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olidar-planilha-weg\recursos\"/>
    </mc:Choice>
  </mc:AlternateContent>
  <xr:revisionPtr revIDLastSave="0" documentId="13_ncr:1_{34BFAA9F-56B1-400D-B7EE-D66E2C90BB77}" xr6:coauthVersionLast="47" xr6:coauthVersionMax="47" xr10:uidLastSave="{00000000-0000-0000-0000-000000000000}"/>
  <bookViews>
    <workbookView xWindow="-120" yWindow="-120" windowWidth="20730" windowHeight="11760" activeTab="5" xr2:uid="{00000000-000D-0000-FFFF-FFFF00000000}"/>
  </bookViews>
  <sheets>
    <sheet name="Backlog Servers" sheetId="2" r:id="rId1"/>
    <sheet name="Backlog Plataform OPS" sheetId="10" r:id="rId2"/>
    <sheet name="Anderson" sheetId="7" r:id="rId3"/>
    <sheet name="Claudio" sheetId="4" r:id="rId4"/>
    <sheet name="David" sheetId="3" r:id="rId5"/>
    <sheet name="Planilha1" sheetId="11" r:id="rId6"/>
    <sheet name="Giovani" sheetId="6" r:id="rId7"/>
    <sheet name="Piccoli" sheetId="8" r:id="rId8"/>
    <sheet name="Samarone" sheetId="9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9" l="1"/>
  <c r="G51" i="4"/>
  <c r="G52" i="4"/>
  <c r="G33" i="7"/>
  <c r="G10" i="7"/>
  <c r="G9" i="7"/>
  <c r="G47" i="3"/>
  <c r="G48" i="3"/>
  <c r="G43" i="8"/>
  <c r="G42" i="8"/>
  <c r="G41" i="8"/>
  <c r="G40" i="8"/>
  <c r="G39" i="8"/>
  <c r="G38" i="8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2" i="10"/>
  <c r="O2" i="10"/>
  <c r="P2" i="10"/>
  <c r="Q2" i="10"/>
  <c r="R2" i="10"/>
  <c r="S2" i="10"/>
  <c r="H4" i="10"/>
  <c r="H2" i="10" s="1"/>
  <c r="I4" i="10"/>
  <c r="I2" i="10" s="1"/>
  <c r="J4" i="10"/>
  <c r="J2" i="10" s="1"/>
  <c r="K4" i="10"/>
  <c r="K2" i="10" s="1"/>
  <c r="L4" i="10"/>
  <c r="L2" i="10" s="1"/>
  <c r="M4" i="10"/>
  <c r="M2" i="10" s="1"/>
  <c r="N4" i="10"/>
  <c r="N2" i="10" s="1"/>
  <c r="O4" i="10"/>
  <c r="P4" i="10"/>
  <c r="Q4" i="10"/>
  <c r="R4" i="10"/>
  <c r="S4" i="10"/>
  <c r="G36" i="8"/>
  <c r="G37" i="8"/>
  <c r="G35" i="8"/>
  <c r="G34" i="8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66" i="2"/>
  <c r="G67" i="2"/>
  <c r="G68" i="2"/>
  <c r="G69" i="2"/>
  <c r="G70" i="2"/>
  <c r="G71" i="2"/>
  <c r="G72" i="2"/>
  <c r="G73" i="2"/>
  <c r="G74" i="2"/>
  <c r="G75" i="2"/>
  <c r="G76" i="2"/>
  <c r="F4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18" i="2"/>
  <c r="G19" i="2"/>
  <c r="G20" i="2"/>
  <c r="G21" i="2"/>
  <c r="G12" i="2"/>
  <c r="G13" i="2"/>
  <c r="G14" i="2"/>
  <c r="G15" i="2"/>
  <c r="G16" i="2"/>
  <c r="G17" i="2"/>
  <c r="G22" i="2"/>
  <c r="G52" i="8" l="1"/>
  <c r="G51" i="8"/>
  <c r="G50" i="8"/>
  <c r="G49" i="8"/>
  <c r="G48" i="8"/>
  <c r="G47" i="8"/>
  <c r="G46" i="8"/>
  <c r="G45" i="8"/>
  <c r="G44" i="8"/>
  <c r="G30" i="8"/>
  <c r="G29" i="8"/>
  <c r="G28" i="8"/>
  <c r="G27" i="8"/>
  <c r="G26" i="8"/>
  <c r="G23" i="8"/>
  <c r="G22" i="8"/>
  <c r="G21" i="8"/>
  <c r="G20" i="8"/>
  <c r="G19" i="8"/>
  <c r="G18" i="8"/>
  <c r="G15" i="8"/>
  <c r="G14" i="8"/>
  <c r="G13" i="8"/>
  <c r="G12" i="8"/>
  <c r="G11" i="8"/>
  <c r="G10" i="8"/>
  <c r="G9" i="8"/>
  <c r="G8" i="8"/>
  <c r="G7" i="8"/>
  <c r="G6" i="8"/>
  <c r="G5" i="8"/>
  <c r="G3" i="8"/>
  <c r="G3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24" i="2"/>
  <c r="G10" i="2" l="1"/>
  <c r="G11" i="2"/>
  <c r="G23" i="2"/>
  <c r="G3" i="2" l="1"/>
  <c r="E3" i="2" s="1"/>
  <c r="G5" i="2"/>
  <c r="G6" i="2"/>
  <c r="G7" i="2"/>
  <c r="G8" i="2"/>
  <c r="G9" i="2"/>
  <c r="G25" i="2"/>
  <c r="G26" i="2"/>
  <c r="G27" i="2"/>
  <c r="G28" i="2"/>
  <c r="G29" i="2"/>
  <c r="G30" i="2"/>
  <c r="G65" i="2"/>
  <c r="G103" i="2"/>
  <c r="G104" i="2"/>
  <c r="G3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2" i="9"/>
  <c r="G23" i="9"/>
  <c r="G24" i="9"/>
  <c r="G25" i="9"/>
  <c r="G27" i="9"/>
  <c r="G28" i="9"/>
  <c r="G29" i="9"/>
  <c r="G30" i="9"/>
  <c r="G31" i="9"/>
  <c r="G32" i="9"/>
  <c r="G33" i="9"/>
  <c r="G34" i="9"/>
  <c r="G35" i="9"/>
  <c r="G36" i="9"/>
  <c r="G37" i="9"/>
  <c r="G38" i="9"/>
  <c r="G41" i="9"/>
  <c r="G3" i="7"/>
  <c r="G5" i="7"/>
  <c r="G6" i="7"/>
  <c r="G7" i="7"/>
  <c r="G8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4" i="7"/>
  <c r="G35" i="7"/>
  <c r="G36" i="7"/>
  <c r="G37" i="7"/>
  <c r="G38" i="7"/>
  <c r="G3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3" i="3"/>
  <c r="G44" i="3"/>
  <c r="G45" i="3"/>
  <c r="G46" i="3"/>
  <c r="G49" i="3"/>
  <c r="G50" i="3"/>
  <c r="L4" i="9" l="1"/>
  <c r="M4" i="9"/>
  <c r="N4" i="9"/>
  <c r="O4" i="9"/>
  <c r="P4" i="9"/>
  <c r="Q4" i="9"/>
  <c r="R4" i="9"/>
  <c r="S4" i="9"/>
  <c r="T4" i="9"/>
  <c r="U4" i="9"/>
  <c r="V4" i="9"/>
  <c r="W4" i="9"/>
  <c r="W2" i="9" s="1"/>
  <c r="X4" i="9"/>
  <c r="X2" i="9" s="1"/>
  <c r="Y4" i="9"/>
  <c r="Y2" i="9" s="1"/>
  <c r="Z4" i="9"/>
  <c r="Z2" i="9" s="1"/>
  <c r="AA4" i="9"/>
  <c r="AA2" i="9" s="1"/>
  <c r="K4" i="9"/>
  <c r="G61" i="8"/>
  <c r="G60" i="8"/>
  <c r="G59" i="8"/>
  <c r="G58" i="8"/>
  <c r="G57" i="8"/>
  <c r="G56" i="8"/>
  <c r="G55" i="8"/>
  <c r="G3" i="6"/>
  <c r="G5" i="6"/>
  <c r="G6" i="6"/>
  <c r="G7" i="6"/>
  <c r="G8" i="6"/>
  <c r="G9" i="6"/>
  <c r="G10" i="6"/>
  <c r="W4" i="8"/>
  <c r="W2" i="8" s="1"/>
  <c r="X4" i="8"/>
  <c r="X2" i="8" s="1"/>
  <c r="Y4" i="8"/>
  <c r="Y2" i="8" s="1"/>
  <c r="Z4" i="8"/>
  <c r="Z2" i="8" s="1"/>
  <c r="AA4" i="8"/>
  <c r="AA2" i="8" s="1"/>
  <c r="AA4" i="6"/>
  <c r="AA2" i="6" s="1"/>
  <c r="Z4" i="6"/>
  <c r="Z2" i="6" s="1"/>
  <c r="Y4" i="6"/>
  <c r="Y2" i="6" s="1"/>
  <c r="X4" i="6"/>
  <c r="X2" i="6" s="1"/>
  <c r="W4" i="6"/>
  <c r="W2" i="6" s="1"/>
  <c r="G48" i="9"/>
  <c r="G49" i="9"/>
  <c r="G50" i="9"/>
  <c r="G51" i="9"/>
  <c r="G52" i="9"/>
  <c r="G53" i="9"/>
  <c r="G54" i="9"/>
  <c r="G55" i="9"/>
  <c r="G56" i="9"/>
  <c r="G57" i="9"/>
  <c r="G58" i="9"/>
  <c r="L4" i="3"/>
  <c r="M4" i="3"/>
  <c r="N4" i="3"/>
  <c r="O4" i="3"/>
  <c r="P4" i="3"/>
  <c r="Q4" i="3"/>
  <c r="R4" i="3"/>
  <c r="S4" i="3"/>
  <c r="T4" i="3"/>
  <c r="U4" i="3"/>
  <c r="V4" i="3"/>
  <c r="W4" i="3"/>
  <c r="W2" i="3" s="1"/>
  <c r="X4" i="3"/>
  <c r="X2" i="3" s="1"/>
  <c r="Y4" i="3"/>
  <c r="Y2" i="3" s="1"/>
  <c r="Z4" i="3"/>
  <c r="Z2" i="3" s="1"/>
  <c r="AA4" i="3"/>
  <c r="AA2" i="3" s="1"/>
  <c r="K4" i="3"/>
  <c r="W4" i="4"/>
  <c r="W2" i="4" s="1"/>
  <c r="X4" i="4"/>
  <c r="X2" i="4" s="1"/>
  <c r="Y4" i="4"/>
  <c r="Y2" i="4" s="1"/>
  <c r="Z4" i="4"/>
  <c r="Z2" i="4" s="1"/>
  <c r="AA4" i="4"/>
  <c r="AA2" i="4" s="1"/>
  <c r="K4" i="4"/>
  <c r="G53" i="4"/>
  <c r="L4" i="7"/>
  <c r="K4" i="7"/>
  <c r="L4" i="4"/>
  <c r="M4" i="4"/>
  <c r="N4" i="4"/>
  <c r="O4" i="4"/>
  <c r="P4" i="4"/>
  <c r="Q4" i="4"/>
  <c r="R4" i="4"/>
  <c r="S4" i="4"/>
  <c r="T4" i="4"/>
  <c r="U4" i="4"/>
  <c r="V4" i="4"/>
  <c r="V2" i="4" s="1"/>
  <c r="W4" i="7"/>
  <c r="W2" i="7" s="1"/>
  <c r="X4" i="7"/>
  <c r="X2" i="7" s="1"/>
  <c r="Y4" i="7"/>
  <c r="Y2" i="7" s="1"/>
  <c r="Z4" i="7"/>
  <c r="Z2" i="7" s="1"/>
  <c r="AA4" i="7"/>
  <c r="AA2" i="7" s="1"/>
  <c r="G42" i="9" l="1"/>
  <c r="G43" i="9"/>
  <c r="G44" i="9"/>
  <c r="G45" i="9"/>
  <c r="G46" i="9"/>
  <c r="G62" i="8"/>
  <c r="G63" i="8"/>
  <c r="G64" i="8"/>
  <c r="G65" i="8"/>
  <c r="R2" i="3" l="1"/>
  <c r="S2" i="3"/>
  <c r="T2" i="3"/>
  <c r="U2" i="3"/>
  <c r="V2" i="3"/>
  <c r="K4" i="6"/>
  <c r="L4" i="6"/>
  <c r="M4" i="6"/>
  <c r="N4" i="6"/>
  <c r="O4" i="6"/>
  <c r="P4" i="6"/>
  <c r="Q4" i="6"/>
  <c r="R4" i="6"/>
  <c r="R2" i="6" s="1"/>
  <c r="S4" i="6"/>
  <c r="S2" i="6" s="1"/>
  <c r="T4" i="6"/>
  <c r="T2" i="6" s="1"/>
  <c r="U4" i="6"/>
  <c r="U2" i="6" s="1"/>
  <c r="V4" i="6"/>
  <c r="V2" i="6" s="1"/>
  <c r="J4" i="6"/>
  <c r="G4" i="6" l="1"/>
  <c r="J4" i="7" l="1"/>
  <c r="M4" i="7"/>
  <c r="N4" i="7"/>
  <c r="O4" i="7"/>
  <c r="P4" i="7"/>
  <c r="Q4" i="7"/>
  <c r="R4" i="7"/>
  <c r="S4" i="7"/>
  <c r="T4" i="7"/>
  <c r="U4" i="7"/>
  <c r="V4" i="7"/>
  <c r="I4" i="7"/>
  <c r="J4" i="8"/>
  <c r="K4" i="8"/>
  <c r="L4" i="8"/>
  <c r="M4" i="8"/>
  <c r="N4" i="8"/>
  <c r="O4" i="8"/>
  <c r="P4" i="8"/>
  <c r="Q4" i="8"/>
  <c r="R4" i="8"/>
  <c r="S4" i="8"/>
  <c r="T4" i="8"/>
  <c r="U4" i="8"/>
  <c r="V4" i="8"/>
  <c r="I4" i="8"/>
  <c r="I42" i="3" l="1"/>
  <c r="G42" i="3" s="1"/>
  <c r="R2" i="9"/>
  <c r="S2" i="9"/>
  <c r="T2" i="9"/>
  <c r="U2" i="9"/>
  <c r="V2" i="9"/>
  <c r="H4" i="7"/>
  <c r="S2" i="7"/>
  <c r="U2" i="7"/>
  <c r="V2" i="7"/>
  <c r="R2" i="7"/>
  <c r="I4" i="4"/>
  <c r="H4" i="4"/>
  <c r="I26" i="9"/>
  <c r="G26" i="9" s="1"/>
  <c r="R2" i="8"/>
  <c r="S2" i="8"/>
  <c r="T2" i="8"/>
  <c r="U2" i="8"/>
  <c r="V2" i="8"/>
  <c r="G24" i="8"/>
  <c r="G25" i="8"/>
  <c r="G16" i="8"/>
  <c r="G17" i="8"/>
  <c r="G31" i="8"/>
  <c r="G32" i="8"/>
  <c r="G33" i="8"/>
  <c r="T2" i="7"/>
  <c r="H2" i="7" l="1"/>
  <c r="G4" i="7"/>
  <c r="I4" i="9"/>
  <c r="Q2" i="9"/>
  <c r="P2" i="9"/>
  <c r="O2" i="9"/>
  <c r="N2" i="9"/>
  <c r="M2" i="9"/>
  <c r="L2" i="9"/>
  <c r="K2" i="9"/>
  <c r="J4" i="9"/>
  <c r="J2" i="9" s="1"/>
  <c r="H4" i="9"/>
  <c r="Q2" i="8"/>
  <c r="P2" i="8"/>
  <c r="O2" i="8"/>
  <c r="N2" i="8"/>
  <c r="M2" i="8"/>
  <c r="L2" i="8"/>
  <c r="K2" i="8"/>
  <c r="J2" i="8"/>
  <c r="I2" i="8"/>
  <c r="H4" i="8"/>
  <c r="R4" i="2"/>
  <c r="R2" i="2" s="1"/>
  <c r="S4" i="2"/>
  <c r="S2" i="2" s="1"/>
  <c r="I4" i="2"/>
  <c r="J4" i="2"/>
  <c r="K4" i="2"/>
  <c r="L4" i="2"/>
  <c r="M4" i="2"/>
  <c r="N4" i="2"/>
  <c r="O4" i="2"/>
  <c r="P4" i="2"/>
  <c r="Q4" i="2"/>
  <c r="H4" i="2"/>
  <c r="U2" i="4"/>
  <c r="T2" i="4"/>
  <c r="S2" i="4"/>
  <c r="R2" i="4"/>
  <c r="Q2" i="6"/>
  <c r="Q2" i="7"/>
  <c r="P2" i="7"/>
  <c r="O2" i="7"/>
  <c r="N2" i="7"/>
  <c r="M2" i="7"/>
  <c r="L2" i="7"/>
  <c r="K2" i="7"/>
  <c r="J2" i="7"/>
  <c r="H2" i="8" l="1"/>
  <c r="G2" i="8" s="1"/>
  <c r="G4" i="8"/>
  <c r="G4" i="2"/>
  <c r="H2" i="9"/>
  <c r="G4" i="9"/>
  <c r="I2" i="9"/>
  <c r="G2" i="9" s="1"/>
  <c r="I2" i="7"/>
  <c r="G2" i="7" s="1"/>
  <c r="P2" i="6"/>
  <c r="O2" i="6"/>
  <c r="N2" i="6"/>
  <c r="M2" i="6"/>
  <c r="L2" i="6"/>
  <c r="K2" i="6"/>
  <c r="I4" i="6"/>
  <c r="I2" i="6" s="1"/>
  <c r="H4" i="6"/>
  <c r="G2" i="6" l="1"/>
  <c r="J2" i="6"/>
  <c r="H2" i="6"/>
  <c r="Q2" i="4"/>
  <c r="O2" i="4"/>
  <c r="N2" i="4"/>
  <c r="M2" i="4"/>
  <c r="L2" i="4"/>
  <c r="K2" i="4"/>
  <c r="J4" i="4"/>
  <c r="I2" i="4"/>
  <c r="J4" i="3"/>
  <c r="J2" i="3" s="1"/>
  <c r="Q2" i="3"/>
  <c r="P2" i="3"/>
  <c r="O2" i="3"/>
  <c r="N2" i="3"/>
  <c r="M2" i="3"/>
  <c r="L2" i="3"/>
  <c r="K2" i="3"/>
  <c r="Q2" i="2"/>
  <c r="P2" i="2"/>
  <c r="O2" i="2"/>
  <c r="N2" i="2"/>
  <c r="M2" i="2"/>
  <c r="L2" i="2"/>
  <c r="K2" i="2"/>
  <c r="J2" i="2"/>
  <c r="J2" i="4" l="1"/>
  <c r="G4" i="4"/>
  <c r="H4" i="3"/>
  <c r="P2" i="4"/>
  <c r="I4" i="3"/>
  <c r="I2" i="3" s="1"/>
  <c r="I2" i="2"/>
  <c r="H2" i="2"/>
  <c r="G2" i="2" s="1"/>
  <c r="G4" i="3" l="1"/>
  <c r="H2" i="3"/>
  <c r="G2" i="3" s="1"/>
  <c r="H2" i="4"/>
  <c r="G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B559A80A-BEDA-44F4-8E8F-D5C0C8363CD5}">
      <text>
        <r>
          <rPr>
            <b/>
            <sz val="9"/>
            <color indexed="81"/>
            <rFont val="Segoe UI"/>
            <family val="2"/>
          </rPr>
          <t xml:space="preserve">43  horas em Consultoria </t>
        </r>
      </text>
    </comment>
    <comment ref="L5" authorId="0" shapeId="0" xr:uid="{6EDD4368-63C0-4005-AC6E-5A9612531F09}">
      <text>
        <r>
          <rPr>
            <b/>
            <sz val="9"/>
            <color indexed="81"/>
            <rFont val="Segoe UI"/>
            <family val="2"/>
          </rPr>
          <t>53 horas em consultoria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4" authorId="0" shapeId="0" xr:uid="{43129D0E-1845-4D71-ADD4-22B7064C06E5}">
      <text>
        <r>
          <rPr>
            <b/>
            <sz val="9"/>
            <color indexed="81"/>
            <rFont val="Segoe UI"/>
            <family val="2"/>
          </rPr>
          <t>Não tem horas apontadas</t>
        </r>
      </text>
    </comment>
    <comment ref="M49" authorId="0" shapeId="0" xr:uid="{E88B4870-1E5D-48AB-9C77-BE0E0F8BAB3A}">
      <text>
        <r>
          <rPr>
            <b/>
            <sz val="9"/>
            <color indexed="81"/>
            <rFont val="Segoe UI"/>
            <family val="2"/>
          </rPr>
          <t>184 horas alocadas pela Bruna, não tem previsão de realizar esta quantidade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Botter Cario Einsfeldt</author>
  </authors>
  <commentList>
    <comment ref="K5" authorId="0" shapeId="0" xr:uid="{074557E7-54D2-4FE6-A300-B85F16ED46F5}">
      <text>
        <r>
          <rPr>
            <b/>
            <sz val="9"/>
            <color indexed="81"/>
            <rFont val="Segoe UI"/>
            <family val="2"/>
          </rPr>
          <t>Foram 66 horas de suporte</t>
        </r>
      </text>
    </comment>
  </commentList>
</comments>
</file>

<file path=xl/sharedStrings.xml><?xml version="1.0" encoding="utf-8"?>
<sst xmlns="http://schemas.openxmlformats.org/spreadsheetml/2006/main" count="1616" uniqueCount="352">
  <si>
    <t>Epic</t>
  </si>
  <si>
    <t>Ações</t>
  </si>
  <si>
    <t>Status</t>
  </si>
  <si>
    <t>Due Date</t>
  </si>
  <si>
    <t>Assignee</t>
  </si>
  <si>
    <t>Estimated effort</t>
  </si>
  <si>
    <t>mai/24</t>
  </si>
  <si>
    <t>jun/24</t>
  </si>
  <si>
    <t>jul/24</t>
  </si>
  <si>
    <t>ago/24</t>
  </si>
  <si>
    <t>set/24</t>
  </si>
  <si>
    <t>out/24</t>
  </si>
  <si>
    <t>nov/24</t>
  </si>
  <si>
    <t>dez/24</t>
  </si>
  <si>
    <t>jan/25</t>
  </si>
  <si>
    <t>fev/25</t>
  </si>
  <si>
    <t>Nota</t>
  </si>
  <si>
    <t>GAP</t>
  </si>
  <si>
    <t>Horas disponíveis</t>
  </si>
  <si>
    <t>Total de esforço (hrs)</t>
  </si>
  <si>
    <t>Em andamento</t>
  </si>
  <si>
    <t>WEG Trade da Áustria - Nova operação da WEG Internacional Trade na Suíça</t>
  </si>
  <si>
    <t>Não iniciado</t>
  </si>
  <si>
    <t>mar/25</t>
  </si>
  <si>
    <t>abr/25</t>
  </si>
  <si>
    <t>mai/25</t>
  </si>
  <si>
    <t>jun/25</t>
  </si>
  <si>
    <t>jul/25</t>
  </si>
  <si>
    <t>davidl</t>
  </si>
  <si>
    <t>Parado</t>
  </si>
  <si>
    <t>1000028826 - ZEST-Rotech Services-WEGNET Integration</t>
  </si>
  <si>
    <t>Pós Implantação - 1000027221-Integração de infraestrutura ZEST Africa</t>
  </si>
  <si>
    <t>Centro de Distribuição - WTI Macaé/RJ</t>
  </si>
  <si>
    <t>1000028300 - Marathon Program</t>
  </si>
  <si>
    <t>1000028556-Implantação do Sistema Joinin</t>
  </si>
  <si>
    <t>1000028316 - WII-WEN-WIND - Novo centro no SAP</t>
  </si>
  <si>
    <t>Rollout Kace K2000</t>
  </si>
  <si>
    <t>1000028619 AGD - Plataforma Dados</t>
  </si>
  <si>
    <t>1000028568 - WCES - AQUISIÇÃO LICENÇAS AUTO-PILOT/DRIVEWORKS</t>
  </si>
  <si>
    <t>1000028614 - Sinergia de contratos e Infra TI-Birmind</t>
  </si>
  <si>
    <t>CT IR488568-CT - Liberacao de acesso e migração Rancher</t>
  </si>
  <si>
    <t>CT IR490652 - Storage na Unidade de Lima Peru</t>
  </si>
  <si>
    <t>EASY - Action Plan</t>
  </si>
  <si>
    <t>1000028742 - PME 5.2 - Nova Infraestrutura de Storage</t>
  </si>
  <si>
    <t>1000028741 - PME 5.3 Recomendações BIA 2023</t>
  </si>
  <si>
    <t>1000028965 - BLUFFTON-Propor renovação infra Servers</t>
  </si>
  <si>
    <t>1000028954 - WTU-Propor renovação infra servers e BKP</t>
  </si>
  <si>
    <t>Avaliação Ambiente Power E980</t>
  </si>
  <si>
    <t>WII - CFVT India</t>
  </si>
  <si>
    <t>Migração sites do BRJGS069</t>
  </si>
  <si>
    <t>Autenticação integrada do GCP com o WEG.NET</t>
  </si>
  <si>
    <t>1000027323 - WTD - Infraestrutura CFTV para Betim</t>
  </si>
  <si>
    <t>CT - IR485606-CT - Parque Eolico - Docker</t>
  </si>
  <si>
    <t>CT - IR486276-CT - Vetorh on Citrix.</t>
  </si>
  <si>
    <t>CT - IR442094-Hardware / Software Requirement for HR Attendance</t>
  </si>
  <si>
    <t>CT - IR448008-RITM3775782 - Cópia de backup China</t>
  </si>
  <si>
    <t>CT - IR474826-Preparar utilização BP via citrix.</t>
  </si>
  <si>
    <t>1000028846 - Atualizar plataforma Kubernetes Rancher</t>
  </si>
  <si>
    <t>IR494761 - Maestro Kubernetes K3S Filiais</t>
  </si>
  <si>
    <t>1000028961 - India Hosur - Instalar nova infra e migrar VMs</t>
  </si>
  <si>
    <t>Backup - Armazenamento DTC</t>
  </si>
  <si>
    <t>Backup - Armazenamento Cloud</t>
  </si>
  <si>
    <t>Backup - Armazenamento Imutável</t>
  </si>
  <si>
    <t>Pendências: 1000027597-Renovação da Solução Global de Backup</t>
  </si>
  <si>
    <t>1000028049 - Integración Kardex en WEG Chile</t>
  </si>
  <si>
    <t>1000026914 - Orchestra</t>
  </si>
  <si>
    <t>Proposta de Melhoria DEVOPS - Orchestra</t>
  </si>
  <si>
    <t>1000029193 - Reavaliação de Solução de Virtualização</t>
  </si>
  <si>
    <t>Samarone</t>
  </si>
  <si>
    <t>1000028952 - Aprovar solução adequada para VDI colabo</t>
  </si>
  <si>
    <t>1000028953 - Ativar Backup DR físico para Balteau</t>
  </si>
  <si>
    <t>Concluído</t>
  </si>
  <si>
    <t>giovanilg</t>
  </si>
  <si>
    <t>1000028971 - Aprovar Utilização Arquivamento de Dados</t>
  </si>
  <si>
    <t>1000028778 - Proposta refresh do ambiente SAN</t>
  </si>
  <si>
    <t>claudioa</t>
  </si>
  <si>
    <t>1000028980 - Instalação de Novos Servidores VMWARE</t>
  </si>
  <si>
    <t>mekelburg</t>
  </si>
  <si>
    <t>1000028962 - Propor Renovação Infraestrutura Oracle</t>
  </si>
  <si>
    <t>1000028723 - Arquitetura de Conectividade SDWAN</t>
  </si>
  <si>
    <t>1000028810 - Revisão arquitetura dos parques Eólicos</t>
  </si>
  <si>
    <t>Aguardando</t>
  </si>
  <si>
    <t>epiccoli</t>
  </si>
  <si>
    <t>1000028473 - Rollout Kace K2000</t>
  </si>
  <si>
    <t>1000029114 - COBOG / Propor renovação infra servers</t>
  </si>
  <si>
    <t>1000029149 - MXALT / Propor renovação infra servers</t>
  </si>
  <si>
    <t>1000029151 - SEGOT / Propor renovação infra servers</t>
  </si>
  <si>
    <t>1000029022 - WATT / Propor renovação infra servers</t>
  </si>
  <si>
    <t>CT - IR370959-Custos dos Servidores DocBuilder</t>
  </si>
  <si>
    <t>CT - IR492729-Performance Backup China</t>
  </si>
  <si>
    <t>CT - IR474711 - Backup COBOG</t>
  </si>
  <si>
    <t>CT - IR492644-CT- Avaliar armazenamento para Logenv - Security</t>
  </si>
  <si>
    <t>CT - IR454163-RITM3937227 - Jan/2024 - CT - Servidores TGM</t>
  </si>
  <si>
    <t>Realizada definições tecnicas, aguardando contratação do local para realizar a mudança de localidade.</t>
  </si>
  <si>
    <t>Montar teste de mesa para simular restauração a partir do backup da Cloud</t>
  </si>
  <si>
    <t>Entregas referente a File Server Update</t>
  </si>
  <si>
    <t>Realizado projeto tecnico, aguardando aprovação</t>
  </si>
  <si>
    <t>Aguardando entrega dos equipamentos e finalizar obra civil</t>
  </si>
  <si>
    <t>1000029197 - Executar Prova de Conceito IBM Power 10</t>
  </si>
  <si>
    <t>Atividades DTI_XX</t>
  </si>
  <si>
    <t>Repassado para Samarone dar continuidade</t>
  </si>
  <si>
    <t>IR508956-CT Engineering Base software</t>
  </si>
  <si>
    <t>Aguardando alocação PPM</t>
  </si>
  <si>
    <t>Cancelado</t>
  </si>
  <si>
    <t>Aguardando iniciar o projeto</t>
  </si>
  <si>
    <t>CT - IR492806-Realizar teste de mesa de Backup DR em outra filial e em Cloud</t>
  </si>
  <si>
    <t>CT - IR485355-CT - MID SERVER (equipe WBS)</t>
  </si>
  <si>
    <t>CT - IR382528-Configurar agendamento com Office 365 x Novo Software Recrutamento e Seleção (Gupy)</t>
  </si>
  <si>
    <t>CT - IR416046-CT - Configurar um runner - WPS</t>
  </si>
  <si>
    <t>CT - IR468575-Criar NameSpace no Rancher/K8S para a WDC - Depto Producao Drives</t>
  </si>
  <si>
    <t>CT - IR485732-CT - Gestao de APIs - Kong e WAF</t>
  </si>
  <si>
    <t>CT - IR400575-RITM2650684 - CT Repositório Docker WEG Digital</t>
  </si>
  <si>
    <t>CT - IR481406-RITM4786307 - CT - Banco de dados do tipo Vector Store.</t>
  </si>
  <si>
    <t>CT - IR481465-Cambio de reloj digital com huellas RRHH AR COR</t>
  </si>
  <si>
    <t>CT - IR490135-CT. Avaliar ML on VMWARE versus Cloud</t>
  </si>
  <si>
    <t>CT - IR490649-CT - WEG Statistics fora da WEG.</t>
  </si>
  <si>
    <t>CT - IR440914-RITM3553338 CT Liberação de Infra de Cloud GRASP Automated PCP</t>
  </si>
  <si>
    <t>CT - IR452446-Consulta Técnica - CT - CCOE - API de Tradução</t>
  </si>
  <si>
    <t>CT - IR455371-RITM3972422 - CT - Avaliar aplicação WDD3D</t>
  </si>
  <si>
    <t>CT - IR458124-RITM4050666 - CT - Criação de um cluster k8s na AWS Rabiit MQ para IOT</t>
  </si>
  <si>
    <t>CT - IR470394-RITM4416421 - CT - Criação Servidor para WCAM</t>
  </si>
  <si>
    <t>CT - IR482370-Consulta técnica para implementação de esquema da aplicação da bobinagem no Citrix</t>
  </si>
  <si>
    <t>CT - IR485656-CT - infra para WCAM Webrtc WTD - RITM4902336</t>
  </si>
  <si>
    <t>CT - TDF - Proposta de nova Cluster</t>
  </si>
  <si>
    <t>WEG Africa - Backup Management</t>
  </si>
  <si>
    <t>Pendente e-mail de entrega da demanda</t>
  </si>
  <si>
    <t>Férias</t>
  </si>
  <si>
    <t>1000027483 - Projeto de Infraestrutura SAP TDF</t>
  </si>
  <si>
    <t>Infraestrutura Malásia - Desativação</t>
  </si>
  <si>
    <t>Holanda -  Propor renovação infra servers</t>
  </si>
  <si>
    <t>Belgica -  Propor renovação infra servers</t>
  </si>
  <si>
    <t>França -  Propor renovação infra servers</t>
  </si>
  <si>
    <t>India Bangalore -  Propor renovação infra servers</t>
  </si>
  <si>
    <t>Infraestrutura Singapura - Desativação</t>
  </si>
  <si>
    <t>Infraestrutura WAE - Desativação</t>
  </si>
  <si>
    <t>Infraestrutura Dresden (Ger) - Desativação</t>
  </si>
  <si>
    <t>Infraestrutura Austrália (AUBNE/PER/SYD ) - Desativação</t>
  </si>
  <si>
    <t>Recurso Mek</t>
  </si>
  <si>
    <t>1000029231 - Incorporação MVISIA na WEL</t>
  </si>
  <si>
    <t>Feramenta de IPAM</t>
  </si>
  <si>
    <t>GPU em Kubernetes</t>
  </si>
  <si>
    <t>Aberta demanda 1000029114</t>
  </si>
  <si>
    <t>1000028769 - Renovação da Solução de Anti-Spam</t>
  </si>
  <si>
    <t>Abrir demanda</t>
  </si>
  <si>
    <t>CT - IR514909 - CT - Storage COBOG</t>
  </si>
  <si>
    <t>CT - IR499839 - Revisão de Armazenamento Madrid</t>
  </si>
  <si>
    <t>CT - IR499891 - Custo de VM no Datacenter Template</t>
  </si>
  <si>
    <t>CT - IR510681 - RITM5695602 CT - Servers para RPA</t>
  </si>
  <si>
    <t>CT - IR513035 - ATMPI (Markt Piesting) Espaço em disco</t>
  </si>
  <si>
    <t>Aberta demanda 1000029022</t>
  </si>
  <si>
    <t>Solicitar postergação da data final</t>
  </si>
  <si>
    <t>CT - IR517134 - EOL estações meteorológicas</t>
  </si>
  <si>
    <t>CT - IR462770 Nova VM (Clone)</t>
  </si>
  <si>
    <t>CT - IR492244 - Consumo Bangalore CPU</t>
  </si>
  <si>
    <t>Será aberta demanda pelo Samarone</t>
  </si>
  <si>
    <t>CT - IR498507- CFTV BRSBC</t>
  </si>
  <si>
    <t>CT - IR498508 - CT - CFTV - BRMTT</t>
  </si>
  <si>
    <t>Aguardando aprovação CTI</t>
  </si>
  <si>
    <t>CT - IR504916 CT - FTPS</t>
  </si>
  <si>
    <t>Estudo/melhoria para Ambiente VDI</t>
  </si>
  <si>
    <t>Recurso Claudio</t>
  </si>
  <si>
    <t>Preparação de utilização BluePrism via Citrix</t>
  </si>
  <si>
    <t>Projeto Cluster Ansys</t>
  </si>
  <si>
    <t>Recurso Samarone</t>
  </si>
  <si>
    <t>Novos discos para servidor do MAGMA</t>
  </si>
  <si>
    <t xml:space="preserve">Servidores PAM novo </t>
  </si>
  <si>
    <t xml:space="preserve">CT - Linux Ubuntu no domínio </t>
  </si>
  <si>
    <t>Expansão do disco C: no servidor dcdev012115</t>
  </si>
  <si>
    <t xml:space="preserve">FASTEMS - Replicação de dados </t>
  </si>
  <si>
    <t xml:space="preserve">MFA na Balteau </t>
  </si>
  <si>
    <t xml:space="preserve">CT - K8S na Cestari </t>
  </si>
  <si>
    <t>CT IR469208 (RFID WEG Drives &amp; Controls)</t>
  </si>
  <si>
    <t>Subir servidor para POC do PCF na WDC</t>
  </si>
  <si>
    <t>Subir servidor DCLAB para SFM (https://jira.weg.net/browse/GGDCDF-2758)</t>
  </si>
  <si>
    <t>CT- Match Pigment - WTI</t>
  </si>
  <si>
    <t>Housekeeping Docker TI</t>
  </si>
  <si>
    <t>Housekeeping Docker Negócio</t>
  </si>
  <si>
    <t>Fomentar a migração WDS/WDC para Rancher</t>
  </si>
  <si>
    <t>Fomentar a migração WEN WTD WBS para Rancher</t>
  </si>
  <si>
    <t>Rancher GPU</t>
  </si>
  <si>
    <t>Rancher Backup</t>
  </si>
  <si>
    <t>Repositórios de Artefatos Digitais</t>
  </si>
  <si>
    <t>Novas ferramentas de observabilidade</t>
  </si>
  <si>
    <t>2025-2026</t>
  </si>
  <si>
    <t>Desativação do servidor confirmada</t>
  </si>
  <si>
    <t>Renovação Infra PPI
Obs: estimado 28 servidores</t>
  </si>
  <si>
    <t>CT - IR404597-Migrar fileserver de MHB para BLI</t>
  </si>
  <si>
    <t>Repassado para David</t>
  </si>
  <si>
    <t>Demanda repassada pelo Mek</t>
  </si>
  <si>
    <t>Implantação nova fábrica WEG Servia</t>
  </si>
  <si>
    <t>Orçamento nova fábrica WEG Servia</t>
  </si>
  <si>
    <t>Pré-projeto</t>
  </si>
  <si>
    <t>CT - Upgrade Door Access systems - RITM3665647</t>
  </si>
  <si>
    <t>CT - RITM5242693 - Ambiente Ansys P&amp;D WMO</t>
  </si>
  <si>
    <t>CT - IR508623 Área para compartilhamento de manuais da ASTEC</t>
  </si>
  <si>
    <t>CT- VDI para Consultores ORchestra e SIE</t>
  </si>
  <si>
    <t>CT- Azure for DEP Desenvolvimento de Negocios</t>
  </si>
  <si>
    <t>RITM5250532 CT - Update Software Discourse</t>
  </si>
  <si>
    <t>IR370959-Custos dos Servidores DocBuilder</t>
  </si>
  <si>
    <t>IR496017 - CT - BRMUA008 espaço</t>
  </si>
  <si>
    <t>Repassado Samarone - projeto seg semestre</t>
  </si>
  <si>
    <t>Será repassado para o Fachini dar continuidade, será armazenado no site da WEG</t>
  </si>
  <si>
    <t>Orçamento</t>
  </si>
  <si>
    <t>Solicitante está de férias</t>
  </si>
  <si>
    <t>Padronização de aplicações e serviços em Linhares-ES</t>
  </si>
  <si>
    <t>1000028691 - CORP - PLATAFORMA MES</t>
  </si>
  <si>
    <t>1000029364 - Propor renovação Infraestrutura SAP ECC</t>
  </si>
  <si>
    <t>1000029352 - WDC-  Inclusão do IA no Portal Previsão</t>
  </si>
  <si>
    <t>Não foi solicitada alocação (Heitor)</t>
  </si>
  <si>
    <t>[IR400939] CT - apresentação Nova Infraestrutura Sistema de Ensaios</t>
  </si>
  <si>
    <t>Configuração storage V7000 no Rancher/Kubernetes</t>
  </si>
  <si>
    <t>Repassado</t>
  </si>
  <si>
    <t>Estudo, criação e testes de Cluster NFS</t>
  </si>
  <si>
    <t>[IR424967] RITM3065581 - CT Instalação software ExESS</t>
  </si>
  <si>
    <t>IR467237 - Servidor Granta</t>
  </si>
  <si>
    <t>1000027118 - Atualização infra Linhares (BRLNH)</t>
  </si>
  <si>
    <t>CT - IR509337 - CT - Software Geremia</t>
  </si>
  <si>
    <t>IR517901 - CT Citrix Update</t>
  </si>
  <si>
    <t>Passado para Piccoli</t>
  </si>
  <si>
    <t>Pendente finalizar a documentação</t>
  </si>
  <si>
    <t>Infra EUA McHenry - Desativação</t>
  </si>
  <si>
    <t>Configurar movimentação de arquivos SAP x FASTEMS na Austria</t>
  </si>
  <si>
    <t>CT - ISCAR Matrix</t>
  </si>
  <si>
    <t>Precisa encerrar a CT "IR474711 - Backup COBOG"</t>
  </si>
  <si>
    <t>Aberta demanda</t>
  </si>
  <si>
    <t>Aberta demanda 1000029364 - Propor renovação Infraestrutura SAP ECC</t>
  </si>
  <si>
    <t>Apoio Claudio</t>
  </si>
  <si>
    <t>Levantamento de informações DR Site</t>
  </si>
  <si>
    <t>Implantação Parque EOL Brotas de Macaúbas- BMB</t>
  </si>
  <si>
    <t>2024</t>
  </si>
  <si>
    <t>Implementação do Plano de Ação do Pentest Elytron</t>
  </si>
  <si>
    <t>Alocação SEG</t>
  </si>
  <si>
    <t>Onde que está o item "Perda de dados Commvault"</t>
  </si>
  <si>
    <t>80 horas?</t>
  </si>
  <si>
    <t>CT RITM6399195 -1000029387-Estudo RH 100% Digital</t>
  </si>
  <si>
    <t>Planned effort</t>
  </si>
  <si>
    <t>ago/25</t>
  </si>
  <si>
    <t>set/25</t>
  </si>
  <si>
    <t>out/25</t>
  </si>
  <si>
    <t>nov/25</t>
  </si>
  <si>
    <t>dez/25</t>
  </si>
  <si>
    <t>Substituição de Impressoras em Filiais dos Estados Unidos</t>
  </si>
  <si>
    <t>1000028872 - Segurança de rede em multicloud</t>
  </si>
  <si>
    <t>Atualização da proposta de integração da Balteau ao WEGNET</t>
  </si>
  <si>
    <t>2024-2025</t>
  </si>
  <si>
    <r>
      <t>Aprovada proposta pela TI</t>
    </r>
    <r>
      <rPr>
        <u/>
        <sz val="11"/>
        <color theme="1"/>
        <rFont val="Calibri"/>
        <family val="2"/>
        <scheme val="minor"/>
      </rPr>
      <t xml:space="preserve">
Fase 1</t>
    </r>
    <r>
      <rPr>
        <sz val="11"/>
        <color theme="1"/>
        <rFont val="Calibri"/>
        <family val="2"/>
        <scheme val="minor"/>
      </rPr>
      <t xml:space="preserve">: Mapeamento e Planejamento de Migração das Aplicações Compartilhadas, e buscar aprovação nos Comites da Cestari (6 meses)
</t>
    </r>
    <r>
      <rPr>
        <u/>
        <sz val="11"/>
        <color theme="1"/>
        <rFont val="Calibri"/>
        <family val="2"/>
        <scheme val="minor"/>
      </rPr>
      <t>Fase 2</t>
    </r>
    <r>
      <rPr>
        <sz val="11"/>
        <color theme="1"/>
        <rFont val="Calibri"/>
        <family val="2"/>
        <scheme val="minor"/>
      </rPr>
      <t xml:space="preserve">: Dimensionamento e Orçamentação do novo Ambiente da Cestari Automotiva (6 meses)
</t>
    </r>
    <r>
      <rPr>
        <u/>
        <sz val="11"/>
        <color theme="1"/>
        <rFont val="Calibri"/>
        <family val="2"/>
        <scheme val="minor"/>
      </rPr>
      <t>Fase 3</t>
    </r>
    <r>
      <rPr>
        <sz val="11"/>
        <color theme="1"/>
        <rFont val="Calibri"/>
        <family val="2"/>
        <scheme val="minor"/>
      </rPr>
      <t xml:space="preserve">: Planejamento e Execução da Migração para Cada Aplicação (12 meses)
</t>
    </r>
    <r>
      <rPr>
        <u/>
        <sz val="11"/>
        <color theme="1"/>
        <rFont val="Calibri"/>
        <family val="2"/>
        <scheme val="minor"/>
      </rPr>
      <t>Fase 4</t>
    </r>
    <r>
      <rPr>
        <sz val="11"/>
        <color theme="1"/>
        <rFont val="Calibri"/>
        <family val="2"/>
        <scheme val="minor"/>
      </rPr>
      <t>: Separação Completa do Ambiente e Configuração de Firewall e Rede (3 meses)</t>
    </r>
  </si>
  <si>
    <t>Separação de ambiente Cestari x Automotiva</t>
  </si>
  <si>
    <t>Ausencia</t>
  </si>
  <si>
    <t>Desativação da filial confirmada - Repassado do David p Mek</t>
  </si>
  <si>
    <t>Desativação da filial confirmada - Repassado para Mek</t>
  </si>
  <si>
    <t>Está com o Landon</t>
  </si>
  <si>
    <t>Pendente o solicitante confirmar</t>
  </si>
  <si>
    <t>Backlog</t>
  </si>
  <si>
    <t>Evento VMWare</t>
  </si>
  <si>
    <t>DTI_Ausencia</t>
  </si>
  <si>
    <t>Status Standby</t>
  </si>
  <si>
    <t>2025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</si>
  <si>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</si>
  <si>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</si>
  <si>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</si>
  <si>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</si>
  <si>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</si>
  <si>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</si>
  <si>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</si>
  <si>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</si>
  <si>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</si>
  <si>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</si>
  <si>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</si>
  <si>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</si>
  <si>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samarone</t>
  </si>
  <si>
    <t>TAP Recusado</t>
  </si>
  <si>
    <t>Implantar nova estrutura de Backup e Arquivamento</t>
  </si>
  <si>
    <t xml:space="preserve">Cluster de Backup </t>
  </si>
  <si>
    <t>O orçamento não foi aprovado pela filial, pendente Matriz RACI</t>
  </si>
  <si>
    <t>1000029357 - Park Controller Monitoring</t>
  </si>
  <si>
    <t>Recurso Paulo Loos</t>
  </si>
  <si>
    <t>Implantação da Estratégia Solução de Virtualização Datacenter JGS</t>
  </si>
  <si>
    <t>Implantação da EstratégiaSolução de Virtualização Filiais Exterior</t>
  </si>
  <si>
    <t>Implementação da rede SAN</t>
  </si>
  <si>
    <t>Infraestrutura IBM POWER - SAP ECC</t>
  </si>
  <si>
    <t>Migrar a infraestrutura SAP ECC WAE</t>
  </si>
  <si>
    <t>Nova Arquitetura de File Server para JGS</t>
  </si>
  <si>
    <t>Renovação infra India Bangalore</t>
  </si>
  <si>
    <t>Repassar para SGI</t>
  </si>
  <si>
    <t>Revisão do contrato Microsoft</t>
  </si>
  <si>
    <t>Arquitetura DDoS</t>
  </si>
  <si>
    <t>Arquitetura de Cyber Segurança WEG (SASE, ZTNA, Cloud)</t>
  </si>
  <si>
    <t>Arquitetura S/4HANA</t>
  </si>
  <si>
    <t>Backup OFFSITE (riscos internos)</t>
  </si>
  <si>
    <t>DR Site JGS</t>
  </si>
  <si>
    <t>Implantação Nova Fábrica na Servia</t>
  </si>
  <si>
    <t>Estudo SDWAN - implementação filiais exterior</t>
  </si>
  <si>
    <t>Implantação telefonia WEG Austrália</t>
  </si>
  <si>
    <t>Implantação telefonia WEG Cestari - Monte Alto</t>
  </si>
  <si>
    <t>Implantação telefonia WEG Argentina - Cordoba e San Francisco</t>
  </si>
  <si>
    <t>Implantação telefonia PPI - SP</t>
  </si>
  <si>
    <t>Implantação telefonia WEG Africa</t>
  </si>
  <si>
    <t>Implantação telefonia WEG São Bernardo - SP</t>
  </si>
  <si>
    <t xml:space="preserve">Implantação telefonia Escritório de Sorocaba - Seção Produtos de Inteligência Artificial </t>
  </si>
  <si>
    <t>Implantação telefonia Suécia - WSC</t>
  </si>
  <si>
    <t>Infraestrutura Multi (Equinix)</t>
  </si>
  <si>
    <t>WIS ZEST</t>
  </si>
  <si>
    <t>Projeto SDWAN - implementação filiais nacionais</t>
  </si>
  <si>
    <t>Revisão do contrato Oracle (ULA)</t>
  </si>
  <si>
    <t>Estudo de "Remote Development" para DSE</t>
  </si>
  <si>
    <t>Implementar Infra para IEMS da WDS</t>
  </si>
  <si>
    <t xml:space="preserve">Arquitetura para nova solução de Global Capture </t>
  </si>
  <si>
    <t>Plataform</t>
  </si>
  <si>
    <t>Migração Rancher RKE2</t>
  </si>
  <si>
    <t>Criar e Revisar Desenhos de arquitetura</t>
  </si>
  <si>
    <t>Arquitetura para solução Aplicação (DSDT &amp; PAU) WTU / WTD (solicitação Jair e Guilherme Trevisani)</t>
  </si>
  <si>
    <t>Estruturar Cluster Rancher na AWS Multi-propÃ³sito</t>
  </si>
  <si>
    <t>Avaliar Implementação de SLE Micro (sistema operacional imutável e lightweight desenhado para containers e edge)</t>
  </si>
  <si>
    <t>Fomentar a migração WMO para Rancher</t>
  </si>
  <si>
    <t>Fomentar a migração SOAP para Rancher (Sistemas Iflow e Ifind / OTM4E)</t>
  </si>
  <si>
    <t>Reorganizar VMS com Docker por àrea, aumentar densidade e diminuir VMS</t>
  </si>
  <si>
    <t>Migrar containeres de banco de dados</t>
  </si>
  <si>
    <t>Ciclo de Revisão de Segurança - Revisão de Segurança</t>
  </si>
  <si>
    <t>Demandas CCoE - CT - CCOE - Uso de serviço de Tradução Notas ME</t>
  </si>
  <si>
    <t>Novas Demandas Rancher - Criação de area no rancher para WEN Qualidade</t>
  </si>
  <si>
    <t>Demandas CCoE -  CT- PlatformOPS  Minio Eng Ind Linhares</t>
  </si>
  <si>
    <t>Demandas CCoE - Aumento de budget AWS - WEN Eolica</t>
  </si>
  <si>
    <t>Demandas CCoE - CT - IR517134 - EOL Estações Meteorológicas</t>
  </si>
  <si>
    <t>Implantação da nova infraestrutura WTU</t>
  </si>
  <si>
    <t>Implantação da nova infraestrutura Linhars</t>
  </si>
  <si>
    <t>Previsão Nov/2024 - Falta abrir demanda</t>
  </si>
  <si>
    <t>Aguardando ok no recurso de Backup</t>
  </si>
  <si>
    <t>Verificar com a Bruna alocação 40hrs para set/24</t>
  </si>
  <si>
    <t>Alocar SEG</t>
  </si>
  <si>
    <t>Aguardando ok da filial para dar continuidade</t>
  </si>
  <si>
    <t>1000029431 - Reavaliação do Contrato ORACLE ULA</t>
  </si>
  <si>
    <t>Criação de Cluster de Database AGD</t>
  </si>
  <si>
    <t>Aguardando equipamento</t>
  </si>
  <si>
    <t>MÊS</t>
  </si>
  <si>
    <t>ANO</t>
  </si>
  <si>
    <t>horas</t>
  </si>
  <si>
    <t>agosto</t>
  </si>
  <si>
    <t>Atividades DTI_Suporte</t>
  </si>
  <si>
    <t>2024-25</t>
  </si>
  <si>
    <t>evandrol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</si>
  <si>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</si>
  <si>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</si>
  <si>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</si>
  <si>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</si>
  <si>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</si>
  <si>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</si>
  <si>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</si>
  <si>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</si>
  <si>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</si>
  <si>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</si>
  <si>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</si>
  <si>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Atividades DTI_Consultoria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</si>
</sst>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17" fontId="0" fillId="0" borderId="0" xfId="0" applyNumberFormat="1" applyAlignment="1">
      <alignment horizontal="left" vertical="center" wrapText="1"/>
    </xf>
    <xf numFmtId="17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16" fillId="0" borderId="0" xfId="0" quotePrefix="1" applyFont="1" applyAlignment="1">
      <alignment horizontal="left" vertical="center" wrapText="1"/>
    </xf>
    <xf numFmtId="2" fontId="16" fillId="33" borderId="0" xfId="0" applyNumberFormat="1" applyFont="1" applyFill="1" applyAlignment="1">
      <alignment horizontal="left" vertical="center" wrapText="1"/>
    </xf>
    <xf numFmtId="0" fontId="16" fillId="33" borderId="0" xfId="0" applyFont="1" applyFill="1" applyAlignment="1">
      <alignment horizontal="left" vertical="center" wrapText="1"/>
    </xf>
    <xf numFmtId="2" fontId="16" fillId="3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 vertical="center" wrapText="1"/>
    </xf>
    <xf numFmtId="2" fontId="16" fillId="0" borderId="0" xfId="0" applyNumberFormat="1" applyFont="1" applyAlignment="1">
      <alignment horizontal="left" vertical="center" wrapText="1"/>
    </xf>
    <xf numFmtId="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4" fontId="0" fillId="0" borderId="0" xfId="0" applyNumberFormat="1" applyAlignment="1">
      <alignment horizontal="right" vertical="top"/>
    </xf>
    <xf numFmtId="0" fontId="16" fillId="0" borderId="0" xfId="0" applyFont="1" applyAlignment="1">
      <alignment horizontal="left" vertical="center" wrapText="1"/>
    </xf>
    <xf numFmtId="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center" vertical="center" wrapText="1"/>
    </xf>
    <xf numFmtId="0" fontId="19" fillId="0" borderId="0" xfId="0" applyFont="1"/>
    <xf numFmtId="0" fontId="20" fillId="0" borderId="0" xfId="0" applyFont="1" applyAlignment="1">
      <alignment horizontal="left" vertical="center" wrapText="1"/>
    </xf>
    <xf numFmtId="0" fontId="0" fillId="34" borderId="0" xfId="0" applyFill="1" applyAlignment="1">
      <alignment horizontal="left" vertical="center" wrapText="1"/>
    </xf>
    <xf numFmtId="2" fontId="0" fillId="34" borderId="0" xfId="0" applyNumberFormat="1" applyFill="1" applyAlignment="1">
      <alignment horizontal="left" vertical="center" wrapText="1"/>
    </xf>
    <xf numFmtId="2" fontId="16" fillId="34" borderId="0" xfId="0" applyNumberFormat="1" applyFont="1" applyFill="1" applyAlignment="1">
      <alignment horizontal="left" vertical="center" wrapText="1"/>
    </xf>
    <xf numFmtId="4" fontId="0" fillId="34" borderId="0" xfId="0" applyNumberFormat="1" applyFill="1" applyAlignment="1">
      <alignment horizontal="left" vertical="top"/>
    </xf>
    <xf numFmtId="0" fontId="0" fillId="35" borderId="0" xfId="0" applyFill="1" applyAlignment="1">
      <alignment horizontal="left" vertical="center" wrapText="1"/>
    </xf>
    <xf numFmtId="0" fontId="0" fillId="35" borderId="0" xfId="0" applyFill="1" applyAlignment="1">
      <alignment horizontal="center" vertical="center" wrapText="1"/>
    </xf>
    <xf numFmtId="4" fontId="0" fillId="35" borderId="0" xfId="0" applyNumberFormat="1" applyFill="1" applyAlignment="1">
      <alignment horizontal="left" vertical="center" wrapText="1"/>
    </xf>
    <xf numFmtId="0" fontId="0" fillId="35" borderId="0" xfId="0" applyFill="1"/>
    <xf numFmtId="4" fontId="0" fillId="34" borderId="0" xfId="0" applyNumberFormat="1" applyFill="1" applyAlignment="1">
      <alignment horizontal="left" vertical="center" wrapText="1"/>
    </xf>
    <xf numFmtId="4" fontId="0" fillId="34" borderId="0" xfId="0" applyNumberFormat="1" applyFill="1" applyAlignment="1">
      <alignment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left" vertical="center" wrapText="1"/>
    </xf>
    <xf numFmtId="0" fontId="0" fillId="36" borderId="0" xfId="0" applyFill="1" applyAlignment="1">
      <alignment horizontal="center" vertical="center" wrapText="1"/>
    </xf>
    <xf numFmtId="4" fontId="0" fillId="36" borderId="0" xfId="0" applyNumberFormat="1" applyFill="1" applyAlignment="1">
      <alignment horizontal="left" vertical="center" wrapText="1"/>
    </xf>
    <xf numFmtId="0" fontId="0" fillId="36" borderId="0" xfId="0" applyFill="1"/>
    <xf numFmtId="0" fontId="0" fillId="37" borderId="0" xfId="0" applyFill="1" applyAlignment="1">
      <alignment vertical="top"/>
    </xf>
    <xf numFmtId="0" fontId="0" fillId="37" borderId="0" xfId="0" applyFill="1" applyAlignment="1">
      <alignment horizontal="left" vertical="center" wrapText="1"/>
    </xf>
    <xf numFmtId="0" fontId="0" fillId="37" borderId="0" xfId="0" applyFill="1"/>
    <xf numFmtId="0" fontId="0" fillId="37" borderId="0" xfId="0" applyFill="1" applyAlignment="1">
      <alignment horizontal="center" vertical="center" wrapText="1"/>
    </xf>
    <xf numFmtId="0" fontId="20" fillId="37" borderId="0" xfId="0" applyFont="1" applyFill="1" applyAlignment="1">
      <alignment horizontal="left" vertical="center" wrapText="1"/>
    </xf>
    <xf numFmtId="17" fontId="0" fillId="37" borderId="0" xfId="0" applyNumberFormat="1" applyFill="1" applyAlignment="1">
      <alignment horizontal="left" vertical="center" wrapText="1"/>
    </xf>
    <xf numFmtId="4" fontId="0" fillId="0" borderId="0" xfId="0" applyNumberFormat="1" applyAlignment="1">
      <alignment horizontal="right" vertical="center" wrapText="1"/>
    </xf>
    <xf numFmtId="4" fontId="0" fillId="37" borderId="0" xfId="0" applyNumberFormat="1" applyFill="1" applyAlignment="1">
      <alignment horizontal="right" vertical="top"/>
    </xf>
    <xf numFmtId="2" fontId="0" fillId="0" borderId="0" xfId="0" applyNumberFormat="1" applyAlignment="1">
      <alignment horizontal="right" vertical="center" wrapText="1"/>
    </xf>
    <xf numFmtId="4" fontId="0" fillId="36" borderId="0" xfId="0" applyNumberFormat="1" applyFill="1" applyAlignment="1">
      <alignment horizontal="left" vertical="top"/>
    </xf>
    <xf numFmtId="4" fontId="0" fillId="35" borderId="0" xfId="0" applyNumberFormat="1" applyFill="1" applyAlignment="1">
      <alignment horizontal="right" vertical="center" wrapText="1"/>
    </xf>
    <xf numFmtId="4" fontId="0" fillId="38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top"/>
    </xf>
    <xf numFmtId="4" fontId="0" fillId="37" borderId="0" xfId="0" applyNumberFormat="1" applyFill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4" fontId="0" fillId="35" borderId="0" xfId="0" applyNumberFormat="1" applyFill="1" applyAlignment="1">
      <alignment horizontal="right" vertical="top"/>
    </xf>
    <xf numFmtId="4" fontId="0" fillId="39" borderId="0" xfId="0" applyNumberFormat="1" applyFill="1" applyAlignment="1">
      <alignment horizontal="right" vertical="top"/>
    </xf>
    <xf numFmtId="49" fontId="0" fillId="0" borderId="0" xfId="0" applyNumberFormat="1" applyAlignment="1">
      <alignment horizontal="left" vertical="center" wrapText="1"/>
    </xf>
    <xf numFmtId="4" fontId="0" fillId="38" borderId="0" xfId="0" applyNumberFormat="1" applyFill="1" applyAlignment="1">
      <alignment horizontal="left" vertical="center" wrapText="1"/>
    </xf>
    <xf numFmtId="0" fontId="16" fillId="33" borderId="0" xfId="0" applyFont="1" applyFill="1" applyAlignment="1">
      <alignment horizontal="center" vertical="center" wrapText="1"/>
    </xf>
    <xf numFmtId="2" fontId="16" fillId="0" borderId="0" xfId="0" applyNumberFormat="1" applyFont="1" applyAlignment="1">
      <alignment horizontal="right" vertical="center" wrapText="1"/>
    </xf>
    <xf numFmtId="2" fontId="16" fillId="33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/>
    </xf>
    <xf numFmtId="4" fontId="16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 wrapText="1"/>
    </xf>
    <xf numFmtId="17" fontId="16" fillId="0" borderId="0" xfId="0" applyNumberFormat="1" applyFont="1" applyAlignment="1">
      <alignment horizontal="right" vertical="center" wrapText="1"/>
    </xf>
    <xf numFmtId="4" fontId="16" fillId="0" borderId="0" xfId="0" applyNumberFormat="1" applyFont="1" applyAlignment="1">
      <alignment horizontal="right" vertical="top"/>
    </xf>
    <xf numFmtId="17" fontId="16" fillId="0" borderId="0" xfId="0" applyNumberFormat="1" applyFont="1" applyAlignment="1">
      <alignment horizontal="center" vertical="center" wrapText="1"/>
    </xf>
    <xf numFmtId="4" fontId="16" fillId="0" borderId="0" xfId="0" applyNumberFormat="1" applyFont="1" applyAlignment="1">
      <alignment horizontal="center" vertical="top"/>
    </xf>
    <xf numFmtId="2" fontId="16" fillId="0" borderId="0" xfId="0" applyNumberFormat="1" applyFont="1" applyAlignment="1">
      <alignment horizontal="center" vertical="center" wrapText="1"/>
    </xf>
    <xf numFmtId="17" fontId="0" fillId="0" borderId="0" xfId="0" applyNumberFormat="1" applyAlignment="1">
      <alignment horizontal="right" vertical="center" wrapText="1"/>
    </xf>
    <xf numFmtId="49" fontId="16" fillId="33" borderId="0" xfId="0" applyNumberFormat="1" applyFont="1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16" fillId="33" borderId="0" xfId="0" applyFont="1" applyFill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16" fillId="33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2" fontId="0" fillId="34" borderId="0" xfId="0" applyNumberFormat="1" applyFill="1" applyAlignment="1">
      <alignment horizontal="right" vertical="center" wrapText="1"/>
    </xf>
    <xf numFmtId="2" fontId="16" fillId="34" borderId="0" xfId="0" applyNumberFormat="1" applyFont="1" applyFill="1" applyAlignment="1">
      <alignment horizontal="right" vertical="center" wrapText="1"/>
    </xf>
    <xf numFmtId="4" fontId="0" fillId="34" borderId="0" xfId="0" applyNumberFormat="1" applyFill="1" applyAlignment="1">
      <alignment horizontal="right" vertical="center" wrapText="1"/>
    </xf>
    <xf numFmtId="49" fontId="0" fillId="0" borderId="0" xfId="0" applyNumberFormat="1" applyAlignment="1">
      <alignment vertical="center" wrapText="1"/>
    </xf>
    <xf numFmtId="0" fontId="20" fillId="0" borderId="0" xfId="0" applyFont="1" applyAlignment="1">
      <alignment vertical="center" wrapText="1"/>
    </xf>
    <xf numFmtId="0" fontId="23" fillId="0" borderId="0" xfId="0" applyFont="1"/>
    <xf numFmtId="17" fontId="0" fillId="0" borderId="0" xfId="0" applyNumberFormat="1" applyAlignment="1">
      <alignment horizontal="center" vertical="center" wrapText="1"/>
    </xf>
    <xf numFmtId="2" fontId="0" fillId="34" borderId="0" xfId="0" applyNumberFormat="1" applyFill="1" applyAlignment="1">
      <alignment horizontal="center" vertical="center" wrapText="1"/>
    </xf>
    <xf numFmtId="2" fontId="16" fillId="34" borderId="0" xfId="0" applyNumberFormat="1" applyFont="1" applyFill="1" applyAlignment="1">
      <alignment horizontal="center" vertical="center" wrapText="1"/>
    </xf>
    <xf numFmtId="49" fontId="16" fillId="33" borderId="0" xfId="0" applyNumberFormat="1" applyFont="1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49" fontId="0" fillId="35" borderId="0" xfId="0" applyNumberFormat="1" applyFill="1" applyAlignment="1">
      <alignment horizontal="left" vertical="center" wrapText="1"/>
    </xf>
    <xf numFmtId="49" fontId="0" fillId="36" borderId="0" xfId="0" applyNumberFormat="1" applyFill="1" applyAlignment="1">
      <alignment horizontal="left" vertical="center" wrapText="1"/>
    </xf>
    <xf numFmtId="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4" fontId="0" fillId="35" borderId="0" xfId="0" applyNumberFormat="1" applyFill="1" applyAlignment="1">
      <alignment vertical="center" wrapText="1"/>
    </xf>
    <xf numFmtId="4" fontId="0" fillId="36" borderId="0" xfId="0" applyNumberFormat="1" applyFill="1" applyAlignment="1">
      <alignment vertical="center" wrapText="1"/>
    </xf>
    <xf numFmtId="0" fontId="0" fillId="0" borderId="0" xfId="0" applyAlignment="1">
      <alignment wrapText="1"/>
    </xf>
    <xf numFmtId="0" fontId="0" fillId="40" borderId="0" xfId="0" applyFill="1" applyAlignment="1">
      <alignment horizontal="left" vertical="center" wrapText="1"/>
    </xf>
    <xf numFmtId="49" fontId="0" fillId="40" borderId="0" xfId="0" applyNumberFormat="1" applyFill="1" applyAlignment="1">
      <alignment horizontal="left" vertical="center" wrapText="1"/>
    </xf>
    <xf numFmtId="0" fontId="0" fillId="40" borderId="0" xfId="0" applyFill="1" applyAlignment="1">
      <alignment horizontal="center" vertical="center" wrapText="1"/>
    </xf>
    <xf numFmtId="4" fontId="0" fillId="40" borderId="0" xfId="0" applyNumberFormat="1" applyFill="1" applyAlignment="1">
      <alignment vertical="top"/>
    </xf>
    <xf numFmtId="4" fontId="0" fillId="40" borderId="0" xfId="0" applyNumberFormat="1" applyFill="1" applyAlignment="1">
      <alignment vertical="center" wrapText="1"/>
    </xf>
    <xf numFmtId="0" fontId="0" fillId="40" borderId="0" xfId="0" applyFill="1"/>
    <xf numFmtId="0" fontId="25" fillId="0" borderId="0" xfId="0" applyFont="1" applyAlignment="1">
      <alignment horizontal="left" vertical="center" wrapText="1"/>
    </xf>
    <xf numFmtId="4" fontId="0" fillId="41" borderId="0" xfId="0" applyNumberFormat="1" applyFill="1" applyAlignment="1">
      <alignment horizontal="right" vertical="center" wrapText="1"/>
    </xf>
    <xf numFmtId="4" fontId="0" fillId="42" borderId="0" xfId="0" applyNumberFormat="1" applyFill="1" applyAlignment="1">
      <alignment vertical="center" wrapText="1"/>
    </xf>
    <xf numFmtId="0" fontId="13" fillId="43" borderId="10" xfId="0" applyFont="1" applyFill="1" applyBorder="1" applyAlignment="1">
      <alignment horizontal="left" vertical="center" wrapText="1"/>
    </xf>
    <xf numFmtId="0" fontId="13" fillId="43" borderId="11" xfId="0" applyFont="1" applyFill="1" applyBorder="1" applyAlignment="1">
      <alignment horizontal="left" vertical="center" wrapText="1"/>
    </xf>
    <xf numFmtId="49" fontId="13" fillId="43" borderId="11" xfId="0" applyNumberFormat="1" applyFont="1" applyFill="1" applyBorder="1" applyAlignment="1">
      <alignment horizontal="left" vertical="center" wrapText="1"/>
    </xf>
    <xf numFmtId="0" fontId="13" fillId="43" borderId="11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6" fillId="44" borderId="1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86"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C4D79B"/>
        </patternFill>
      </fill>
    </dxf>
    <dxf>
      <fill>
        <patternFill>
          <bgColor rgb="FFC5D9F1"/>
        </patternFill>
      </fill>
    </dxf>
    <dxf>
      <fill>
        <patternFill>
          <bgColor rgb="FF538DD5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font>
        <b/>
        <i val="0"/>
      </font>
    </dxf>
    <dxf>
      <fill>
        <patternFill>
          <bgColor rgb="FF538DD5"/>
        </patternFill>
      </fill>
    </dxf>
    <dxf>
      <fill>
        <patternFill>
          <bgColor rgb="FFC5D9F1"/>
        </patternFill>
      </fill>
    </dxf>
    <dxf>
      <fill>
        <patternFill>
          <bgColor rgb="FFC4D79B"/>
        </patternFill>
      </fill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righ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numFmt numFmtId="4" formatCode="#,##0.00"/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numFmt numFmtId="4" formatCode="#,##0.00"/>
      <alignment horizontal="general" vertical="top" textRotation="0" wrapText="0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fill>
        <patternFill patternType="solid">
          <fgColor indexed="64"/>
          <bgColor theme="7" tint="0.59999389629810485"/>
        </patternFill>
      </fill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numFmt numFmtId="4" formatCode="#,##0.00"/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justifyLastLine="0" shrinkToFit="0" readingOrder="0"/>
    </dxf>
    <dxf>
      <alignment horizontal="left" vertical="center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6310A3-E34A-4CD5-A7FB-2FA909562852}" name="Tabela13" displayName="Tabela13" ref="A1:T104" totalsRowShown="0" headerRowDxfId="785" dataDxfId="784">
  <autoFilter ref="A1:T104" xr:uid="{60C5897C-4C10-4DE1-B6BC-B05ADF30BE1F}">
    <filterColumn colId="4">
      <filters>
        <filter val="davidl"/>
      </filters>
    </filterColumn>
  </autoFilter>
  <tableColumns count="20">
    <tableColumn id="1" xr3:uid="{8B1A9690-2E27-4A0C-9DF6-7CC6B2DC87ED}" name="Epic" dataDxfId="783"/>
    <tableColumn id="2" xr3:uid="{8C272838-9FA9-4BBC-BBCE-3EC8C12101CB}" name="Ações" dataDxfId="782"/>
    <tableColumn id="16" xr3:uid="{E354EF09-D61B-4DAF-98AB-0B0614B0A98B}" name="Status" dataDxfId="781"/>
    <tableColumn id="3" xr3:uid="{2AABEEB5-A12C-4DE2-8248-978A0DC4D3E5}" name="Due Date" dataDxfId="780"/>
    <tableColumn id="4" xr3:uid="{0C75C268-AE5C-4E82-B76B-2ADB807A0365}" name="Assignee" dataDxfId="779"/>
    <tableColumn id="23" xr3:uid="{57CB9880-6235-4B6E-A097-0AC378A85A7E}" name="Estimated effort" dataDxfId="778"/>
    <tableColumn id="5" xr3:uid="{D504A01F-D1AF-4F01-96AE-65ED703556D5}" name="Planned effort" dataDxfId="777">
      <calculatedColumnFormula>SUM(Tabela13[[#This Row],[Mês 1]:[Mês 12]])</calculatedColumnFormula>
    </tableColumn>
    <tableColumn id="6" xr3:uid="{758C47E5-C839-4201-B5C8-1D9F00604F19}" name="Mês 1" dataDxfId="776"/>
    <tableColumn id="7" xr3:uid="{567F833B-87CB-49E3-BDB8-79F26D8F2730}" name="Mês 2" dataDxfId="775"/>
    <tableColumn id="8" xr3:uid="{981B754C-7BB7-470F-8014-AF4B50817565}" name="Mês 3" dataDxfId="774"/>
    <tableColumn id="9" xr3:uid="{1C18D282-B6B5-4FC5-835A-A867DEC4ADF6}" name="Mês 4" dataDxfId="773"/>
    <tableColumn id="10" xr3:uid="{D4E3BF5E-F46D-4805-80AA-2A64E74EDD02}" name="Mês 5" dataDxfId="772"/>
    <tableColumn id="11" xr3:uid="{04F1CD94-15F9-4DB6-9FC1-84FC0564EBC0}" name="Mês 6" dataDxfId="771"/>
    <tableColumn id="12" xr3:uid="{68B6B203-AA78-4FA0-BD80-DC0AB82F5DDD}" name="Mês 7" dataDxfId="770"/>
    <tableColumn id="13" xr3:uid="{2C15EBEF-5293-4B87-A96B-78CBB1DD85A2}" name="Mês 8" dataDxfId="769"/>
    <tableColumn id="14" xr3:uid="{B9CB2FC4-87A3-4262-9BA5-5249DC68E7BF}" name="Mês 9" dataDxfId="768"/>
    <tableColumn id="15" xr3:uid="{214F1BAC-DA30-4A8D-B437-640434011392}" name="Mês 10" dataDxfId="767"/>
    <tableColumn id="22" xr3:uid="{5D3DFDD0-4A2A-451B-9336-B6071B70243D}" name="Mês 11" dataDxfId="766"/>
    <tableColumn id="21" xr3:uid="{B37F580D-6E8B-4963-944B-5E949A64FC4A}" name="Mês 12" dataDxfId="765"/>
    <tableColumn id="20" xr3:uid="{5F2CA737-F580-43E6-8D75-2539F9B103D0}" name="Nota" dataDxfId="764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926E-2D5B-4439-96E8-9429477B6B62}" name="Tabela132" displayName="Tabela132" ref="A1:T29" totalsRowShown="0" headerRowDxfId="763" dataDxfId="762">
  <autoFilter ref="A1:T29" xr:uid="{60C5897C-4C10-4DE1-B6BC-B05ADF30BE1F}"/>
  <tableColumns count="20">
    <tableColumn id="1" xr3:uid="{A537C09E-7F22-41A2-8289-469F588A12EF}" name="Epic" dataDxfId="761"/>
    <tableColumn id="2" xr3:uid="{952FDE4C-F0E4-4CB3-A61B-28AA82FC7677}" name="Ações" dataDxfId="760"/>
    <tableColumn id="16" xr3:uid="{F8FB0FFF-8AD4-4E94-9E91-59378BF08D9C}" name="Status" dataDxfId="759"/>
    <tableColumn id="3" xr3:uid="{CA673F04-6CFF-4AC6-99CC-8F6A6B9894C9}" name="Due Date" dataDxfId="758"/>
    <tableColumn id="4" xr3:uid="{85F5556D-E302-48E9-AC96-15A292DA9E8A}" name="Assignee" dataDxfId="757"/>
    <tableColumn id="5" xr3:uid="{A2687F5B-ABF3-4196-853B-B172CC8C1C0C}" name="Estimated effort" dataDxfId="756"/>
    <tableColumn id="6" xr3:uid="{120E8070-5397-45CB-9F14-12D76ED0F2C0}" name="Planned effort" dataDxfId="755">
      <calculatedColumnFormula>SUM(Tabela132[[#This Row],[Mês 1]:[Mês 12]])</calculatedColumnFormula>
    </tableColumn>
    <tableColumn id="7" xr3:uid="{D619A456-5A03-418A-A526-E07AD5976BD8}" name="Mês 1" dataDxfId="754"/>
    <tableColumn id="8" xr3:uid="{CCFA7B8F-ADDA-4373-B21F-EE73827E25AD}" name="Mês 2" dataDxfId="753"/>
    <tableColumn id="9" xr3:uid="{E2910E66-9E7E-4091-A49B-648BBD1CB134}" name="Mês 3" dataDxfId="752"/>
    <tableColumn id="10" xr3:uid="{0EF97EB7-F919-477D-AFEB-497B5793473A}" name="Mês 4" dataDxfId="751"/>
    <tableColumn id="11" xr3:uid="{7806022D-1F75-4235-B81B-5DC1DBCF8BB3}" name="Mês 5" dataDxfId="750"/>
    <tableColumn id="12" xr3:uid="{504B5A0D-AA55-433F-91A1-4633E9981120}" name="Mês 6" dataDxfId="749"/>
    <tableColumn id="13" xr3:uid="{4749807E-1D8A-463D-9936-08B723326E3E}" name="Mês 7" dataDxfId="748"/>
    <tableColumn id="14" xr3:uid="{3C369829-C57B-4C79-9F31-9FC2F41AA22A}" name="Mês 8" dataDxfId="747"/>
    <tableColumn id="15" xr3:uid="{26AD765B-766D-4559-A0F1-A4974CFCFB2B}" name="Mês 9" dataDxfId="746"/>
    <tableColumn id="22" xr3:uid="{4C450F0C-647A-43CB-8595-6C4C0ABCCA9A}" name="Mês 10" dataDxfId="745"/>
    <tableColumn id="21" xr3:uid="{A0835F2C-152F-4009-931A-44BE0C5A6496}" name="Mês 11" dataDxfId="744"/>
    <tableColumn id="20" xr3:uid="{7CCF8D3B-9BFD-40EC-9D91-018DF18E4FF5}" name="Mês 12" dataDxfId="743"/>
    <tableColumn id="19" xr3:uid="{83A102BD-9A72-4093-A311-254714C8E6CF}" name="Nota" dataDxfId="74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7B39CA-9CEA-443A-A1B1-DF25F95E1766}" name="Tabela14567" displayName="Tabela14567" ref="A1:AB53" totalsRowShown="0" headerRowDxfId="741" dataDxfId="740">
  <autoFilter ref="A1:AB53" xr:uid="{60C5897C-4C10-4DE1-B6BC-B05ADF30BE1F}">
    <filterColumn colId="2">
      <filters blank="1">
        <filter val="Em andamento"/>
        <filter val="Não iniciado"/>
      </filters>
    </filterColumn>
  </autoFilter>
  <tableColumns count="28">
    <tableColumn id="1" xr3:uid="{EE289A6C-5700-4272-9B32-66B5A70B31CB}" name="Epic" dataDxfId="739"/>
    <tableColumn id="2" xr3:uid="{EC48C96C-B497-45F2-BF0A-9811794FDB1D}" name="Ações" dataDxfId="738"/>
    <tableColumn id="16" xr3:uid="{BDD02027-9F42-4199-8375-236F74D7FDCD}" name="Status" dataDxfId="737"/>
    <tableColumn id="3" xr3:uid="{F770666B-765B-41DC-A5CE-B6DF39D0880D}" name="Due Date" dataDxfId="736"/>
    <tableColumn id="4" xr3:uid="{5940F227-9D6D-4C88-BE63-5D2D86568E14}" name="Assignee" dataDxfId="735"/>
    <tableColumn id="23" xr3:uid="{9F26B43C-9D5F-4B5E-8E59-F8E4AE992A1A}" name="Estimated effort" dataDxfId="734"/>
    <tableColumn id="5" xr3:uid="{4508400F-4340-4A7A-8115-85F48DCC6A1F}" name="Planned effort" dataDxfId="733">
      <calculatedColumnFormula>SUM(Tabela14567[[#This Row],[mai/24]:[jul/25]])</calculatedColumnFormula>
    </tableColumn>
    <tableColumn id="6" xr3:uid="{4024B35D-D5C5-4CC9-BF1D-194242B09402}" name="mai/24" dataDxfId="732"/>
    <tableColumn id="7" xr3:uid="{10F2A9D7-5C0C-4BAD-863C-E2E79D2AA5F7}" name="jun/24" dataDxfId="731"/>
    <tableColumn id="8" xr3:uid="{7EAC2713-0D8D-4F34-BB97-2E13833E1F97}" name="jul/24" dataDxfId="730"/>
    <tableColumn id="9" xr3:uid="{D91CD170-23D2-4F07-A973-2711FED7E661}" name="ago/24" dataDxfId="729"/>
    <tableColumn id="10" xr3:uid="{F554D11D-299C-4300-BF37-0DFE32B55E1C}" name="set/24" dataDxfId="728"/>
    <tableColumn id="11" xr3:uid="{628228E9-61C6-4983-83EE-A19EA3F02BE4}" name="out/24" dataDxfId="727"/>
    <tableColumn id="12" xr3:uid="{CAC0DDF3-5B4D-4943-81CB-ABC1F647F25B}" name="nov/24" dataDxfId="726"/>
    <tableColumn id="13" xr3:uid="{5EAED47A-4FF0-4D6D-8534-DA5876F11ED0}" name="dez/24" dataDxfId="725"/>
    <tableColumn id="14" xr3:uid="{84BC7C3E-66D3-434E-A1B1-A9A5E9F04C22}" name="jan/25" dataDxfId="724"/>
    <tableColumn id="15" xr3:uid="{9DC7E363-E618-46CA-8851-4EA5DA2A6C04}" name="fev/25" dataDxfId="723"/>
    <tableColumn id="19" xr3:uid="{C8B10481-AD95-45F8-985D-4D981DB0BDC3}" name="mar/25" dataDxfId="722"/>
    <tableColumn id="21" xr3:uid="{CF87C928-2C06-476C-9082-F3D54DA57F4C}" name="abr/25" dataDxfId="721"/>
    <tableColumn id="22" xr3:uid="{B675A93E-7C58-4534-BEBC-6878075475C3}" name="mai/25" dataDxfId="720"/>
    <tableColumn id="20" xr3:uid="{63D8B4DF-D8ED-4826-BEEB-D47DB0107DAA}" name="jun/25" dataDxfId="719"/>
    <tableColumn id="18" xr3:uid="{CF776872-834C-4BB2-B773-F21A743F80F1}" name="jul/25" dataDxfId="718"/>
    <tableColumn id="24" xr3:uid="{FED9A5BD-9D5A-416D-B839-47430C87ADFF}" name="ago/25"/>
    <tableColumn id="25" xr3:uid="{04965CB6-D3B4-4523-BF69-DA634A2BA223}" name="set/25"/>
    <tableColumn id="26" xr3:uid="{7EC85E0B-FB79-4DD9-B815-0211C70F8CB8}" name="out/25"/>
    <tableColumn id="27" xr3:uid="{55540C32-69A6-41BA-BE2F-B1B6577FB7AF}" name="nov/25"/>
    <tableColumn id="28" xr3:uid="{F30C59D0-809D-4681-AE89-2344D0961E4C}" name="dez/25"/>
    <tableColumn id="17" xr3:uid="{B19F5706-C1C9-4677-A883-C6B40ECCF96B}" name="Nota" dataDxfId="717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E87FEF-1F93-4988-979C-6F0B3CF3948C}" name="Tabela145" displayName="Tabela145" ref="A1:AB59" totalsRowShown="0" headerRowDxfId="716" dataDxfId="715">
  <autoFilter ref="A1:AB59" xr:uid="{60C5897C-4C10-4DE1-B6BC-B05ADF30BE1F}">
    <filterColumn colId="2">
      <filters blank="1">
        <filter val="Em andamento"/>
        <filter val="Não iniciado"/>
        <filter val="Parado"/>
      </filters>
    </filterColumn>
  </autoFilter>
  <tableColumns count="28">
    <tableColumn id="1" xr3:uid="{F9519377-81C7-4187-9753-447939E185DB}" name="Epic" dataDxfId="714"/>
    <tableColumn id="2" xr3:uid="{EA51D613-A85E-4474-953F-A26E5DD0F2B2}" name="Ações" dataDxfId="713"/>
    <tableColumn id="16" xr3:uid="{936A0E97-E444-460D-BFE4-D2E41D277B13}" name="Status" dataDxfId="712"/>
    <tableColumn id="3" xr3:uid="{E6B627BD-28EC-4BB3-B900-286BABD54094}" name="Due Date" dataDxfId="711"/>
    <tableColumn id="4" xr3:uid="{48D00FAB-CDF7-460B-961E-CDA7EA4FCE99}" name="Assignee" dataDxfId="710"/>
    <tableColumn id="23" xr3:uid="{E6799212-A853-461E-BC81-CF1BD0169C3A}" name="Estimated effort" dataDxfId="709"/>
    <tableColumn id="5" xr3:uid="{450AD5D5-D55C-4927-A1B0-7A8DA311FCAF}" name="Planned effort" dataDxfId="708">
      <calculatedColumnFormula>SUM(Tabela145[[#This Row],[mai/24]:[jul/25]])</calculatedColumnFormula>
    </tableColumn>
    <tableColumn id="6" xr3:uid="{B39C378E-159F-4247-8CE3-E8C988F19612}" name="mai/24" dataDxfId="707"/>
    <tableColumn id="7" xr3:uid="{6392714A-3175-46E0-9FE9-27F425EE0197}" name="jun/24" dataDxfId="706"/>
    <tableColumn id="8" xr3:uid="{5A832306-F685-479B-8FA0-042D07FB823D}" name="jul/24" dataDxfId="705"/>
    <tableColumn id="9" xr3:uid="{E035633E-2089-41E4-A8DD-7AB04335908A}" name="ago/24" dataDxfId="704"/>
    <tableColumn id="10" xr3:uid="{6773E4DF-22A8-4002-8564-8D426FACBE5C}" name="set/24" dataDxfId="703"/>
    <tableColumn id="11" xr3:uid="{C8D0F604-B09A-43C9-A943-0A9D249858AB}" name="out/24" dataDxfId="702"/>
    <tableColumn id="12" xr3:uid="{198E8D9C-C811-4F93-BB92-870CA38DDBC9}" name="nov/24" dataDxfId="701"/>
    <tableColumn id="13" xr3:uid="{7C075B77-555E-490F-8367-55EB7DF2A783}" name="dez/24" dataDxfId="700"/>
    <tableColumn id="14" xr3:uid="{3E762F6B-5F6E-438E-B334-C97D88CF2A3F}" name="jan/25" dataDxfId="699"/>
    <tableColumn id="15" xr3:uid="{06E1EFAC-EE08-4C2C-838A-486CAA4F584D}" name="fev/25" dataDxfId="698"/>
    <tableColumn id="22" xr3:uid="{7294784F-A804-467B-A693-ECD0945F2D4D}" name="mar/25" dataDxfId="697"/>
    <tableColumn id="21" xr3:uid="{3E470DB1-FEF9-4830-B59F-78A3A36361B2}" name="abr/25" dataDxfId="696"/>
    <tableColumn id="20" xr3:uid="{D12C36DF-9E18-4634-812E-94724C3C78FA}" name="mai/25" dataDxfId="695"/>
    <tableColumn id="19" xr3:uid="{9FF40D33-7559-4468-95B1-1CF49B89D802}" name="jun/25" dataDxfId="694"/>
    <tableColumn id="18" xr3:uid="{DBE93E5C-B6F4-473F-9D46-E33E3A0984F5}" name="jul/25" dataDxfId="693"/>
    <tableColumn id="24" xr3:uid="{892C3823-348D-4393-AF8C-2CBE8D4A05AB}" name="ago/25" dataDxfId="692"/>
    <tableColumn id="25" xr3:uid="{20306C4B-FE25-477D-A31E-16A920C58831}" name="set/25" dataDxfId="691"/>
    <tableColumn id="26" xr3:uid="{7D2AF9A8-06A1-4161-A5B6-4B28E466C073}" name="out/25" dataDxfId="690"/>
    <tableColumn id="27" xr3:uid="{9731A01B-5113-4606-BFF9-B04FF379A7B5}" name="nov/25" dataDxfId="689"/>
    <tableColumn id="28" xr3:uid="{FA01F68C-F9EF-44F7-8732-E641BA99DBDD}" name="dez/25" dataDxfId="688"/>
    <tableColumn id="17" xr3:uid="{AAD216CF-9486-4134-9142-D0A53E3F3FE2}" name="Nota" dataDxfId="68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087582-A7E6-47FB-9822-402BD1F32586}" name="Tabela14" displayName="Tabela14" ref="A1:AB50" totalsRowShown="0" headerRowDxfId="686" dataDxfId="685">
  <autoFilter ref="A1:AB50" xr:uid="{60C5897C-4C10-4DE1-B6BC-B05ADF30BE1F}">
    <filterColumn colId="2">
      <filters blank="1">
        <filter val="Backlog"/>
        <filter val="Em andamento"/>
        <filter val="Não iniciado"/>
        <filter val="Parado"/>
      </filters>
    </filterColumn>
  </autoFilter>
  <tableColumns count="28">
    <tableColumn id="1" xr3:uid="{27EF11F8-0D02-4148-A485-90D49472F292}" name="Epic" dataDxfId="684"/>
    <tableColumn id="2" xr3:uid="{9061DFBA-9FCF-4614-A489-E45871AEEC40}" name="Ações" dataDxfId="683"/>
    <tableColumn id="16" xr3:uid="{F35679E5-70DD-4EF3-92B0-74A5E990352B}" name="Status" dataDxfId="682"/>
    <tableColumn id="3" xr3:uid="{DC745C88-45BF-4F3C-8AD4-4A29A610C754}" name="Due Date" dataDxfId="681"/>
    <tableColumn id="4" xr3:uid="{C74C004F-DD7E-4572-8478-28BEED5BACDE}" name="Assignee" dataDxfId="680"/>
    <tableColumn id="18" xr3:uid="{15F32EF8-3041-45A8-AB90-60F9FFC67869}" name="Estimated effort" dataDxfId="679"/>
    <tableColumn id="5" xr3:uid="{F4D64031-1A3C-41A9-B3D4-7204A0697297}" name="Planned effort" dataDxfId="678">
      <calculatedColumnFormula>SUM(Tabela14[[#This Row],[mai/24]:[dez/25]])</calculatedColumnFormula>
    </tableColumn>
    <tableColumn id="6" xr3:uid="{FF27B6CE-F671-4DD1-A978-6E523D108770}" name="mai/24" dataDxfId="677"/>
    <tableColumn id="7" xr3:uid="{49C1E54D-0F03-4EDE-A870-84475B2E94EF}" name="jun/24" dataDxfId="676"/>
    <tableColumn id="8" xr3:uid="{0E32FB83-BFA1-4147-BCEF-AD7377E169A2}" name="jul/24" dataDxfId="675"/>
    <tableColumn id="9" xr3:uid="{A9E0B361-1744-4649-A63D-C9F6A63755E2}" name="ago/24" dataDxfId="674"/>
    <tableColumn id="10" xr3:uid="{E6593ED7-5820-4928-A9C3-DD87048AE2F8}" name="set/24" dataDxfId="673"/>
    <tableColumn id="11" xr3:uid="{0E92934C-29C6-4A1D-94D7-137860B737D0}" name="out/24" dataDxfId="672"/>
    <tableColumn id="12" xr3:uid="{EB4811A4-D7F4-41D9-B634-8EBDE5646D36}" name="nov/24" dataDxfId="671"/>
    <tableColumn id="13" xr3:uid="{E8221E99-4143-4B68-9E8C-ED458FEFE89B}" name="dez/24" dataDxfId="670"/>
    <tableColumn id="14" xr3:uid="{75D22200-3923-408F-847B-1D5D19C07D97}" name="jan/25" dataDxfId="669"/>
    <tableColumn id="15" xr3:uid="{A0F2F8BA-EE95-4828-A250-CC513D01AD80}" name="fev/25" dataDxfId="668"/>
    <tableColumn id="21" xr3:uid="{0FB3155B-3532-4844-BAAF-71CC9F13162C}" name="mar/25" dataDxfId="667"/>
    <tableColumn id="20" xr3:uid="{D8F7CEFD-D476-4EC7-A261-909444E73D10}" name="abr/25" dataDxfId="666"/>
    <tableColumn id="22" xr3:uid="{9BE920BF-BDC3-4A68-94CD-A2C746298552}" name="mai/25" dataDxfId="665"/>
    <tableColumn id="19" xr3:uid="{B5172698-1513-45DA-A68A-64A05267E872}" name="jun/25" dataDxfId="664"/>
    <tableColumn id="23" xr3:uid="{A06B4CFC-293E-4EB5-933F-2B452CA27668}" name="jul/25" dataDxfId="663"/>
    <tableColumn id="24" xr3:uid="{A764DB73-50BA-4630-A046-99DDCA238AD4}" name="ago/25" dataDxfId="662"/>
    <tableColumn id="25" xr3:uid="{4B1A1667-6C79-44B9-8809-2EF42FE48F43}" name="set/25" dataDxfId="661"/>
    <tableColumn id="26" xr3:uid="{570E787D-A690-41A5-AC51-417DB2E51499}" name="out/25" dataDxfId="660"/>
    <tableColumn id="27" xr3:uid="{095CC2D1-08A5-449C-ABE4-3F80425A3360}" name="nov/25" dataDxfId="659"/>
    <tableColumn id="28" xr3:uid="{FED825CE-36D8-4767-BB9B-BA1D9A543EA6}" name="dez/25" dataDxfId="658"/>
    <tableColumn id="17" xr3:uid="{5DB179B7-95AC-4346-8987-85C56AEC4DE7}" name="Nota" dataDxfId="657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8CC034A-F4F3-4FD9-BF6E-3CB5B9ED13F3}" name="Tabela1456" displayName="Tabela1456" ref="A1:AB24" totalsRowShown="0" headerRowDxfId="656" dataDxfId="655">
  <autoFilter ref="A1:AB24" xr:uid="{60C5897C-4C10-4DE1-B6BC-B05ADF30BE1F}"/>
  <tableColumns count="28">
    <tableColumn id="1" xr3:uid="{103F5DC6-AC2F-4573-B1DA-76ADE103FD95}" name="Epic" dataDxfId="654"/>
    <tableColumn id="2" xr3:uid="{10D9139A-45D0-4BEC-AD41-403773FD4C83}" name="Ações" dataDxfId="653"/>
    <tableColumn id="16" xr3:uid="{EA705947-9F22-4B71-BB4F-7C1EF9E96449}" name="Status" dataDxfId="652"/>
    <tableColumn id="3" xr3:uid="{423DF51E-FA23-4974-8777-438E362422A8}" name="Due Date" dataDxfId="651"/>
    <tableColumn id="4" xr3:uid="{B16CCEF8-8F40-4D24-8F19-2BAED99ED176}" name="Assignee" dataDxfId="650"/>
    <tableColumn id="23" xr3:uid="{9A66BA2D-F257-4CFF-825F-8B9A9DCE0DB8}" name="Estimated effort"/>
    <tableColumn id="5" xr3:uid="{4A5CE1D9-E654-4A7A-829C-B6261AE6A6EA}" name="Planned effort" dataDxfId="649">
      <calculatedColumnFormula>SUM(Tabela1456[[#This Row],[mai/24]:[jul/25]])</calculatedColumnFormula>
    </tableColumn>
    <tableColumn id="6" xr3:uid="{DFA1AA3E-C06A-416C-A994-1BCB67FB80A2}" name="mai/24" dataDxfId="648"/>
    <tableColumn id="7" xr3:uid="{B9D499B7-D8FE-4D6C-AD84-50FE52DA5B76}" name="jun/24" dataDxfId="647"/>
    <tableColumn id="8" xr3:uid="{1C81CC09-816D-44A2-AE5B-8DFE0A22956A}" name="jul/24" dataDxfId="646"/>
    <tableColumn id="9" xr3:uid="{6F561303-E93F-4B24-82F3-A48FD1333F76}" name="ago/24" dataDxfId="645"/>
    <tableColumn id="10" xr3:uid="{F64B8867-3B58-4861-BCB8-0A9CE4C6C4A6}" name="set/24" dataDxfId="644"/>
    <tableColumn id="11" xr3:uid="{97ED0AFA-EEAD-4331-A02D-2456C7E32B00}" name="out/24" dataDxfId="643"/>
    <tableColumn id="12" xr3:uid="{EF2A60BA-1F7A-48B8-A7A5-A4F2BD71D999}" name="nov/24" dataDxfId="642"/>
    <tableColumn id="13" xr3:uid="{A86E44F8-99F5-4F11-AAF9-0BAD05635525}" name="dez/24" dataDxfId="641"/>
    <tableColumn id="14" xr3:uid="{815F4872-9634-4E42-BE4F-B63708467CD7}" name="jan/25" dataDxfId="640"/>
    <tableColumn id="22" xr3:uid="{CFC09A57-BBF4-49BD-B271-6B9DF42401A2}" name="fev/25" dataDxfId="639"/>
    <tableColumn id="15" xr3:uid="{ADADB421-2C01-4666-81B6-0A2B88CED929}" name="mar/25" dataDxfId="638"/>
    <tableColumn id="21" xr3:uid="{EF40C496-BC9B-420D-9D3B-F509449CF3E8}" name="abr/25" dataDxfId="637"/>
    <tableColumn id="20" xr3:uid="{0C37B4D3-F0B4-4589-904B-1C85E0D16F44}" name="mai/25" dataDxfId="636"/>
    <tableColumn id="19" xr3:uid="{B7F57FA5-5C23-4D7E-A76B-8D109F785E13}" name="jun/25" dataDxfId="635"/>
    <tableColumn id="18" xr3:uid="{C36741B3-F4C3-4622-AC46-6EA43763152A}" name="jul/25" dataDxfId="634"/>
    <tableColumn id="24" xr3:uid="{AB2A6F46-5E36-4111-8E9F-524FE376E1C2}" name="ago/25" dataDxfId="633"/>
    <tableColumn id="25" xr3:uid="{D66D6EB4-2A40-4154-A3E4-7A108BD16BE2}" name="set/25" dataDxfId="632"/>
    <tableColumn id="26" xr3:uid="{5F479AAC-B689-4D31-A8EA-61E05413DEC1}" name="out/25" dataDxfId="631"/>
    <tableColumn id="27" xr3:uid="{9C4B3B84-DAF7-48EA-A71E-E5B0ABDBD41B}" name="nov/25" dataDxfId="630"/>
    <tableColumn id="28" xr3:uid="{AF24C645-3635-4C24-A710-52F46D43D47E}" name="dez/25" dataDxfId="629"/>
    <tableColumn id="17" xr3:uid="{A5D14AC7-43DB-4A36-918A-CF7EE8FC06D3}" name="Nota" dataDxfId="628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E3F8A31-0CBF-4150-ABC8-AC8C26E297AB}" name="Tabela14568" displayName="Tabela14568" ref="A1:AB68" totalsRowShown="0" headerRowDxfId="627" dataDxfId="626">
  <autoFilter ref="A1:AB68" xr:uid="{60C5897C-4C10-4DE1-B6BC-B05ADF30BE1F}">
    <filterColumn colId="2">
      <filters blank="1">
        <filter val="Aguardando"/>
        <filter val="Em andamento"/>
        <filter val="Não iniciado"/>
        <filter val="Parado"/>
      </filters>
    </filterColumn>
  </autoFilter>
  <tableColumns count="28">
    <tableColumn id="1" xr3:uid="{E648E619-7E01-4B71-BD41-65FF8310AAB5}" name="Epic" dataDxfId="625"/>
    <tableColumn id="2" xr3:uid="{1554F9D1-D472-48FF-A716-4A6C6FE1979F}" name="Ações" dataDxfId="624"/>
    <tableColumn id="16" xr3:uid="{48ABEBFA-9108-49F8-8EC4-DA498E23C42D}" name="Status" dataDxfId="623"/>
    <tableColumn id="3" xr3:uid="{645546AC-93AC-4CC9-B406-59045ADE82A7}" name="Due Date" dataDxfId="622"/>
    <tableColumn id="4" xr3:uid="{DC5B44F8-7FA1-4C1A-BECB-45B62059C3D6}" name="Assignee" dataDxfId="621"/>
    <tableColumn id="23" xr3:uid="{A5C17CBD-47A1-4A0C-90BB-FD2E0B1109C6}" name="Estimated effort" dataDxfId="620"/>
    <tableColumn id="5" xr3:uid="{92CED1B5-DAAA-44EA-8570-FA76BF65D043}" name="Planned effort" dataDxfId="619">
      <calculatedColumnFormula>SUM(Tabela14568[[#This Row],[mai/24]:[jul/25]])</calculatedColumnFormula>
    </tableColumn>
    <tableColumn id="6" xr3:uid="{4BAD2A0F-326F-474B-8E16-A09F639A8993}" name="mai/24" dataDxfId="618"/>
    <tableColumn id="7" xr3:uid="{00A605B4-5A63-4F5B-B798-C6E3D02E5606}" name="jun/24" dataDxfId="617"/>
    <tableColumn id="8" xr3:uid="{DE702E14-3DA5-484C-B37E-E8421610610B}" name="jul/24" dataDxfId="616"/>
    <tableColumn id="9" xr3:uid="{932B7E66-BFF7-4ECF-984A-6D68E939E277}" name="ago/24" dataDxfId="615"/>
    <tableColumn id="10" xr3:uid="{CA2C0CF9-EBCE-4524-AB0C-FEE170FF89E0}" name="set/24" dataDxfId="614"/>
    <tableColumn id="11" xr3:uid="{5C01C8D0-589F-410F-92E6-300A841D4FD6}" name="out/24" dataDxfId="613"/>
    <tableColumn id="12" xr3:uid="{CDF154EB-9CA5-4BAF-BC82-BDB41994367E}" name="nov/24" dataDxfId="612"/>
    <tableColumn id="13" xr3:uid="{7838B7E0-998E-4F00-BAF2-34246F9CA7F7}" name="dez/24" dataDxfId="611"/>
    <tableColumn id="14" xr3:uid="{3413C3F7-9CEA-4B1F-8B80-B28661523207}" name="jan/25" dataDxfId="610"/>
    <tableColumn id="22" xr3:uid="{7F7B9ACE-48A8-42A0-8835-B8D97FC22565}" name="fev/25" dataDxfId="609"/>
    <tableColumn id="15" xr3:uid="{8BD69AD0-504E-4D75-9426-5F1045493209}" name="mar/25" dataDxfId="608"/>
    <tableColumn id="21" xr3:uid="{A9AA46B0-43D1-45B1-AF93-5D53D4AC1B75}" name="abr/25" dataDxfId="607"/>
    <tableColumn id="20" xr3:uid="{6C5FAB39-AE8E-431D-9432-9970AB61F4AF}" name="mai/25" dataDxfId="606"/>
    <tableColumn id="19" xr3:uid="{36134927-F8BE-41FF-915A-A357D4051F13}" name="jun/25" dataDxfId="605"/>
    <tableColumn id="18" xr3:uid="{D62F723B-5874-455D-A55C-17C86587475E}" name="jul/25" dataDxfId="604"/>
    <tableColumn id="24" xr3:uid="{233B0B82-B38C-4255-B259-06DADB1D2500}" name="ago/25" dataDxfId="603"/>
    <tableColumn id="25" xr3:uid="{95D7518F-4FF6-4C02-A3C3-533241E08A17}" name="set/25" dataDxfId="602"/>
    <tableColumn id="26" xr3:uid="{E2EF8D76-BB60-4FE1-AD25-F767E15FB081}" name="out/25" dataDxfId="601"/>
    <tableColumn id="27" xr3:uid="{7CEA1CC0-7E46-4BBE-AE89-338E03B3152C}" name="nov/25" dataDxfId="600"/>
    <tableColumn id="28" xr3:uid="{F3141750-69B0-4127-ACCD-BE9446D49F90}" name="dez/25" dataDxfId="599"/>
    <tableColumn id="17" xr3:uid="{22939B5F-232E-4C99-82FF-874292A1B180}" name="Nota" dataDxfId="598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CCC4089-2932-4BA7-A046-E55481FF02B9}" name="Tabela145689" displayName="Tabela145689" ref="A1:AB58" totalsRowShown="0" headerRowDxfId="597" dataDxfId="596">
  <autoFilter ref="A1:AB58" xr:uid="{60C5897C-4C10-4DE1-B6BC-B05ADF30BE1F}">
    <filterColumn colId="2">
      <filters blank="1">
        <filter val="Aguardando"/>
        <filter val="Em andamento"/>
        <filter val="Não iniciado"/>
      </filters>
    </filterColumn>
  </autoFilter>
  <tableColumns count="28">
    <tableColumn id="1" xr3:uid="{E99585DC-25E2-463E-A8D6-7BD1298D17EA}" name="Epic" dataDxfId="595"/>
    <tableColumn id="2" xr3:uid="{3828A7CC-C16B-4BB0-8581-DDF3514D755C}" name="Ações" dataDxfId="594"/>
    <tableColumn id="16" xr3:uid="{F82202F5-8E09-4080-923E-676DBC89A607}" name="Status" dataDxfId="593"/>
    <tableColumn id="3" xr3:uid="{FBD42F2F-8D85-419C-9659-B6C1534FC6CB}" name="Due Date" dataDxfId="592"/>
    <tableColumn id="4" xr3:uid="{6EDE1439-A212-4B02-B70A-4B86EA44B263}" name="Assignee" dataDxfId="591"/>
    <tableColumn id="23" xr3:uid="{4F4B132A-FF06-4628-B893-AE9626B26BCC}" name="Estimated effort" dataDxfId="590"/>
    <tableColumn id="5" xr3:uid="{01024BF7-59A5-426E-9619-996CB5DB67FD}" name="Planned effort" dataDxfId="589">
      <calculatedColumnFormula>SUM(Tabela145689[[#This Row],[mai/24]:[jul/25]])</calculatedColumnFormula>
    </tableColumn>
    <tableColumn id="6" xr3:uid="{DC108B4E-E525-4B7D-9E83-73D96E23FE72}" name="mai/24" dataDxfId="588"/>
    <tableColumn id="7" xr3:uid="{074D4FC0-DA68-49CA-AB11-63E80D7CEB75}" name="jun/24" dataDxfId="587"/>
    <tableColumn id="8" xr3:uid="{F8E1316E-4714-411B-8757-F6C8EC2CA48D}" name="jul/24" dataDxfId="586"/>
    <tableColumn id="9" xr3:uid="{37C73C5B-5ADD-493C-AF3B-4B18CB3A1D09}" name="ago/24" dataDxfId="585"/>
    <tableColumn id="10" xr3:uid="{E4A417E7-9814-4168-AA57-F88AC05EFCF7}" name="set/24" dataDxfId="584"/>
    <tableColumn id="11" xr3:uid="{74C22249-3983-46CD-969E-B74D50A3B670}" name="out/24" dataDxfId="583"/>
    <tableColumn id="12" xr3:uid="{8F548D10-B5DC-4B30-BFB3-452EF9554413}" name="nov/24" dataDxfId="582"/>
    <tableColumn id="13" xr3:uid="{C7D80847-8F2B-4DFE-B6C3-FC90AA8333EC}" name="dez/24" dataDxfId="581"/>
    <tableColumn id="14" xr3:uid="{A6C4587C-C816-42E1-B9B8-9BEE32D76D09}" name="jan/25" dataDxfId="580"/>
    <tableColumn id="22" xr3:uid="{2BCF6D53-D298-4F2A-A259-383799DB62B3}" name="fev/25" dataDxfId="579"/>
    <tableColumn id="15" xr3:uid="{B632AE63-BE4D-4E2A-A180-7074759A73EB}" name="mar/25" dataDxfId="578"/>
    <tableColumn id="21" xr3:uid="{D1E309CB-5886-485A-B2F6-E9C8B6577BA9}" name="abr/25" dataDxfId="577"/>
    <tableColumn id="20" xr3:uid="{26258284-B632-40A8-A64B-693921FEAE06}" name="mai/25" dataDxfId="576"/>
    <tableColumn id="19" xr3:uid="{3E600523-233A-48F3-B7D2-930D9FCE28E5}" name="jun/25" dataDxfId="575"/>
    <tableColumn id="18" xr3:uid="{534E1F73-06E9-49E8-81C9-B3885FD0AC74}" name="jul/25" dataDxfId="574"/>
    <tableColumn id="24" xr3:uid="{BB388204-94F6-4B8D-8751-07F1D625A9BE}" name="ago/25" dataDxfId="573"/>
    <tableColumn id="17" xr3:uid="{6A78AC30-8A62-4F2B-93C0-FA6EB716423D}" name="set/25" dataDxfId="572"/>
    <tableColumn id="25" xr3:uid="{C8A1885A-4C18-4BC3-A44C-500FCC5850F9}" name="out/25" dataDxfId="571"/>
    <tableColumn id="26" xr3:uid="{071B13DB-34AD-41C1-94AE-48DB85E5C62A}" name="nov/25" dataDxfId="570"/>
    <tableColumn id="27" xr3:uid="{859516B8-7262-4B7A-873C-A8A1BDD0D41F}" name="dez/25" dataDxfId="569"/>
    <tableColumn id="28" xr3:uid="{DB2AA9BE-C6D3-4F7E-A6EF-CE122823CEF7}" name="Nota" dataDxfId="56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E23D-49AE-4821-BB68-D70F1BB52886}">
  <dimension ref="A1:T111"/>
  <sheetViews>
    <sheetView zoomScale="90" zoomScaleNormal="90" workbookViewId="0">
      <pane ySplit="4" topLeftCell="A40" activePane="bottomLeft" state="frozen"/>
      <selection pane="bottomLeft" activeCell="F70" sqref="F70"/>
    </sheetView>
  </sheetViews>
  <sheetFormatPr defaultRowHeight="15" x14ac:dyDescent="0.25"/>
  <cols>
    <col min="1" max="1" width="55.7109375" style="1" customWidth="1"/>
    <col min="2" max="2" width="19.28515625" style="1" customWidth="1"/>
    <col min="3" max="3" width="14.42578125" style="1" bestFit="1" customWidth="1"/>
    <col min="4" max="4" width="15.85546875" style="1" bestFit="1" customWidth="1"/>
    <col min="5" max="5" width="22.140625" style="1" customWidth="1"/>
    <col min="6" max="6" width="22.140625" style="7" customWidth="1"/>
    <col min="7" max="7" width="16.28515625" style="1" customWidth="1"/>
    <col min="8" max="11" width="10.42578125" style="1" customWidth="1"/>
    <col min="12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59" t="s">
        <v>235</v>
      </c>
      <c r="H1" s="66" t="s">
        <v>257</v>
      </c>
      <c r="I1" s="66" t="s">
        <v>258</v>
      </c>
      <c r="J1" s="66" t="s">
        <v>259</v>
      </c>
      <c r="K1" s="66" t="s">
        <v>260</v>
      </c>
      <c r="L1" s="66" t="s">
        <v>261</v>
      </c>
      <c r="M1" s="66" t="s">
        <v>262</v>
      </c>
      <c r="N1" s="66" t="s">
        <v>263</v>
      </c>
      <c r="O1" s="66" t="s">
        <v>264</v>
      </c>
      <c r="P1" s="66" t="s">
        <v>265</v>
      </c>
      <c r="Q1" s="66" t="s">
        <v>266</v>
      </c>
      <c r="R1" s="66" t="s">
        <v>267</v>
      </c>
      <c r="S1" s="66" t="s">
        <v>268</v>
      </c>
      <c r="T1" s="4" t="s">
        <v>16</v>
      </c>
    </row>
    <row r="2" spans="1:20" hidden="1" x14ac:dyDescent="0.25">
      <c r="A2" s="1" t="s">
        <v>17</v>
      </c>
      <c r="G2" s="19">
        <f>SUM(Tabela13[[#This Row],[Mês 1]:[Mês 12]])</f>
        <v>1584</v>
      </c>
      <c r="H2" s="19">
        <f>H3-H4</f>
        <v>84</v>
      </c>
      <c r="I2" s="19">
        <f t="shared" ref="I2:S2" si="0">I3-I4</f>
        <v>100</v>
      </c>
      <c r="J2" s="19">
        <f t="shared" si="0"/>
        <v>120</v>
      </c>
      <c r="K2" s="19">
        <f t="shared" si="0"/>
        <v>120</v>
      </c>
      <c r="L2" s="19">
        <f t="shared" si="0"/>
        <v>120</v>
      </c>
      <c r="M2" s="19">
        <f t="shared" si="0"/>
        <v>128</v>
      </c>
      <c r="N2" s="19">
        <f t="shared" si="0"/>
        <v>152</v>
      </c>
      <c r="O2" s="19">
        <f t="shared" si="0"/>
        <v>152</v>
      </c>
      <c r="P2" s="19">
        <f t="shared" si="0"/>
        <v>152</v>
      </c>
      <c r="Q2" s="19">
        <f t="shared" si="0"/>
        <v>168</v>
      </c>
      <c r="R2" s="19">
        <f t="shared" si="0"/>
        <v>168</v>
      </c>
      <c r="S2" s="19">
        <f t="shared" si="0"/>
        <v>120</v>
      </c>
      <c r="T2" s="12"/>
    </row>
    <row r="3" spans="1:20" hidden="1" x14ac:dyDescent="0.25">
      <c r="A3" s="1" t="s">
        <v>18</v>
      </c>
      <c r="E3" s="103">
        <f>F4/Tabela13[[#This Row],[Planned effort]]</f>
        <v>2.3104166666666668</v>
      </c>
      <c r="G3" s="19">
        <f>SUM(Tabela13[[#This Row],[Mês 1]:[Mês 12]])</f>
        <v>1920</v>
      </c>
      <c r="H3" s="19">
        <v>120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120</v>
      </c>
      <c r="T3" s="13"/>
    </row>
    <row r="4" spans="1:20" hidden="1" x14ac:dyDescent="0.25">
      <c r="A4" s="10" t="s">
        <v>19</v>
      </c>
      <c r="B4" s="10"/>
      <c r="C4" s="10"/>
      <c r="D4" s="10"/>
      <c r="E4" s="10"/>
      <c r="F4" s="11">
        <f>SUM(F5:F104)</f>
        <v>4436</v>
      </c>
      <c r="G4" s="11">
        <f>SUM(Tabela13[[#This Row],[Mês 1]:[Mês 12]])</f>
        <v>336</v>
      </c>
      <c r="H4" s="11">
        <f t="shared" ref="H4:S4" si="1">SUM(H5:H117)</f>
        <v>36</v>
      </c>
      <c r="I4" s="11">
        <f t="shared" si="1"/>
        <v>68</v>
      </c>
      <c r="J4" s="11">
        <f t="shared" si="1"/>
        <v>48</v>
      </c>
      <c r="K4" s="11">
        <f t="shared" si="1"/>
        <v>48</v>
      </c>
      <c r="L4" s="11">
        <f t="shared" si="1"/>
        <v>48</v>
      </c>
      <c r="M4" s="11">
        <f t="shared" si="1"/>
        <v>40</v>
      </c>
      <c r="N4" s="11">
        <f t="shared" si="1"/>
        <v>16</v>
      </c>
      <c r="O4" s="11">
        <f t="shared" si="1"/>
        <v>16</v>
      </c>
      <c r="P4" s="11">
        <f t="shared" si="1"/>
        <v>16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25">
      <c r="A5" s="1" t="s">
        <v>189</v>
      </c>
      <c r="C5" s="84" t="s">
        <v>252</v>
      </c>
      <c r="D5" s="3" t="s">
        <v>183</v>
      </c>
      <c r="E5" s="1" t="s">
        <v>28</v>
      </c>
      <c r="F5" s="19">
        <v>40</v>
      </c>
      <c r="G5" s="19">
        <f>SUM(Tabela13[[#This Row],[Mês 1]:[Mês 12]])</f>
        <v>40</v>
      </c>
      <c r="H5" s="43">
        <v>20</v>
      </c>
      <c r="I5" s="43">
        <v>20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5"/>
    </row>
    <row r="6" spans="1:20" hidden="1" x14ac:dyDescent="0.25">
      <c r="A6" s="1" t="s">
        <v>272</v>
      </c>
      <c r="C6" s="84" t="s">
        <v>252</v>
      </c>
      <c r="D6" s="54">
        <v>2025</v>
      </c>
      <c r="E6" s="1" t="s">
        <v>72</v>
      </c>
      <c r="F6" s="19"/>
      <c r="G6" s="19">
        <f>SUM(Tabela13[[#This Row],[Mês 1]:[Mês 12]])</f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5"/>
    </row>
    <row r="7" spans="1:20" hidden="1" x14ac:dyDescent="0.25">
      <c r="A7" s="1" t="s">
        <v>73</v>
      </c>
      <c r="C7" s="84" t="s">
        <v>252</v>
      </c>
      <c r="D7" s="1">
        <v>2025</v>
      </c>
      <c r="E7" s="1" t="s">
        <v>72</v>
      </c>
      <c r="F7" s="19">
        <v>72</v>
      </c>
      <c r="G7" s="19">
        <f>SUM(Tabela13[[#This Row],[Mês 1]:[Mês 12]])</f>
        <v>72</v>
      </c>
      <c r="H7" s="43">
        <v>8</v>
      </c>
      <c r="I7" s="43">
        <v>8</v>
      </c>
      <c r="J7" s="43">
        <v>8</v>
      </c>
      <c r="K7" s="43">
        <v>8</v>
      </c>
      <c r="L7" s="43">
        <v>8</v>
      </c>
      <c r="M7" s="43">
        <v>8</v>
      </c>
      <c r="N7" s="43">
        <v>8</v>
      </c>
      <c r="O7" s="43">
        <v>8</v>
      </c>
      <c r="P7" s="43">
        <v>8</v>
      </c>
      <c r="Q7" s="43">
        <v>0</v>
      </c>
      <c r="R7" s="43">
        <v>0</v>
      </c>
      <c r="S7" s="43">
        <v>0</v>
      </c>
      <c r="T7" s="5"/>
    </row>
    <row r="8" spans="1:20" hidden="1" x14ac:dyDescent="0.25">
      <c r="A8" s="1" t="s">
        <v>73</v>
      </c>
      <c r="C8" s="84" t="s">
        <v>252</v>
      </c>
      <c r="D8" s="1">
        <v>2025</v>
      </c>
      <c r="E8" s="1" t="s">
        <v>75</v>
      </c>
      <c r="F8" s="19">
        <v>224</v>
      </c>
      <c r="G8" s="19">
        <f>SUM(Tabela13[[#This Row],[Mês 1]:[Mês 12]])</f>
        <v>224</v>
      </c>
      <c r="H8" s="43">
        <v>8</v>
      </c>
      <c r="I8" s="43">
        <v>40</v>
      </c>
      <c r="J8" s="43">
        <v>40</v>
      </c>
      <c r="K8" s="43">
        <v>40</v>
      </c>
      <c r="L8" s="43">
        <v>40</v>
      </c>
      <c r="M8" s="43">
        <v>32</v>
      </c>
      <c r="N8" s="43">
        <v>8</v>
      </c>
      <c r="O8" s="43">
        <v>8</v>
      </c>
      <c r="P8" s="43">
        <v>8</v>
      </c>
      <c r="Q8" s="43">
        <v>0</v>
      </c>
      <c r="R8" s="43">
        <v>0</v>
      </c>
      <c r="S8" s="43">
        <v>0</v>
      </c>
      <c r="T8" s="5"/>
    </row>
    <row r="9" spans="1:20" hidden="1" x14ac:dyDescent="0.25">
      <c r="A9" s="71" t="s">
        <v>67</v>
      </c>
      <c r="B9" s="71" t="s">
        <v>270</v>
      </c>
      <c r="C9" s="84" t="s">
        <v>252</v>
      </c>
      <c r="D9" s="82">
        <v>2025</v>
      </c>
      <c r="E9" s="62" t="s">
        <v>269</v>
      </c>
      <c r="F9" s="19">
        <v>16</v>
      </c>
      <c r="G9" s="19">
        <f>SUM(Tabela13[[#This Row],[Mês 1]:[Mês 12]])</f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5"/>
    </row>
    <row r="10" spans="1:20" hidden="1" x14ac:dyDescent="0.25">
      <c r="A10" s="71" t="s">
        <v>67</v>
      </c>
      <c r="B10" s="71" t="s">
        <v>270</v>
      </c>
      <c r="C10" s="84" t="s">
        <v>252</v>
      </c>
      <c r="D10" s="82">
        <v>2025</v>
      </c>
      <c r="E10" s="1" t="s">
        <v>82</v>
      </c>
      <c r="F10" s="19">
        <v>21</v>
      </c>
      <c r="G10" s="19">
        <f>SUM(Tabela13[[#This Row],[Mês 1]:[Mês 12]])</f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5"/>
    </row>
    <row r="11" spans="1:20" hidden="1" x14ac:dyDescent="0.25">
      <c r="A11" s="71" t="s">
        <v>67</v>
      </c>
      <c r="B11" s="71" t="s">
        <v>270</v>
      </c>
      <c r="C11" s="84" t="s">
        <v>252</v>
      </c>
      <c r="D11" s="82">
        <v>2025</v>
      </c>
      <c r="E11" s="1" t="s">
        <v>75</v>
      </c>
      <c r="F11" s="19">
        <v>15</v>
      </c>
      <c r="G11" s="19">
        <f>SUM(Tabela13[[#This Row],[Mês 1]:[Mês 12]])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5"/>
    </row>
    <row r="12" spans="1:20" ht="30" hidden="1" x14ac:dyDescent="0.25">
      <c r="A12" s="71" t="s">
        <v>276</v>
      </c>
      <c r="C12" s="84" t="s">
        <v>252</v>
      </c>
      <c r="D12" s="82">
        <v>2025</v>
      </c>
      <c r="E12" s="1" t="s">
        <v>77</v>
      </c>
      <c r="F12" s="19">
        <v>60</v>
      </c>
      <c r="G12" s="19">
        <f>SUM(Tabela13[[#This Row],[Mês 1]:[Mês 12]])</f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5"/>
    </row>
    <row r="13" spans="1:20" ht="30" hidden="1" x14ac:dyDescent="0.25">
      <c r="A13" s="71" t="s">
        <v>276</v>
      </c>
      <c r="C13" s="84" t="s">
        <v>252</v>
      </c>
      <c r="D13" s="82">
        <v>2025</v>
      </c>
      <c r="E13" s="1" t="s">
        <v>75</v>
      </c>
      <c r="F13" s="19">
        <v>32</v>
      </c>
      <c r="G13" s="19">
        <f>SUM(Tabela13[[#This Row],[Mês 1]:[Mês 12]])</f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5"/>
    </row>
    <row r="14" spans="1:20" ht="30" x14ac:dyDescent="0.25">
      <c r="A14" s="71" t="s">
        <v>276</v>
      </c>
      <c r="C14" s="84" t="s">
        <v>252</v>
      </c>
      <c r="D14" s="82">
        <v>2025</v>
      </c>
      <c r="E14" s="1" t="s">
        <v>28</v>
      </c>
      <c r="F14" s="19">
        <v>32</v>
      </c>
      <c r="G14" s="19">
        <f>SUM(Tabela13[[#This Row],[Mês 1]:[Mês 12]])</f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5"/>
    </row>
    <row r="15" spans="1:20" ht="30" hidden="1" x14ac:dyDescent="0.25">
      <c r="A15" s="71" t="s">
        <v>276</v>
      </c>
      <c r="C15" s="84" t="s">
        <v>252</v>
      </c>
      <c r="D15" s="82">
        <v>2025</v>
      </c>
      <c r="E15" s="1" t="s">
        <v>82</v>
      </c>
      <c r="F15" s="19">
        <v>32</v>
      </c>
      <c r="G15" s="19">
        <f>SUM(Tabela13[[#This Row],[Mês 1]:[Mês 12]])</f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5"/>
    </row>
    <row r="16" spans="1:20" ht="30" hidden="1" x14ac:dyDescent="0.25">
      <c r="A16" s="71" t="s">
        <v>276</v>
      </c>
      <c r="C16" s="84" t="s">
        <v>252</v>
      </c>
      <c r="D16" s="82">
        <v>2025</v>
      </c>
      <c r="E16" s="1" t="s">
        <v>72</v>
      </c>
      <c r="F16" s="19">
        <v>32</v>
      </c>
      <c r="G16" s="19">
        <f>SUM(Tabela13[[#This Row],[Mês 1]:[Mês 12]])</f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5"/>
    </row>
    <row r="17" spans="1:20" ht="30" hidden="1" x14ac:dyDescent="0.25">
      <c r="A17" s="71" t="s">
        <v>277</v>
      </c>
      <c r="C17" s="84" t="s">
        <v>252</v>
      </c>
      <c r="D17" s="82">
        <v>2025</v>
      </c>
      <c r="E17" s="1" t="s">
        <v>77</v>
      </c>
      <c r="F17" s="19">
        <v>40</v>
      </c>
      <c r="G17" s="19">
        <f>SUM(Tabela13[[#This Row],[Mês 1]:[Mês 12]])</f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5"/>
    </row>
    <row r="18" spans="1:20" ht="30" hidden="1" x14ac:dyDescent="0.25">
      <c r="A18" s="71" t="s">
        <v>277</v>
      </c>
      <c r="C18" s="84" t="s">
        <v>252</v>
      </c>
      <c r="D18" s="82">
        <v>2025</v>
      </c>
      <c r="E18" s="1" t="s">
        <v>75</v>
      </c>
      <c r="F18" s="19">
        <v>32</v>
      </c>
      <c r="G18" s="19">
        <f>SUM(Tabela13[[#This Row],[Mês 1]:[Mês 12]])</f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5"/>
    </row>
    <row r="19" spans="1:20" ht="30" x14ac:dyDescent="0.25">
      <c r="A19" s="71" t="s">
        <v>277</v>
      </c>
      <c r="C19" s="84" t="s">
        <v>252</v>
      </c>
      <c r="D19" s="82">
        <v>2025</v>
      </c>
      <c r="E19" s="1" t="s">
        <v>28</v>
      </c>
      <c r="F19" s="19">
        <v>32</v>
      </c>
      <c r="G19" s="19">
        <f>SUM(Tabela13[[#This Row],[Mês 1]:[Mês 12]])</f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5"/>
    </row>
    <row r="20" spans="1:20" ht="30" hidden="1" x14ac:dyDescent="0.25">
      <c r="A20" s="71" t="s">
        <v>277</v>
      </c>
      <c r="C20" s="84" t="s">
        <v>252</v>
      </c>
      <c r="D20" s="82">
        <v>2025</v>
      </c>
      <c r="E20" s="1" t="s">
        <v>82</v>
      </c>
      <c r="F20" s="19">
        <v>32</v>
      </c>
      <c r="G20" s="19">
        <f>SUM(Tabela13[[#This Row],[Mês 1]:[Mês 12]])</f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5"/>
    </row>
    <row r="21" spans="1:20" ht="30" hidden="1" x14ac:dyDescent="0.25">
      <c r="A21" s="71" t="s">
        <v>277</v>
      </c>
      <c r="C21" s="84" t="s">
        <v>252</v>
      </c>
      <c r="D21" s="82">
        <v>2025</v>
      </c>
      <c r="E21" s="1" t="s">
        <v>72</v>
      </c>
      <c r="F21" s="19">
        <v>32</v>
      </c>
      <c r="G21" s="19">
        <f>SUM(Tabela13[[#This Row],[Mês 1]:[Mês 12]])</f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5"/>
    </row>
    <row r="22" spans="1:20" hidden="1" x14ac:dyDescent="0.25">
      <c r="A22" s="71"/>
      <c r="C22" s="84" t="s">
        <v>252</v>
      </c>
      <c r="D22" s="82">
        <v>2025</v>
      </c>
      <c r="F22" s="19"/>
      <c r="G22" s="19">
        <f>SUM(Tabela13[[#This Row],[Mês 1]:[Mês 12]])</f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5"/>
    </row>
    <row r="23" spans="1:20" hidden="1" x14ac:dyDescent="0.25">
      <c r="A23" s="71" t="s">
        <v>127</v>
      </c>
      <c r="B23" s="71" t="s">
        <v>255</v>
      </c>
      <c r="C23" s="84" t="s">
        <v>252</v>
      </c>
      <c r="D23" s="82">
        <v>2025</v>
      </c>
      <c r="E23" s="62" t="s">
        <v>269</v>
      </c>
      <c r="F23" s="19">
        <v>106</v>
      </c>
      <c r="G23" s="19">
        <f>SUM(Tabela13[[#This Row],[Mês 1]:[Mês 12]])</f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5"/>
    </row>
    <row r="24" spans="1:20" hidden="1" x14ac:dyDescent="0.25">
      <c r="A24" s="71" t="s">
        <v>127</v>
      </c>
      <c r="B24" s="71" t="s">
        <v>255</v>
      </c>
      <c r="C24" s="84" t="s">
        <v>252</v>
      </c>
      <c r="D24" s="82">
        <v>2025</v>
      </c>
      <c r="E24" s="1" t="s">
        <v>82</v>
      </c>
      <c r="F24" s="19">
        <v>28</v>
      </c>
      <c r="G24" s="19">
        <f>SUM(Tabela13[[#This Row],[Mês 1]:[Mês 12]])</f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5"/>
    </row>
    <row r="25" spans="1:20" hidden="1" x14ac:dyDescent="0.25">
      <c r="A25" s="1" t="s">
        <v>271</v>
      </c>
      <c r="C25" s="84" t="s">
        <v>252</v>
      </c>
      <c r="D25" s="82">
        <v>2025</v>
      </c>
      <c r="E25" s="1" t="s">
        <v>75</v>
      </c>
      <c r="F25" s="19">
        <v>148</v>
      </c>
      <c r="G25" s="19">
        <f>SUM(Tabela13[[#This Row],[Mês 1]:[Mês 12]])</f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5"/>
    </row>
    <row r="26" spans="1:20" hidden="1" x14ac:dyDescent="0.25">
      <c r="A26" s="1" t="s">
        <v>271</v>
      </c>
      <c r="C26" s="84" t="s">
        <v>252</v>
      </c>
      <c r="D26" s="82">
        <v>2025</v>
      </c>
      <c r="E26" s="1" t="s">
        <v>82</v>
      </c>
      <c r="F26" s="19">
        <v>16</v>
      </c>
      <c r="G26" s="19">
        <f>SUM(Tabela13[[#This Row],[Mês 1]:[Mês 12]])</f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5"/>
    </row>
    <row r="27" spans="1:20" hidden="1" x14ac:dyDescent="0.25">
      <c r="A27" s="1" t="s">
        <v>271</v>
      </c>
      <c r="C27" s="84" t="s">
        <v>252</v>
      </c>
      <c r="D27" s="82">
        <v>2025</v>
      </c>
      <c r="E27" s="1" t="s">
        <v>72</v>
      </c>
      <c r="F27" s="19">
        <v>80</v>
      </c>
      <c r="G27" s="19">
        <f>SUM(Tabela13[[#This Row],[Mês 1]:[Mês 12]])</f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5"/>
    </row>
    <row r="28" spans="1:20" hidden="1" x14ac:dyDescent="0.25">
      <c r="A28" s="1" t="s">
        <v>271</v>
      </c>
      <c r="C28" s="84" t="s">
        <v>252</v>
      </c>
      <c r="D28" s="82">
        <v>2025</v>
      </c>
      <c r="E28" s="1" t="s">
        <v>269</v>
      </c>
      <c r="F28" s="19">
        <v>80</v>
      </c>
      <c r="G28" s="19">
        <f>SUM(Tabela13[[#This Row],[Mês 1]:[Mês 12]])</f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5"/>
    </row>
    <row r="29" spans="1:20" hidden="1" x14ac:dyDescent="0.25">
      <c r="A29" s="1" t="s">
        <v>278</v>
      </c>
      <c r="C29" s="84" t="s">
        <v>252</v>
      </c>
      <c r="D29" s="82" t="s">
        <v>244</v>
      </c>
      <c r="E29" s="1" t="s">
        <v>77</v>
      </c>
      <c r="F29" s="19">
        <v>320</v>
      </c>
      <c r="G29" s="19">
        <f>SUM(Tabela13[[#This Row],[Mês 1]:[Mês 12]])</f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5"/>
    </row>
    <row r="30" spans="1:20" hidden="1" x14ac:dyDescent="0.25">
      <c r="A30" s="1" t="s">
        <v>278</v>
      </c>
      <c r="C30" s="84" t="s">
        <v>252</v>
      </c>
      <c r="D30" s="82" t="s">
        <v>244</v>
      </c>
      <c r="E30" s="1" t="s">
        <v>82</v>
      </c>
      <c r="F30" s="19">
        <v>24</v>
      </c>
      <c r="G30" s="19">
        <f>SUM(Tabela13[[#This Row],[Mês 1]:[Mês 12]])</f>
        <v>0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5"/>
    </row>
    <row r="31" spans="1:20" hidden="1" x14ac:dyDescent="0.25">
      <c r="A31" s="1" t="s">
        <v>278</v>
      </c>
      <c r="C31" s="84" t="s">
        <v>252</v>
      </c>
      <c r="D31" s="82" t="s">
        <v>244</v>
      </c>
      <c r="E31" s="1" t="s">
        <v>269</v>
      </c>
      <c r="F31" s="19">
        <v>80</v>
      </c>
      <c r="G31" s="19">
        <f>SUM(Tabela13[[#This Row],[Mês 1]:[Mês 12]])</f>
        <v>0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5"/>
    </row>
    <row r="32" spans="1:20" hidden="1" x14ac:dyDescent="0.25">
      <c r="A32" s="1" t="s">
        <v>279</v>
      </c>
      <c r="C32" s="84" t="s">
        <v>252</v>
      </c>
      <c r="D32" s="54" t="s">
        <v>244</v>
      </c>
      <c r="E32" s="1" t="s">
        <v>77</v>
      </c>
      <c r="F32" s="19">
        <v>600</v>
      </c>
      <c r="G32" s="19">
        <f>SUM(Tabela13[[#This Row],[Mês 1]:[Mês 12]])</f>
        <v>0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5"/>
    </row>
    <row r="33" spans="1:20" hidden="1" x14ac:dyDescent="0.25">
      <c r="A33" s="1" t="s">
        <v>279</v>
      </c>
      <c r="C33" s="84" t="s">
        <v>252</v>
      </c>
      <c r="D33" s="54" t="s">
        <v>244</v>
      </c>
      <c r="E33" s="1" t="s">
        <v>82</v>
      </c>
      <c r="F33" s="19">
        <v>80</v>
      </c>
      <c r="G33" s="19">
        <f>SUM(Tabela13[[#This Row],[Mês 1]:[Mês 12]])</f>
        <v>0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3">
        <v>0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5"/>
    </row>
    <row r="34" spans="1:20" hidden="1" x14ac:dyDescent="0.25">
      <c r="A34" s="1" t="s">
        <v>279</v>
      </c>
      <c r="C34" s="84" t="s">
        <v>252</v>
      </c>
      <c r="D34" s="54" t="s">
        <v>244</v>
      </c>
      <c r="E34" s="1" t="s">
        <v>269</v>
      </c>
      <c r="F34" s="19">
        <v>40</v>
      </c>
      <c r="G34" s="19">
        <f>SUM(Tabela13[[#This Row],[Mês 1]:[Mês 12]])</f>
        <v>0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5"/>
    </row>
    <row r="35" spans="1:20" x14ac:dyDescent="0.25">
      <c r="A35" s="1" t="s">
        <v>280</v>
      </c>
      <c r="C35" s="84" t="s">
        <v>252</v>
      </c>
      <c r="D35" s="54" t="s">
        <v>244</v>
      </c>
      <c r="E35" s="1" t="s">
        <v>28</v>
      </c>
      <c r="F35" s="19">
        <v>32</v>
      </c>
      <c r="G35" s="19">
        <f>SUM(Tabela13[[#This Row],[Mês 1]:[Mês 12]])</f>
        <v>0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5"/>
    </row>
    <row r="36" spans="1:20" hidden="1" x14ac:dyDescent="0.25">
      <c r="A36" s="1" t="s">
        <v>280</v>
      </c>
      <c r="C36" s="84" t="s">
        <v>252</v>
      </c>
      <c r="D36" s="54" t="s">
        <v>244</v>
      </c>
      <c r="E36" s="1" t="s">
        <v>82</v>
      </c>
      <c r="F36" s="19">
        <v>16</v>
      </c>
      <c r="G36" s="19">
        <f>SUM(Tabela13[[#This Row],[Mês 1]:[Mês 12]])</f>
        <v>0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3">
        <v>0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5"/>
    </row>
    <row r="37" spans="1:20" hidden="1" x14ac:dyDescent="0.25">
      <c r="A37" s="1" t="s">
        <v>280</v>
      </c>
      <c r="C37" s="84" t="s">
        <v>252</v>
      </c>
      <c r="D37" s="54" t="s">
        <v>244</v>
      </c>
      <c r="E37" s="1" t="s">
        <v>269</v>
      </c>
      <c r="F37" s="19">
        <v>160</v>
      </c>
      <c r="G37" s="19">
        <f>SUM(Tabela13[[#This Row],[Mês 1]:[Mês 12]])</f>
        <v>0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5"/>
    </row>
    <row r="38" spans="1:20" hidden="1" x14ac:dyDescent="0.25">
      <c r="A38" s="1" t="s">
        <v>281</v>
      </c>
      <c r="C38" s="84" t="s">
        <v>252</v>
      </c>
      <c r="D38" s="54" t="s">
        <v>256</v>
      </c>
      <c r="E38" s="1" t="s">
        <v>75</v>
      </c>
      <c r="F38" s="19">
        <v>32</v>
      </c>
      <c r="G38" s="19">
        <f>SUM(Tabela13[[#This Row],[Mês 1]:[Mês 12]])</f>
        <v>0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5"/>
    </row>
    <row r="39" spans="1:20" x14ac:dyDescent="0.25">
      <c r="A39" s="1" t="s">
        <v>281</v>
      </c>
      <c r="C39" s="84" t="s">
        <v>252</v>
      </c>
      <c r="D39" s="54" t="s">
        <v>256</v>
      </c>
      <c r="E39" s="1" t="s">
        <v>28</v>
      </c>
      <c r="F39" s="19">
        <v>60</v>
      </c>
      <c r="G39" s="19">
        <f>SUM(Tabela13[[#This Row],[Mês 1]:[Mês 12]])</f>
        <v>0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0</v>
      </c>
      <c r="O39" s="43">
        <v>0</v>
      </c>
      <c r="P39" s="43">
        <v>0</v>
      </c>
      <c r="Q39" s="43">
        <v>0</v>
      </c>
      <c r="R39" s="43">
        <v>0</v>
      </c>
      <c r="S39" s="43">
        <v>0</v>
      </c>
      <c r="T39" s="5"/>
    </row>
    <row r="40" spans="1:20" hidden="1" x14ac:dyDescent="0.25">
      <c r="A40" s="1" t="s">
        <v>281</v>
      </c>
      <c r="C40" s="84" t="s">
        <v>252</v>
      </c>
      <c r="D40" s="54" t="s">
        <v>256</v>
      </c>
      <c r="E40" s="1" t="s">
        <v>82</v>
      </c>
      <c r="F40" s="19">
        <v>32</v>
      </c>
      <c r="G40" s="19">
        <f>SUM(Tabela13[[#This Row],[Mês 1]:[Mês 12]])</f>
        <v>0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3">
        <v>0</v>
      </c>
      <c r="O40" s="43">
        <v>0</v>
      </c>
      <c r="P40" s="43">
        <v>0</v>
      </c>
      <c r="Q40" s="43">
        <v>0</v>
      </c>
      <c r="R40" s="43">
        <v>0</v>
      </c>
      <c r="S40" s="43">
        <v>0</v>
      </c>
      <c r="T40" s="5"/>
    </row>
    <row r="41" spans="1:20" hidden="1" x14ac:dyDescent="0.25">
      <c r="A41" s="1" t="s">
        <v>281</v>
      </c>
      <c r="C41" s="84" t="s">
        <v>252</v>
      </c>
      <c r="D41" s="54" t="s">
        <v>256</v>
      </c>
      <c r="E41" s="1" t="s">
        <v>269</v>
      </c>
      <c r="F41" s="19">
        <v>60</v>
      </c>
      <c r="G41" s="19">
        <f>SUM(Tabela13[[#This Row],[Mês 1]:[Mês 12]])</f>
        <v>0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5"/>
    </row>
    <row r="42" spans="1:20" hidden="1" x14ac:dyDescent="0.25">
      <c r="A42" s="1" t="s">
        <v>282</v>
      </c>
      <c r="C42" s="84" t="s">
        <v>252</v>
      </c>
      <c r="D42" s="54" t="s">
        <v>229</v>
      </c>
      <c r="E42" s="1" t="s">
        <v>269</v>
      </c>
      <c r="F42" s="19">
        <v>68</v>
      </c>
      <c r="G42" s="19">
        <f>SUM(Tabela13[[#This Row],[Mês 1]:[Mês 12]])</f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3">
        <v>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5"/>
    </row>
    <row r="43" spans="1:20" x14ac:dyDescent="0.25">
      <c r="A43" s="1" t="s">
        <v>284</v>
      </c>
      <c r="C43" s="84" t="s">
        <v>252</v>
      </c>
      <c r="D43" s="54" t="s">
        <v>256</v>
      </c>
      <c r="E43" s="1" t="s">
        <v>28</v>
      </c>
      <c r="F43" s="19">
        <v>72</v>
      </c>
      <c r="G43" s="19">
        <f>SUM(Tabela13[[#This Row],[Mês 1]:[Mês 12]])</f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5"/>
    </row>
    <row r="44" spans="1:20" hidden="1" x14ac:dyDescent="0.25">
      <c r="A44" s="1" t="s">
        <v>285</v>
      </c>
      <c r="C44" s="84" t="s">
        <v>252</v>
      </c>
      <c r="D44" s="54" t="s">
        <v>256</v>
      </c>
      <c r="E44" s="1" t="s">
        <v>77</v>
      </c>
      <c r="F44" s="19">
        <v>32</v>
      </c>
      <c r="G44" s="19">
        <f>SUM(Tabela13[[#This Row],[Mês 1]:[Mês 12]])</f>
        <v>0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3">
        <v>0</v>
      </c>
      <c r="O44" s="43">
        <v>0</v>
      </c>
      <c r="P44" s="43">
        <v>0</v>
      </c>
      <c r="Q44" s="43">
        <v>0</v>
      </c>
      <c r="R44" s="43">
        <v>0</v>
      </c>
      <c r="S44" s="43">
        <v>0</v>
      </c>
      <c r="T44" s="5"/>
    </row>
    <row r="45" spans="1:20" x14ac:dyDescent="0.25">
      <c r="A45" s="1" t="s">
        <v>285</v>
      </c>
      <c r="C45" s="84" t="s">
        <v>252</v>
      </c>
      <c r="D45" s="54" t="s">
        <v>256</v>
      </c>
      <c r="E45" s="1" t="s">
        <v>28</v>
      </c>
      <c r="F45" s="19">
        <v>16</v>
      </c>
      <c r="G45" s="19">
        <f>SUM(Tabela13[[#This Row],[Mês 1]:[Mês 12]])</f>
        <v>0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5"/>
    </row>
    <row r="46" spans="1:20" hidden="1" x14ac:dyDescent="0.25">
      <c r="A46" s="1" t="s">
        <v>285</v>
      </c>
      <c r="C46" s="84" t="s">
        <v>252</v>
      </c>
      <c r="D46" s="54" t="s">
        <v>256</v>
      </c>
      <c r="E46" s="1" t="s">
        <v>82</v>
      </c>
      <c r="F46" s="19">
        <v>32</v>
      </c>
      <c r="G46" s="19">
        <f>SUM(Tabela13[[#This Row],[Mês 1]:[Mês 12]])</f>
        <v>0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5"/>
    </row>
    <row r="47" spans="1:20" x14ac:dyDescent="0.25">
      <c r="A47" s="1" t="s">
        <v>286</v>
      </c>
      <c r="C47" s="84" t="s">
        <v>252</v>
      </c>
      <c r="D47" s="54" t="s">
        <v>256</v>
      </c>
      <c r="E47" s="1" t="s">
        <v>28</v>
      </c>
      <c r="F47" s="19">
        <v>16</v>
      </c>
      <c r="G47" s="19">
        <f>SUM(Tabela13[[#This Row],[Mês 1]:[Mês 12]])</f>
        <v>0</v>
      </c>
      <c r="H47" s="43">
        <v>0</v>
      </c>
      <c r="I47" s="43">
        <v>0</v>
      </c>
      <c r="J47" s="43">
        <v>0</v>
      </c>
      <c r="K47" s="43">
        <v>0</v>
      </c>
      <c r="L47" s="43">
        <v>0</v>
      </c>
      <c r="M47" s="43">
        <v>0</v>
      </c>
      <c r="N47" s="43">
        <v>0</v>
      </c>
      <c r="O47" s="43">
        <v>0</v>
      </c>
      <c r="P47" s="43">
        <v>0</v>
      </c>
      <c r="Q47" s="43">
        <v>0</v>
      </c>
      <c r="R47" s="43">
        <v>0</v>
      </c>
      <c r="S47" s="43">
        <v>0</v>
      </c>
      <c r="T47" s="5"/>
    </row>
    <row r="48" spans="1:20" hidden="1" x14ac:dyDescent="0.25">
      <c r="A48" s="1" t="s">
        <v>286</v>
      </c>
      <c r="C48" s="84" t="s">
        <v>252</v>
      </c>
      <c r="D48" s="54" t="s">
        <v>256</v>
      </c>
      <c r="E48" s="1" t="s">
        <v>82</v>
      </c>
      <c r="F48" s="19">
        <v>24</v>
      </c>
      <c r="G48" s="19">
        <f>SUM(Tabela13[[#This Row],[Mês 1]:[Mês 12]])</f>
        <v>0</v>
      </c>
      <c r="H48" s="43">
        <v>0</v>
      </c>
      <c r="I48" s="43">
        <v>0</v>
      </c>
      <c r="J48" s="43">
        <v>0</v>
      </c>
      <c r="K48" s="43">
        <v>0</v>
      </c>
      <c r="L48" s="43">
        <v>0</v>
      </c>
      <c r="M48" s="43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5"/>
    </row>
    <row r="49" spans="1:20" hidden="1" x14ac:dyDescent="0.25">
      <c r="A49" s="1" t="s">
        <v>286</v>
      </c>
      <c r="C49" s="84" t="s">
        <v>252</v>
      </c>
      <c r="D49" s="54" t="s">
        <v>256</v>
      </c>
      <c r="E49" s="1" t="s">
        <v>269</v>
      </c>
      <c r="F49" s="19">
        <v>32</v>
      </c>
      <c r="G49" s="19">
        <f>SUM(Tabela13[[#This Row],[Mês 1]:[Mês 12]])</f>
        <v>0</v>
      </c>
      <c r="H49" s="43">
        <v>0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5"/>
    </row>
    <row r="50" spans="1:20" hidden="1" x14ac:dyDescent="0.25">
      <c r="A50" s="1" t="s">
        <v>287</v>
      </c>
      <c r="C50" s="84" t="s">
        <v>252</v>
      </c>
      <c r="D50" s="54" t="s">
        <v>256</v>
      </c>
      <c r="E50" s="1" t="s">
        <v>77</v>
      </c>
      <c r="F50" s="19">
        <v>100</v>
      </c>
      <c r="G50" s="19">
        <f>SUM(Tabela13[[#This Row],[Mês 1]:[Mês 12]])</f>
        <v>0</v>
      </c>
      <c r="H50" s="43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5"/>
    </row>
    <row r="51" spans="1:20" hidden="1" x14ac:dyDescent="0.25">
      <c r="A51" s="1" t="s">
        <v>287</v>
      </c>
      <c r="C51" s="84" t="s">
        <v>252</v>
      </c>
      <c r="D51" s="54" t="s">
        <v>256</v>
      </c>
      <c r="E51" s="1" t="s">
        <v>82</v>
      </c>
      <c r="F51" s="19">
        <v>24</v>
      </c>
      <c r="G51" s="19">
        <f>SUM(Tabela13[[#This Row],[Mês 1]:[Mês 12]])</f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3">
        <v>0</v>
      </c>
      <c r="R51" s="43">
        <v>0</v>
      </c>
      <c r="S51" s="43">
        <v>0</v>
      </c>
      <c r="T51" s="5"/>
    </row>
    <row r="52" spans="1:20" hidden="1" x14ac:dyDescent="0.25">
      <c r="A52" s="1" t="s">
        <v>287</v>
      </c>
      <c r="C52" s="84" t="s">
        <v>252</v>
      </c>
      <c r="D52" s="54" t="s">
        <v>256</v>
      </c>
      <c r="E52" s="1" t="s">
        <v>72</v>
      </c>
      <c r="F52" s="19">
        <v>16</v>
      </c>
      <c r="G52" s="19">
        <f>SUM(Tabela13[[#This Row],[Mês 1]:[Mês 12]])</f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3">
        <v>0</v>
      </c>
      <c r="R52" s="43">
        <v>0</v>
      </c>
      <c r="S52" s="43">
        <v>0</v>
      </c>
      <c r="T52" s="5"/>
    </row>
    <row r="53" spans="1:20" hidden="1" x14ac:dyDescent="0.25">
      <c r="A53" s="1" t="s">
        <v>288</v>
      </c>
      <c r="C53" s="84" t="s">
        <v>252</v>
      </c>
      <c r="D53" s="54" t="s">
        <v>256</v>
      </c>
      <c r="E53" s="1" t="s">
        <v>82</v>
      </c>
      <c r="F53" s="19">
        <v>16</v>
      </c>
      <c r="G53" s="19">
        <f>SUM(Tabela13[[#This Row],[Mês 1]:[Mês 12]])</f>
        <v>0</v>
      </c>
      <c r="H53" s="43">
        <v>0</v>
      </c>
      <c r="I53" s="43">
        <v>0</v>
      </c>
      <c r="J53" s="43">
        <v>0</v>
      </c>
      <c r="K53" s="43">
        <v>0</v>
      </c>
      <c r="L53" s="43">
        <v>0</v>
      </c>
      <c r="M53" s="43">
        <v>0</v>
      </c>
      <c r="N53" s="43">
        <v>0</v>
      </c>
      <c r="O53" s="43">
        <v>0</v>
      </c>
      <c r="P53" s="43">
        <v>0</v>
      </c>
      <c r="Q53" s="43">
        <v>0</v>
      </c>
      <c r="R53" s="43">
        <v>0</v>
      </c>
      <c r="S53" s="43">
        <v>0</v>
      </c>
      <c r="T53" s="5"/>
    </row>
    <row r="54" spans="1:20" hidden="1" x14ac:dyDescent="0.25">
      <c r="A54" s="1" t="s">
        <v>288</v>
      </c>
      <c r="C54" s="84" t="s">
        <v>252</v>
      </c>
      <c r="D54" s="54" t="s">
        <v>256</v>
      </c>
      <c r="E54" s="1" t="s">
        <v>72</v>
      </c>
      <c r="F54" s="19">
        <v>80</v>
      </c>
      <c r="G54" s="19">
        <f>SUM(Tabela13[[#This Row],[Mês 1]:[Mês 12]])</f>
        <v>0</v>
      </c>
      <c r="H54" s="43">
        <v>0</v>
      </c>
      <c r="I54" s="43">
        <v>0</v>
      </c>
      <c r="J54" s="43">
        <v>0</v>
      </c>
      <c r="K54" s="43">
        <v>0</v>
      </c>
      <c r="L54" s="43">
        <v>0</v>
      </c>
      <c r="M54" s="43">
        <v>0</v>
      </c>
      <c r="N54" s="43">
        <v>0</v>
      </c>
      <c r="O54" s="43">
        <v>0</v>
      </c>
      <c r="P54" s="43">
        <v>0</v>
      </c>
      <c r="Q54" s="43">
        <v>0</v>
      </c>
      <c r="R54" s="43">
        <v>0</v>
      </c>
      <c r="S54" s="43">
        <v>0</v>
      </c>
      <c r="T54" s="5"/>
    </row>
    <row r="55" spans="1:20" hidden="1" x14ac:dyDescent="0.25">
      <c r="A55" s="1" t="s">
        <v>288</v>
      </c>
      <c r="C55" s="84" t="s">
        <v>252</v>
      </c>
      <c r="D55" s="54" t="s">
        <v>256</v>
      </c>
      <c r="E55" s="1" t="s">
        <v>269</v>
      </c>
      <c r="F55" s="19">
        <v>200</v>
      </c>
      <c r="G55" s="19">
        <f>SUM(Tabela13[[#This Row],[Mês 1]:[Mês 12]])</f>
        <v>0</v>
      </c>
      <c r="H55" s="43">
        <v>0</v>
      </c>
      <c r="I55" s="43">
        <v>0</v>
      </c>
      <c r="J55" s="43">
        <v>0</v>
      </c>
      <c r="K55" s="43">
        <v>0</v>
      </c>
      <c r="L55" s="43">
        <v>0</v>
      </c>
      <c r="M55" s="43">
        <v>0</v>
      </c>
      <c r="N55" s="43">
        <v>0</v>
      </c>
      <c r="O55" s="43">
        <v>0</v>
      </c>
      <c r="P55" s="43">
        <v>0</v>
      </c>
      <c r="Q55" s="43">
        <v>0</v>
      </c>
      <c r="R55" s="43">
        <v>0</v>
      </c>
      <c r="S55" s="43">
        <v>0</v>
      </c>
      <c r="T55" s="5"/>
    </row>
    <row r="56" spans="1:20" hidden="1" x14ac:dyDescent="0.25">
      <c r="A56" s="1" t="s">
        <v>289</v>
      </c>
      <c r="C56" s="84" t="s">
        <v>252</v>
      </c>
      <c r="D56" s="54" t="s">
        <v>244</v>
      </c>
      <c r="E56" s="1" t="s">
        <v>77</v>
      </c>
      <c r="F56" s="19">
        <v>112</v>
      </c>
      <c r="G56" s="19">
        <f>SUM(Tabela13[[#This Row],[Mês 1]:[Mês 12]])</f>
        <v>0</v>
      </c>
      <c r="H56" s="43">
        <v>0</v>
      </c>
      <c r="I56" s="43">
        <v>0</v>
      </c>
      <c r="J56" s="43">
        <v>0</v>
      </c>
      <c r="K56" s="43">
        <v>0</v>
      </c>
      <c r="L56" s="43">
        <v>0</v>
      </c>
      <c r="M56" s="43">
        <v>0</v>
      </c>
      <c r="N56" s="43">
        <v>0</v>
      </c>
      <c r="O56" s="43">
        <v>0</v>
      </c>
      <c r="P56" s="43">
        <v>0</v>
      </c>
      <c r="Q56" s="43">
        <v>0</v>
      </c>
      <c r="R56" s="43">
        <v>0</v>
      </c>
      <c r="S56" s="43">
        <v>0</v>
      </c>
      <c r="T56" s="5"/>
    </row>
    <row r="57" spans="1:20" hidden="1" x14ac:dyDescent="0.25">
      <c r="A57" s="1" t="s">
        <v>289</v>
      </c>
      <c r="C57" s="84" t="s">
        <v>252</v>
      </c>
      <c r="D57" s="54" t="s">
        <v>244</v>
      </c>
      <c r="E57" s="1" t="s">
        <v>75</v>
      </c>
      <c r="F57" s="19">
        <v>16</v>
      </c>
      <c r="G57" s="19">
        <f>SUM(Tabela13[[#This Row],[Mês 1]:[Mês 12]])</f>
        <v>0</v>
      </c>
      <c r="H57" s="43">
        <v>0</v>
      </c>
      <c r="I57" s="43">
        <v>0</v>
      </c>
      <c r="J57" s="43">
        <v>0</v>
      </c>
      <c r="K57" s="43">
        <v>0</v>
      </c>
      <c r="L57" s="43">
        <v>0</v>
      </c>
      <c r="M57" s="43">
        <v>0</v>
      </c>
      <c r="N57" s="43">
        <v>0</v>
      </c>
      <c r="O57" s="43">
        <v>0</v>
      </c>
      <c r="P57" s="43">
        <v>0</v>
      </c>
      <c r="Q57" s="43">
        <v>0</v>
      </c>
      <c r="R57" s="43">
        <v>0</v>
      </c>
      <c r="S57" s="43">
        <v>0</v>
      </c>
      <c r="T57" s="5"/>
    </row>
    <row r="58" spans="1:20" hidden="1" x14ac:dyDescent="0.25">
      <c r="A58" s="1" t="s">
        <v>289</v>
      </c>
      <c r="C58" s="84" t="s">
        <v>252</v>
      </c>
      <c r="D58" s="54" t="s">
        <v>244</v>
      </c>
      <c r="E58" s="1" t="s">
        <v>82</v>
      </c>
      <c r="F58" s="19">
        <v>16</v>
      </c>
      <c r="G58" s="19">
        <f>SUM(Tabela13[[#This Row],[Mês 1]:[Mês 12]])</f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0</v>
      </c>
      <c r="N58" s="43">
        <v>0</v>
      </c>
      <c r="O58" s="43">
        <v>0</v>
      </c>
      <c r="P58" s="43">
        <v>0</v>
      </c>
      <c r="Q58" s="43">
        <v>0</v>
      </c>
      <c r="R58" s="43">
        <v>0</v>
      </c>
      <c r="S58" s="43">
        <v>0</v>
      </c>
      <c r="T58" s="5"/>
    </row>
    <row r="59" spans="1:20" hidden="1" x14ac:dyDescent="0.25">
      <c r="A59" s="1" t="s">
        <v>289</v>
      </c>
      <c r="C59" s="84" t="s">
        <v>252</v>
      </c>
      <c r="D59" s="54" t="s">
        <v>244</v>
      </c>
      <c r="E59" s="1" t="s">
        <v>269</v>
      </c>
      <c r="F59" s="19">
        <v>4</v>
      </c>
      <c r="G59" s="19">
        <f>SUM(Tabela13[[#This Row],[Mês 1]:[Mês 12]])</f>
        <v>0</v>
      </c>
      <c r="H59" s="43">
        <v>0</v>
      </c>
      <c r="I59" s="43">
        <v>0</v>
      </c>
      <c r="J59" s="43">
        <v>0</v>
      </c>
      <c r="K59" s="43">
        <v>0</v>
      </c>
      <c r="L59" s="43">
        <v>0</v>
      </c>
      <c r="M59" s="43">
        <v>0</v>
      </c>
      <c r="N59" s="43">
        <v>0</v>
      </c>
      <c r="O59" s="43">
        <v>0</v>
      </c>
      <c r="P59" s="43">
        <v>0</v>
      </c>
      <c r="Q59" s="43">
        <v>0</v>
      </c>
      <c r="R59" s="43">
        <v>0</v>
      </c>
      <c r="S59" s="43">
        <v>0</v>
      </c>
      <c r="T59" s="5"/>
    </row>
    <row r="60" spans="1:20" x14ac:dyDescent="0.25">
      <c r="A60" s="1" t="s">
        <v>289</v>
      </c>
      <c r="C60" s="84" t="s">
        <v>252</v>
      </c>
      <c r="D60" s="54" t="s">
        <v>244</v>
      </c>
      <c r="E60" s="1" t="s">
        <v>28</v>
      </c>
      <c r="F60" s="19">
        <v>40</v>
      </c>
      <c r="G60" s="19">
        <f>SUM(Tabela13[[#This Row],[Mês 1]:[Mês 12]])</f>
        <v>0</v>
      </c>
      <c r="H60" s="43">
        <v>0</v>
      </c>
      <c r="I60" s="43">
        <v>0</v>
      </c>
      <c r="J60" s="43">
        <v>0</v>
      </c>
      <c r="K60" s="43">
        <v>0</v>
      </c>
      <c r="L60" s="43">
        <v>0</v>
      </c>
      <c r="M60" s="43">
        <v>0</v>
      </c>
      <c r="N60" s="43">
        <v>0</v>
      </c>
      <c r="O60" s="43">
        <v>0</v>
      </c>
      <c r="P60" s="43">
        <v>0</v>
      </c>
      <c r="Q60" s="43">
        <v>0</v>
      </c>
      <c r="R60" s="43">
        <v>0</v>
      </c>
      <c r="S60" s="43">
        <v>0</v>
      </c>
      <c r="T60" s="5"/>
    </row>
    <row r="61" spans="1:20" x14ac:dyDescent="0.25">
      <c r="A61" s="1" t="s">
        <v>290</v>
      </c>
      <c r="C61" s="84" t="s">
        <v>252</v>
      </c>
      <c r="D61" s="54" t="s">
        <v>256</v>
      </c>
      <c r="E61" s="1" t="s">
        <v>28</v>
      </c>
      <c r="F61" s="19">
        <v>160</v>
      </c>
      <c r="G61" s="19">
        <f>SUM(Tabela13[[#This Row],[Mês 1]:[Mês 12]])</f>
        <v>0</v>
      </c>
      <c r="H61" s="43">
        <v>0</v>
      </c>
      <c r="I61" s="43">
        <v>0</v>
      </c>
      <c r="J61" s="43">
        <v>0</v>
      </c>
      <c r="K61" s="43">
        <v>0</v>
      </c>
      <c r="L61" s="43">
        <v>0</v>
      </c>
      <c r="M61" s="43">
        <v>0</v>
      </c>
      <c r="N61" s="43">
        <v>0</v>
      </c>
      <c r="O61" s="43">
        <v>0</v>
      </c>
      <c r="P61" s="43">
        <v>0</v>
      </c>
      <c r="Q61" s="43">
        <v>0</v>
      </c>
      <c r="R61" s="43">
        <v>0</v>
      </c>
      <c r="S61" s="43">
        <v>0</v>
      </c>
      <c r="T61" s="5"/>
    </row>
    <row r="62" spans="1:20" hidden="1" x14ac:dyDescent="0.25">
      <c r="A62" s="1" t="s">
        <v>291</v>
      </c>
      <c r="C62" s="84" t="s">
        <v>252</v>
      </c>
      <c r="D62" s="54" t="s">
        <v>256</v>
      </c>
      <c r="E62" s="1" t="s">
        <v>77</v>
      </c>
      <c r="F62" s="19">
        <v>16</v>
      </c>
      <c r="G62" s="19">
        <f>SUM(Tabela13[[#This Row],[Mês 1]:[Mês 12]])</f>
        <v>0</v>
      </c>
      <c r="H62" s="43">
        <v>0</v>
      </c>
      <c r="I62" s="43">
        <v>0</v>
      </c>
      <c r="J62" s="43">
        <v>0</v>
      </c>
      <c r="K62" s="43">
        <v>0</v>
      </c>
      <c r="L62" s="43">
        <v>0</v>
      </c>
      <c r="M62" s="43">
        <v>0</v>
      </c>
      <c r="N62" s="43">
        <v>0</v>
      </c>
      <c r="O62" s="43">
        <v>0</v>
      </c>
      <c r="P62" s="43">
        <v>0</v>
      </c>
      <c r="Q62" s="43">
        <v>0</v>
      </c>
      <c r="R62" s="43">
        <v>0</v>
      </c>
      <c r="S62" s="43">
        <v>0</v>
      </c>
      <c r="T62" s="5"/>
    </row>
    <row r="63" spans="1:20" hidden="1" x14ac:dyDescent="0.25">
      <c r="A63" s="1" t="s">
        <v>291</v>
      </c>
      <c r="C63" s="84" t="s">
        <v>252</v>
      </c>
      <c r="D63" s="54" t="s">
        <v>256</v>
      </c>
      <c r="E63" s="1" t="s">
        <v>75</v>
      </c>
      <c r="F63" s="19">
        <v>8</v>
      </c>
      <c r="G63" s="19">
        <f>SUM(Tabela13[[#This Row],[Mês 1]:[Mês 12]])</f>
        <v>0</v>
      </c>
      <c r="H63" s="43">
        <v>0</v>
      </c>
      <c r="I63" s="43">
        <v>0</v>
      </c>
      <c r="J63" s="43">
        <v>0</v>
      </c>
      <c r="K63" s="43">
        <v>0</v>
      </c>
      <c r="L63" s="43">
        <v>0</v>
      </c>
      <c r="M63" s="43">
        <v>0</v>
      </c>
      <c r="N63" s="43">
        <v>0</v>
      </c>
      <c r="O63" s="43">
        <v>0</v>
      </c>
      <c r="P63" s="43">
        <v>0</v>
      </c>
      <c r="Q63" s="43">
        <v>0</v>
      </c>
      <c r="R63" s="43">
        <v>0</v>
      </c>
      <c r="S63" s="43">
        <v>0</v>
      </c>
      <c r="T63" s="5"/>
    </row>
    <row r="64" spans="1:20" hidden="1" x14ac:dyDescent="0.25">
      <c r="A64" s="1" t="s">
        <v>291</v>
      </c>
      <c r="C64" s="84" t="s">
        <v>252</v>
      </c>
      <c r="D64" s="54" t="s">
        <v>256</v>
      </c>
      <c r="E64" s="1" t="s">
        <v>82</v>
      </c>
      <c r="F64" s="19">
        <v>16</v>
      </c>
      <c r="G64" s="19">
        <f>SUM(Tabela13[[#This Row],[Mês 1]:[Mês 12]])</f>
        <v>0</v>
      </c>
      <c r="H64" s="43">
        <v>0</v>
      </c>
      <c r="I64" s="43">
        <v>0</v>
      </c>
      <c r="J64" s="43">
        <v>0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3">
        <v>0</v>
      </c>
      <c r="R64" s="43">
        <v>0</v>
      </c>
      <c r="S64" s="43">
        <v>0</v>
      </c>
      <c r="T64" s="5"/>
    </row>
    <row r="65" spans="1:20" hidden="1" x14ac:dyDescent="0.25">
      <c r="A65" s="1" t="s">
        <v>292</v>
      </c>
      <c r="C65" s="84" t="s">
        <v>252</v>
      </c>
      <c r="D65" s="54" t="s">
        <v>256</v>
      </c>
      <c r="E65" s="1" t="s">
        <v>269</v>
      </c>
      <c r="F65" s="19">
        <v>24</v>
      </c>
      <c r="G65" s="19">
        <f>SUM(Tabela13[[#This Row],[Mês 1]:[Mês 12]])</f>
        <v>0</v>
      </c>
      <c r="H65" s="43">
        <v>0</v>
      </c>
      <c r="I65" s="43">
        <v>0</v>
      </c>
      <c r="J65" s="43">
        <v>0</v>
      </c>
      <c r="K65" s="43">
        <v>0</v>
      </c>
      <c r="L65" s="43">
        <v>0</v>
      </c>
      <c r="M65" s="43">
        <v>0</v>
      </c>
      <c r="N65" s="43">
        <v>0</v>
      </c>
      <c r="O65" s="43">
        <v>0</v>
      </c>
      <c r="P65" s="43">
        <v>0</v>
      </c>
      <c r="Q65" s="43">
        <v>0</v>
      </c>
      <c r="R65" s="43">
        <v>0</v>
      </c>
      <c r="S65" s="43">
        <v>0</v>
      </c>
      <c r="T65" s="5"/>
    </row>
    <row r="66" spans="1:20" x14ac:dyDescent="0.25">
      <c r="A66" s="1" t="s">
        <v>293</v>
      </c>
      <c r="C66" s="84" t="s">
        <v>252</v>
      </c>
      <c r="D66" s="54" t="s">
        <v>256</v>
      </c>
      <c r="E66" s="1" t="s">
        <v>28</v>
      </c>
      <c r="F66" s="19">
        <v>16</v>
      </c>
      <c r="G66" s="19">
        <f>SUM(Tabela13[[#This Row],[Mês 1]:[Mês 12]])</f>
        <v>0</v>
      </c>
      <c r="H66" s="43">
        <v>0</v>
      </c>
      <c r="I66" s="43">
        <v>0</v>
      </c>
      <c r="J66" s="43">
        <v>0</v>
      </c>
      <c r="K66" s="43">
        <v>0</v>
      </c>
      <c r="L66" s="43">
        <v>0</v>
      </c>
      <c r="M66" s="43">
        <v>0</v>
      </c>
      <c r="N66" s="43">
        <v>0</v>
      </c>
      <c r="O66" s="43">
        <v>0</v>
      </c>
      <c r="P66" s="43">
        <v>0</v>
      </c>
      <c r="Q66" s="43">
        <v>0</v>
      </c>
      <c r="R66" s="43">
        <v>0</v>
      </c>
      <c r="S66" s="43">
        <v>0</v>
      </c>
      <c r="T66" s="5"/>
    </row>
    <row r="67" spans="1:20" ht="30" x14ac:dyDescent="0.25">
      <c r="A67" s="1" t="s">
        <v>294</v>
      </c>
      <c r="C67" s="84" t="s">
        <v>252</v>
      </c>
      <c r="D67" s="54" t="s">
        <v>256</v>
      </c>
      <c r="E67" s="1" t="s">
        <v>28</v>
      </c>
      <c r="F67" s="19">
        <v>24</v>
      </c>
      <c r="G67" s="19">
        <f>SUM(Tabela13[[#This Row],[Mês 1]:[Mês 12]])</f>
        <v>0</v>
      </c>
      <c r="H67" s="43">
        <v>0</v>
      </c>
      <c r="I67" s="43">
        <v>0</v>
      </c>
      <c r="J67" s="43">
        <v>0</v>
      </c>
      <c r="K67" s="43">
        <v>0</v>
      </c>
      <c r="L67" s="43">
        <v>0</v>
      </c>
      <c r="M67" s="43">
        <v>0</v>
      </c>
      <c r="N67" s="43">
        <v>0</v>
      </c>
      <c r="O67" s="43">
        <v>0</v>
      </c>
      <c r="P67" s="43">
        <v>0</v>
      </c>
      <c r="Q67" s="43">
        <v>0</v>
      </c>
      <c r="R67" s="43">
        <v>0</v>
      </c>
      <c r="S67" s="43">
        <v>0</v>
      </c>
      <c r="T67" s="5"/>
    </row>
    <row r="68" spans="1:20" hidden="1" x14ac:dyDescent="0.25">
      <c r="A68" s="1" t="s">
        <v>295</v>
      </c>
      <c r="C68" s="84" t="s">
        <v>252</v>
      </c>
      <c r="D68" s="54" t="s">
        <v>256</v>
      </c>
      <c r="E68" s="1" t="s">
        <v>269</v>
      </c>
      <c r="F68" s="19">
        <v>16</v>
      </c>
      <c r="G68" s="19">
        <f>SUM(Tabela13[[#This Row],[Mês 1]:[Mês 12]])</f>
        <v>0</v>
      </c>
      <c r="H68" s="43">
        <v>0</v>
      </c>
      <c r="I68" s="43">
        <v>0</v>
      </c>
      <c r="J68" s="43">
        <v>0</v>
      </c>
      <c r="K68" s="43">
        <v>0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3">
        <v>0</v>
      </c>
      <c r="R68" s="43">
        <v>0</v>
      </c>
      <c r="S68" s="43">
        <v>0</v>
      </c>
      <c r="T68" s="5"/>
    </row>
    <row r="69" spans="1:20" hidden="1" x14ac:dyDescent="0.25">
      <c r="A69" s="1" t="s">
        <v>296</v>
      </c>
      <c r="C69" s="84" t="s">
        <v>252</v>
      </c>
      <c r="D69" s="54" t="s">
        <v>256</v>
      </c>
      <c r="E69" s="1" t="s">
        <v>269</v>
      </c>
      <c r="F69" s="19">
        <v>24</v>
      </c>
      <c r="G69" s="19">
        <f>SUM(Tabela13[[#This Row],[Mês 1]:[Mês 12]])</f>
        <v>0</v>
      </c>
      <c r="H69" s="43">
        <v>0</v>
      </c>
      <c r="I69" s="43">
        <v>0</v>
      </c>
      <c r="J69" s="43">
        <v>0</v>
      </c>
      <c r="K69" s="43">
        <v>0</v>
      </c>
      <c r="L69" s="43">
        <v>0</v>
      </c>
      <c r="M69" s="43">
        <v>0</v>
      </c>
      <c r="N69" s="43">
        <v>0</v>
      </c>
      <c r="O69" s="43">
        <v>0</v>
      </c>
      <c r="P69" s="43">
        <v>0</v>
      </c>
      <c r="Q69" s="43">
        <v>0</v>
      </c>
      <c r="R69" s="43">
        <v>0</v>
      </c>
      <c r="S69" s="43">
        <v>0</v>
      </c>
      <c r="T69" s="5"/>
    </row>
    <row r="70" spans="1:20" hidden="1" x14ac:dyDescent="0.25">
      <c r="A70" s="1" t="s">
        <v>297</v>
      </c>
      <c r="C70" s="84" t="s">
        <v>252</v>
      </c>
      <c r="D70" s="54" t="s">
        <v>256</v>
      </c>
      <c r="E70" s="1" t="s">
        <v>269</v>
      </c>
      <c r="F70" s="19">
        <v>12</v>
      </c>
      <c r="G70" s="19">
        <f>SUM(Tabela13[[#This Row],[Mês 1]:[Mês 12]])</f>
        <v>0</v>
      </c>
      <c r="H70" s="43">
        <v>0</v>
      </c>
      <c r="I70" s="43">
        <v>0</v>
      </c>
      <c r="J70" s="43">
        <v>0</v>
      </c>
      <c r="K70" s="43">
        <v>0</v>
      </c>
      <c r="L70" s="43">
        <v>0</v>
      </c>
      <c r="M70" s="43">
        <v>0</v>
      </c>
      <c r="N70" s="43">
        <v>0</v>
      </c>
      <c r="O70" s="43">
        <v>0</v>
      </c>
      <c r="P70" s="43">
        <v>0</v>
      </c>
      <c r="Q70" s="43">
        <v>0</v>
      </c>
      <c r="R70" s="43">
        <v>0</v>
      </c>
      <c r="S70" s="43">
        <v>0</v>
      </c>
      <c r="T70" s="5"/>
    </row>
    <row r="71" spans="1:20" ht="30" x14ac:dyDescent="0.25">
      <c r="A71" s="1" t="s">
        <v>298</v>
      </c>
      <c r="C71" s="84" t="s">
        <v>252</v>
      </c>
      <c r="D71" s="54" t="s">
        <v>256</v>
      </c>
      <c r="E71" s="1" t="s">
        <v>28</v>
      </c>
      <c r="F71" s="19">
        <v>24</v>
      </c>
      <c r="G71" s="19">
        <f>SUM(Tabela13[[#This Row],[Mês 1]:[Mês 12]])</f>
        <v>0</v>
      </c>
      <c r="H71" s="43">
        <v>0</v>
      </c>
      <c r="I71" s="43">
        <v>0</v>
      </c>
      <c r="J71" s="43">
        <v>0</v>
      </c>
      <c r="K71" s="43">
        <v>0</v>
      </c>
      <c r="L71" s="43">
        <v>0</v>
      </c>
      <c r="M71" s="43">
        <v>0</v>
      </c>
      <c r="N71" s="43">
        <v>0</v>
      </c>
      <c r="O71" s="43">
        <v>0</v>
      </c>
      <c r="P71" s="43">
        <v>0</v>
      </c>
      <c r="Q71" s="43">
        <v>0</v>
      </c>
      <c r="R71" s="43">
        <v>0</v>
      </c>
      <c r="S71" s="43">
        <v>0</v>
      </c>
      <c r="T71" s="5"/>
    </row>
    <row r="72" spans="1:20" hidden="1" x14ac:dyDescent="0.25">
      <c r="A72" s="1" t="s">
        <v>299</v>
      </c>
      <c r="C72" s="84" t="s">
        <v>252</v>
      </c>
      <c r="D72" s="54" t="s">
        <v>256</v>
      </c>
      <c r="E72" s="1" t="s">
        <v>269</v>
      </c>
      <c r="F72" s="19">
        <v>12</v>
      </c>
      <c r="G72" s="19">
        <f>SUM(Tabela13[[#This Row],[Mês 1]:[Mês 12]])</f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3">
        <v>0</v>
      </c>
      <c r="R72" s="43">
        <v>0</v>
      </c>
      <c r="S72" s="43">
        <v>0</v>
      </c>
      <c r="T72" s="5"/>
    </row>
    <row r="73" spans="1:20" hidden="1" x14ac:dyDescent="0.25">
      <c r="A73" s="1" t="s">
        <v>300</v>
      </c>
      <c r="C73" s="84" t="s">
        <v>252</v>
      </c>
      <c r="D73" s="54" t="s">
        <v>256</v>
      </c>
      <c r="E73" s="1" t="s">
        <v>82</v>
      </c>
      <c r="F73" s="19">
        <v>104</v>
      </c>
      <c r="G73" s="19">
        <f>SUM(Tabela13[[#This Row],[Mês 1]:[Mês 12]])</f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3">
        <v>0</v>
      </c>
      <c r="R73" s="43">
        <v>0</v>
      </c>
      <c r="S73" s="43">
        <v>0</v>
      </c>
      <c r="T73" s="5"/>
    </row>
    <row r="74" spans="1:20" x14ac:dyDescent="0.25">
      <c r="A74" s="1" t="s">
        <v>301</v>
      </c>
      <c r="C74" s="84" t="s">
        <v>252</v>
      </c>
      <c r="D74" s="54" t="s">
        <v>256</v>
      </c>
      <c r="E74" s="1" t="s">
        <v>28</v>
      </c>
      <c r="F74" s="19">
        <v>24</v>
      </c>
      <c r="G74" s="19">
        <f>SUM(Tabela13[[#This Row],[Mês 1]:[Mês 12]])</f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3">
        <v>0</v>
      </c>
      <c r="R74" s="43">
        <v>0</v>
      </c>
      <c r="S74" s="43">
        <v>0</v>
      </c>
      <c r="T74" s="5"/>
    </row>
    <row r="75" spans="1:20" hidden="1" x14ac:dyDescent="0.25">
      <c r="A75" s="1" t="s">
        <v>301</v>
      </c>
      <c r="C75" s="84" t="s">
        <v>252</v>
      </c>
      <c r="D75" s="54" t="s">
        <v>256</v>
      </c>
      <c r="E75" s="1" t="s">
        <v>269</v>
      </c>
      <c r="F75" s="19">
        <v>24</v>
      </c>
      <c r="G75" s="19">
        <f>SUM(Tabela13[[#This Row],[Mês 1]:[Mês 12]])</f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3">
        <v>0</v>
      </c>
      <c r="R75" s="43">
        <v>0</v>
      </c>
      <c r="S75" s="43">
        <v>0</v>
      </c>
      <c r="T75" s="5"/>
    </row>
    <row r="76" spans="1:20" hidden="1" x14ac:dyDescent="0.25">
      <c r="A76" s="1" t="s">
        <v>302</v>
      </c>
      <c r="C76" s="84" t="s">
        <v>252</v>
      </c>
      <c r="D76" s="54" t="s">
        <v>256</v>
      </c>
      <c r="E76" s="1" t="s">
        <v>77</v>
      </c>
      <c r="F76" s="19">
        <v>24</v>
      </c>
      <c r="G76" s="19">
        <f>SUM(Tabela13[[#This Row],[Mês 1]:[Mês 12]])</f>
        <v>0</v>
      </c>
      <c r="H76" s="43">
        <v>0</v>
      </c>
      <c r="I76" s="43">
        <v>0</v>
      </c>
      <c r="J76" s="43">
        <v>0</v>
      </c>
      <c r="K76" s="43">
        <v>0</v>
      </c>
      <c r="L76" s="43">
        <v>0</v>
      </c>
      <c r="M76" s="43">
        <v>0</v>
      </c>
      <c r="N76" s="43">
        <v>0</v>
      </c>
      <c r="O76" s="43">
        <v>0</v>
      </c>
      <c r="P76" s="43">
        <v>0</v>
      </c>
      <c r="Q76" s="43">
        <v>0</v>
      </c>
      <c r="R76" s="43">
        <v>0</v>
      </c>
      <c r="S76" s="43">
        <v>0</v>
      </c>
      <c r="T76" s="5"/>
    </row>
    <row r="77" spans="1:20" hidden="1" x14ac:dyDescent="0.25">
      <c r="A77" s="1" t="s">
        <v>302</v>
      </c>
      <c r="C77" s="84" t="s">
        <v>252</v>
      </c>
      <c r="D77" s="54" t="s">
        <v>256</v>
      </c>
      <c r="E77" s="1" t="s">
        <v>82</v>
      </c>
      <c r="F77" s="19">
        <v>60</v>
      </c>
      <c r="G77" s="19">
        <f>SUM(Tabela13[[#This Row],[Mês 1]:[Mês 12]])</f>
        <v>0</v>
      </c>
      <c r="H77" s="43">
        <v>0</v>
      </c>
      <c r="I77" s="43">
        <v>0</v>
      </c>
      <c r="J77" s="43">
        <v>0</v>
      </c>
      <c r="K77" s="43">
        <v>0</v>
      </c>
      <c r="L77" s="43">
        <v>0</v>
      </c>
      <c r="M77" s="43">
        <v>0</v>
      </c>
      <c r="N77" s="43">
        <v>0</v>
      </c>
      <c r="O77" s="43">
        <v>0</v>
      </c>
      <c r="P77" s="43">
        <v>0</v>
      </c>
      <c r="Q77" s="43">
        <v>0</v>
      </c>
      <c r="R77" s="43">
        <v>0</v>
      </c>
      <c r="S77" s="43">
        <v>0</v>
      </c>
      <c r="T77" s="5"/>
    </row>
    <row r="78" spans="1:20" hidden="1" x14ac:dyDescent="0.25">
      <c r="A78" s="1" t="s">
        <v>303</v>
      </c>
      <c r="C78" s="84" t="s">
        <v>252</v>
      </c>
      <c r="D78" s="54" t="s">
        <v>256</v>
      </c>
      <c r="E78" s="1" t="s">
        <v>77</v>
      </c>
      <c r="F78" s="19">
        <v>156</v>
      </c>
      <c r="G78" s="19">
        <f>SUM(Tabela13[[#This Row],[Mês 1]:[Mês 12]])</f>
        <v>0</v>
      </c>
      <c r="H78" s="43">
        <v>0</v>
      </c>
      <c r="I78" s="43">
        <v>0</v>
      </c>
      <c r="J78" s="43">
        <v>0</v>
      </c>
      <c r="K78" s="43">
        <v>0</v>
      </c>
      <c r="L78" s="43">
        <v>0</v>
      </c>
      <c r="M78" s="43">
        <v>0</v>
      </c>
      <c r="N78" s="43">
        <v>0</v>
      </c>
      <c r="O78" s="43">
        <v>0</v>
      </c>
      <c r="P78" s="43">
        <v>0</v>
      </c>
      <c r="Q78" s="43">
        <v>0</v>
      </c>
      <c r="R78" s="43">
        <v>0</v>
      </c>
      <c r="S78" s="43">
        <v>0</v>
      </c>
      <c r="T78" s="5"/>
    </row>
    <row r="79" spans="1:20" hidden="1" x14ac:dyDescent="0.25">
      <c r="A79" s="1" t="s">
        <v>303</v>
      </c>
      <c r="C79" s="84" t="s">
        <v>252</v>
      </c>
      <c r="D79" s="54" t="s">
        <v>244</v>
      </c>
      <c r="E79" s="1" t="s">
        <v>72</v>
      </c>
      <c r="F79" s="19">
        <v>8</v>
      </c>
      <c r="G79" s="19">
        <f>SUM(Tabela13[[#This Row],[Mês 1]:[Mês 12]])</f>
        <v>0</v>
      </c>
      <c r="H79" s="43">
        <v>0</v>
      </c>
      <c r="I79" s="43">
        <v>0</v>
      </c>
      <c r="J79" s="43">
        <v>0</v>
      </c>
      <c r="K79" s="43">
        <v>0</v>
      </c>
      <c r="L79" s="43">
        <v>0</v>
      </c>
      <c r="M79" s="43">
        <v>0</v>
      </c>
      <c r="N79" s="43">
        <v>0</v>
      </c>
      <c r="O79" s="43">
        <v>0</v>
      </c>
      <c r="P79" s="43">
        <v>0</v>
      </c>
      <c r="Q79" s="43">
        <v>0</v>
      </c>
      <c r="R79" s="43">
        <v>0</v>
      </c>
      <c r="S79" s="43">
        <v>0</v>
      </c>
      <c r="T79" s="5"/>
    </row>
    <row r="80" spans="1:20" ht="18" customHeight="1" x14ac:dyDescent="0.25">
      <c r="A80" s="1" t="s">
        <v>243</v>
      </c>
      <c r="B80" s="1" t="s">
        <v>328</v>
      </c>
      <c r="C80" s="84" t="s">
        <v>252</v>
      </c>
      <c r="D80" s="54" t="s">
        <v>256</v>
      </c>
      <c r="E80" s="1" t="s">
        <v>28</v>
      </c>
      <c r="F80" s="19">
        <v>30</v>
      </c>
      <c r="G80" s="19">
        <f>SUM(Tabela13[[#This Row],[Mês 1]:[Mês 12]])</f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3">
        <v>0</v>
      </c>
      <c r="R80" s="43">
        <v>0</v>
      </c>
      <c r="S80" s="43">
        <v>0</v>
      </c>
      <c r="T80" s="5"/>
    </row>
    <row r="81" spans="3:20" hidden="1" x14ac:dyDescent="0.25">
      <c r="C81" s="89"/>
      <c r="D81" s="54"/>
      <c r="F81" s="19"/>
      <c r="G81" s="19">
        <f>SUM(Tabela13[[#This Row],[Mês 1]:[Mês 12]])</f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3">
        <v>0</v>
      </c>
      <c r="R81" s="43">
        <v>0</v>
      </c>
      <c r="S81" s="43">
        <v>0</v>
      </c>
      <c r="T81" s="5"/>
    </row>
    <row r="82" spans="3:20" hidden="1" x14ac:dyDescent="0.25">
      <c r="C82" s="89"/>
      <c r="D82" s="54"/>
      <c r="F82" s="19"/>
      <c r="G82" s="19">
        <f>SUM(Tabela13[[#This Row],[Mês 1]:[Mês 12]])</f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3">
        <v>0</v>
      </c>
      <c r="R82" s="43">
        <v>0</v>
      </c>
      <c r="S82" s="43">
        <v>0</v>
      </c>
      <c r="T82" s="5"/>
    </row>
    <row r="83" spans="3:20" hidden="1" x14ac:dyDescent="0.25">
      <c r="C83" s="89"/>
      <c r="D83" s="54"/>
      <c r="F83" s="19"/>
      <c r="G83" s="19">
        <f>SUM(Tabela13[[#This Row],[Mês 1]:[Mês 12]])</f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3">
        <v>0</v>
      </c>
      <c r="R83" s="43">
        <v>0</v>
      </c>
      <c r="S83" s="43">
        <v>0</v>
      </c>
      <c r="T83" s="5"/>
    </row>
    <row r="84" spans="3:20" hidden="1" x14ac:dyDescent="0.25">
      <c r="C84" s="89"/>
      <c r="D84" s="54"/>
      <c r="F84" s="19"/>
      <c r="G84" s="19">
        <f>SUM(Tabela13[[#This Row],[Mês 1]:[Mês 12]])</f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3">
        <v>0</v>
      </c>
      <c r="R84" s="43">
        <v>0</v>
      </c>
      <c r="S84" s="43">
        <v>0</v>
      </c>
      <c r="T84" s="5"/>
    </row>
    <row r="85" spans="3:20" hidden="1" x14ac:dyDescent="0.25">
      <c r="C85" s="89"/>
      <c r="D85" s="54"/>
      <c r="F85" s="19"/>
      <c r="G85" s="19">
        <f>SUM(Tabela13[[#This Row],[Mês 1]:[Mês 12]])</f>
        <v>0</v>
      </c>
      <c r="H85" s="43">
        <v>0</v>
      </c>
      <c r="I85" s="43">
        <v>0</v>
      </c>
      <c r="J85" s="43">
        <v>0</v>
      </c>
      <c r="K85" s="43">
        <v>0</v>
      </c>
      <c r="L85" s="43">
        <v>0</v>
      </c>
      <c r="M85" s="43">
        <v>0</v>
      </c>
      <c r="N85" s="43">
        <v>0</v>
      </c>
      <c r="O85" s="43">
        <v>0</v>
      </c>
      <c r="P85" s="43">
        <v>0</v>
      </c>
      <c r="Q85" s="43">
        <v>0</v>
      </c>
      <c r="R85" s="43">
        <v>0</v>
      </c>
      <c r="S85" s="43">
        <v>0</v>
      </c>
      <c r="T85" s="5"/>
    </row>
    <row r="86" spans="3:20" hidden="1" x14ac:dyDescent="0.25">
      <c r="C86" s="89"/>
      <c r="D86" s="54"/>
      <c r="F86" s="19"/>
      <c r="G86" s="19">
        <f>SUM(Tabela13[[#This Row],[Mês 1]:[Mês 12]])</f>
        <v>0</v>
      </c>
      <c r="H86" s="43">
        <v>0</v>
      </c>
      <c r="I86" s="43">
        <v>0</v>
      </c>
      <c r="J86" s="43">
        <v>0</v>
      </c>
      <c r="K86" s="43">
        <v>0</v>
      </c>
      <c r="L86" s="43">
        <v>0</v>
      </c>
      <c r="M86" s="43">
        <v>0</v>
      </c>
      <c r="N86" s="43">
        <v>0</v>
      </c>
      <c r="O86" s="43">
        <v>0</v>
      </c>
      <c r="P86" s="43">
        <v>0</v>
      </c>
      <c r="Q86" s="43">
        <v>0</v>
      </c>
      <c r="R86" s="43">
        <v>0</v>
      </c>
      <c r="S86" s="43">
        <v>0</v>
      </c>
      <c r="T86" s="5"/>
    </row>
    <row r="87" spans="3:20" hidden="1" x14ac:dyDescent="0.25">
      <c r="C87" s="89"/>
      <c r="D87" s="54"/>
      <c r="F87" s="19"/>
      <c r="G87" s="19">
        <f>SUM(Tabela13[[#This Row],[Mês 1]:[Mês 12]])</f>
        <v>0</v>
      </c>
      <c r="H87" s="43">
        <v>0</v>
      </c>
      <c r="I87" s="43">
        <v>0</v>
      </c>
      <c r="J87" s="43">
        <v>0</v>
      </c>
      <c r="K87" s="43">
        <v>0</v>
      </c>
      <c r="L87" s="43">
        <v>0</v>
      </c>
      <c r="M87" s="43">
        <v>0</v>
      </c>
      <c r="N87" s="43">
        <v>0</v>
      </c>
      <c r="O87" s="43">
        <v>0</v>
      </c>
      <c r="P87" s="43">
        <v>0</v>
      </c>
      <c r="Q87" s="43">
        <v>0</v>
      </c>
      <c r="R87" s="43">
        <v>0</v>
      </c>
      <c r="S87" s="43">
        <v>0</v>
      </c>
      <c r="T87" s="5"/>
    </row>
    <row r="88" spans="3:20" hidden="1" x14ac:dyDescent="0.25">
      <c r="C88" s="89"/>
      <c r="D88" s="54"/>
      <c r="F88" s="19"/>
      <c r="G88" s="19">
        <f>SUM(Tabela13[[#This Row],[Mês 1]:[Mês 12]])</f>
        <v>0</v>
      </c>
      <c r="H88" s="43">
        <v>0</v>
      </c>
      <c r="I88" s="43">
        <v>0</v>
      </c>
      <c r="J88" s="43">
        <v>0</v>
      </c>
      <c r="K88" s="43">
        <v>0</v>
      </c>
      <c r="L88" s="43">
        <v>0</v>
      </c>
      <c r="M88" s="43">
        <v>0</v>
      </c>
      <c r="N88" s="43">
        <v>0</v>
      </c>
      <c r="O88" s="43">
        <v>0</v>
      </c>
      <c r="P88" s="43">
        <v>0</v>
      </c>
      <c r="Q88" s="43">
        <v>0</v>
      </c>
      <c r="R88" s="43">
        <v>0</v>
      </c>
      <c r="S88" s="43">
        <v>0</v>
      </c>
      <c r="T88" s="5"/>
    </row>
    <row r="89" spans="3:20" hidden="1" x14ac:dyDescent="0.25">
      <c r="C89" s="89"/>
      <c r="D89" s="54"/>
      <c r="F89" s="19"/>
      <c r="G89" s="19">
        <f>SUM(Tabela13[[#This Row],[Mês 1]:[Mês 12]])</f>
        <v>0</v>
      </c>
      <c r="H89" s="43">
        <v>0</v>
      </c>
      <c r="I89" s="43">
        <v>0</v>
      </c>
      <c r="J89" s="43">
        <v>0</v>
      </c>
      <c r="K89" s="43">
        <v>0</v>
      </c>
      <c r="L89" s="43">
        <v>0</v>
      </c>
      <c r="M89" s="43">
        <v>0</v>
      </c>
      <c r="N89" s="43">
        <v>0</v>
      </c>
      <c r="O89" s="43">
        <v>0</v>
      </c>
      <c r="P89" s="43">
        <v>0</v>
      </c>
      <c r="Q89" s="43">
        <v>0</v>
      </c>
      <c r="R89" s="43">
        <v>0</v>
      </c>
      <c r="S89" s="43">
        <v>0</v>
      </c>
      <c r="T89" s="5"/>
    </row>
    <row r="90" spans="3:20" hidden="1" x14ac:dyDescent="0.25">
      <c r="C90" s="89"/>
      <c r="D90" s="54"/>
      <c r="F90" s="19"/>
      <c r="G90" s="19">
        <f>SUM(Tabela13[[#This Row],[Mês 1]:[Mês 12]])</f>
        <v>0</v>
      </c>
      <c r="H90" s="43">
        <v>0</v>
      </c>
      <c r="I90" s="43">
        <v>0</v>
      </c>
      <c r="J90" s="43">
        <v>0</v>
      </c>
      <c r="K90" s="43">
        <v>0</v>
      </c>
      <c r="L90" s="43">
        <v>0</v>
      </c>
      <c r="M90" s="43">
        <v>0</v>
      </c>
      <c r="N90" s="43">
        <v>0</v>
      </c>
      <c r="O90" s="43">
        <v>0</v>
      </c>
      <c r="P90" s="43">
        <v>0</v>
      </c>
      <c r="Q90" s="43">
        <v>0</v>
      </c>
      <c r="R90" s="43">
        <v>0</v>
      </c>
      <c r="S90" s="43">
        <v>0</v>
      </c>
      <c r="T90" s="5"/>
    </row>
    <row r="91" spans="3:20" hidden="1" x14ac:dyDescent="0.25">
      <c r="C91" s="89"/>
      <c r="D91" s="54"/>
      <c r="F91" s="19"/>
      <c r="G91" s="19">
        <f>SUM(Tabela13[[#This Row],[Mês 1]:[Mês 12]])</f>
        <v>0</v>
      </c>
      <c r="H91" s="43">
        <v>0</v>
      </c>
      <c r="I91" s="43">
        <v>0</v>
      </c>
      <c r="J91" s="43">
        <v>0</v>
      </c>
      <c r="K91" s="43">
        <v>0</v>
      </c>
      <c r="L91" s="43">
        <v>0</v>
      </c>
      <c r="M91" s="43">
        <v>0</v>
      </c>
      <c r="N91" s="43">
        <v>0</v>
      </c>
      <c r="O91" s="43">
        <v>0</v>
      </c>
      <c r="P91" s="43">
        <v>0</v>
      </c>
      <c r="Q91" s="43">
        <v>0</v>
      </c>
      <c r="R91" s="43">
        <v>0</v>
      </c>
      <c r="S91" s="43">
        <v>0</v>
      </c>
      <c r="T91" s="5"/>
    </row>
    <row r="92" spans="3:20" hidden="1" x14ac:dyDescent="0.25">
      <c r="C92" s="89"/>
      <c r="D92" s="54"/>
      <c r="F92" s="19"/>
      <c r="G92" s="19">
        <f>SUM(Tabela13[[#This Row],[Mês 1]:[Mês 12]])</f>
        <v>0</v>
      </c>
      <c r="H92" s="43">
        <v>0</v>
      </c>
      <c r="I92" s="43">
        <v>0</v>
      </c>
      <c r="J92" s="43">
        <v>0</v>
      </c>
      <c r="K92" s="43">
        <v>0</v>
      </c>
      <c r="L92" s="43">
        <v>0</v>
      </c>
      <c r="M92" s="43">
        <v>0</v>
      </c>
      <c r="N92" s="43">
        <v>0</v>
      </c>
      <c r="O92" s="43">
        <v>0</v>
      </c>
      <c r="P92" s="43">
        <v>0</v>
      </c>
      <c r="Q92" s="43">
        <v>0</v>
      </c>
      <c r="R92" s="43">
        <v>0</v>
      </c>
      <c r="S92" s="43">
        <v>0</v>
      </c>
      <c r="T92" s="5"/>
    </row>
    <row r="93" spans="3:20" hidden="1" x14ac:dyDescent="0.25">
      <c r="C93" s="89"/>
      <c r="D93" s="54"/>
      <c r="F93" s="19"/>
      <c r="G93" s="19">
        <f>SUM(Tabela13[[#This Row],[Mês 1]:[Mês 12]])</f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3">
        <v>0</v>
      </c>
      <c r="R93" s="43">
        <v>0</v>
      </c>
      <c r="S93" s="43">
        <v>0</v>
      </c>
      <c r="T93" s="5"/>
    </row>
    <row r="94" spans="3:20" hidden="1" x14ac:dyDescent="0.25">
      <c r="C94" s="89"/>
      <c r="D94" s="54"/>
      <c r="F94" s="19"/>
      <c r="G94" s="19">
        <f>SUM(Tabela13[[#This Row],[Mês 1]:[Mês 12]])</f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3">
        <v>0</v>
      </c>
      <c r="R94" s="43">
        <v>0</v>
      </c>
      <c r="S94" s="43">
        <v>0</v>
      </c>
      <c r="T94" s="5"/>
    </row>
    <row r="95" spans="3:20" hidden="1" x14ac:dyDescent="0.25">
      <c r="C95" s="89"/>
      <c r="D95" s="54"/>
      <c r="F95" s="19"/>
      <c r="G95" s="19">
        <f>SUM(Tabela13[[#This Row],[Mês 1]:[Mês 12]])</f>
        <v>0</v>
      </c>
      <c r="H95" s="43">
        <v>0</v>
      </c>
      <c r="I95" s="43">
        <v>0</v>
      </c>
      <c r="J95" s="43">
        <v>0</v>
      </c>
      <c r="K95" s="43">
        <v>0</v>
      </c>
      <c r="L95" s="43">
        <v>0</v>
      </c>
      <c r="M95" s="43">
        <v>0</v>
      </c>
      <c r="N95" s="43">
        <v>0</v>
      </c>
      <c r="O95" s="43">
        <v>0</v>
      </c>
      <c r="P95" s="43">
        <v>0</v>
      </c>
      <c r="Q95" s="43">
        <v>0</v>
      </c>
      <c r="R95" s="43">
        <v>0</v>
      </c>
      <c r="S95" s="43">
        <v>0</v>
      </c>
      <c r="T95" s="5"/>
    </row>
    <row r="96" spans="3:20" hidden="1" x14ac:dyDescent="0.25">
      <c r="C96" s="89"/>
      <c r="D96" s="54"/>
      <c r="F96" s="19"/>
      <c r="G96" s="19">
        <f>SUM(Tabela13[[#This Row],[Mês 1]:[Mês 12]])</f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3">
        <v>0</v>
      </c>
      <c r="R96" s="43">
        <v>0</v>
      </c>
      <c r="S96" s="43">
        <v>0</v>
      </c>
      <c r="T96" s="5"/>
    </row>
    <row r="97" spans="2:20" hidden="1" x14ac:dyDescent="0.25">
      <c r="C97" s="89"/>
      <c r="D97" s="54"/>
      <c r="F97" s="19"/>
      <c r="G97" s="19">
        <f>SUM(Tabela13[[#This Row],[Mês 1]:[Mês 12]])</f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3">
        <v>0</v>
      </c>
      <c r="R97" s="43">
        <v>0</v>
      </c>
      <c r="S97" s="43">
        <v>0</v>
      </c>
      <c r="T97" s="5"/>
    </row>
    <row r="98" spans="2:20" hidden="1" x14ac:dyDescent="0.25">
      <c r="C98" s="89"/>
      <c r="D98" s="54"/>
      <c r="F98" s="19"/>
      <c r="G98" s="19">
        <f>SUM(Tabela13[[#This Row],[Mês 1]:[Mês 12]])</f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3">
        <v>0</v>
      </c>
      <c r="R98" s="43">
        <v>0</v>
      </c>
      <c r="S98" s="43">
        <v>0</v>
      </c>
      <c r="T98" s="5"/>
    </row>
    <row r="99" spans="2:20" hidden="1" x14ac:dyDescent="0.25">
      <c r="C99" s="89"/>
      <c r="D99" s="54"/>
      <c r="F99" s="19"/>
      <c r="G99" s="19">
        <f>SUM(Tabela13[[#This Row],[Mês 1]:[Mês 12]])</f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3">
        <v>0</v>
      </c>
      <c r="R99" s="43">
        <v>0</v>
      </c>
      <c r="S99" s="43">
        <v>0</v>
      </c>
      <c r="T99" s="5"/>
    </row>
    <row r="100" spans="2:20" hidden="1" x14ac:dyDescent="0.25">
      <c r="C100" s="89"/>
      <c r="D100" s="54"/>
      <c r="F100" s="19"/>
      <c r="G100" s="19">
        <f>SUM(Tabela13[[#This Row],[Mês 1]:[Mês 12]])</f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3">
        <v>0</v>
      </c>
      <c r="R100" s="43">
        <v>0</v>
      </c>
      <c r="S100" s="43">
        <v>0</v>
      </c>
      <c r="T100" s="5"/>
    </row>
    <row r="101" spans="2:20" hidden="1" x14ac:dyDescent="0.25">
      <c r="C101" s="89"/>
      <c r="D101" s="54"/>
      <c r="F101" s="19"/>
      <c r="G101" s="19">
        <f>SUM(Tabela13[[#This Row],[Mês 1]:[Mês 12]])</f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3">
        <v>0</v>
      </c>
      <c r="R101" s="43">
        <v>0</v>
      </c>
      <c r="S101" s="43">
        <v>0</v>
      </c>
      <c r="T101" s="5"/>
    </row>
    <row r="102" spans="2:20" hidden="1" x14ac:dyDescent="0.25">
      <c r="C102" s="89"/>
      <c r="D102" s="54"/>
      <c r="F102" s="19"/>
      <c r="G102" s="19">
        <f>SUM(Tabela13[[#This Row],[Mês 1]:[Mês 12]])</f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3">
        <v>0</v>
      </c>
      <c r="R102" s="43">
        <v>0</v>
      </c>
      <c r="S102" s="43">
        <v>0</v>
      </c>
      <c r="T102" s="5"/>
    </row>
    <row r="103" spans="2:20" hidden="1" x14ac:dyDescent="0.25">
      <c r="B103" s="8"/>
      <c r="D103" s="82">
        <v>2025</v>
      </c>
      <c r="F103" s="19"/>
      <c r="G103" s="19">
        <f>SUM(Tabela13[[#This Row],[Mês 1]:[Mês 12]])</f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3">
        <v>0</v>
      </c>
      <c r="R103" s="43">
        <v>0</v>
      </c>
      <c r="S103" s="43">
        <v>0</v>
      </c>
      <c r="T103" s="5"/>
    </row>
    <row r="104" spans="2:20" hidden="1" x14ac:dyDescent="0.25">
      <c r="D104" s="82">
        <v>2025</v>
      </c>
      <c r="F104" s="19"/>
      <c r="G104" s="19">
        <f>SUM(Tabela13[[#This Row],[Mês 1]:[Mês 12]])</f>
        <v>0</v>
      </c>
      <c r="H104" s="43">
        <v>0</v>
      </c>
      <c r="I104" s="43">
        <v>0</v>
      </c>
      <c r="J104" s="43">
        <v>0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3">
        <v>0</v>
      </c>
      <c r="R104" s="43">
        <v>0</v>
      </c>
      <c r="S104" s="43">
        <v>0</v>
      </c>
      <c r="T104" s="5"/>
    </row>
    <row r="105" spans="2:20" x14ac:dyDescent="0.25">
      <c r="G105" s="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</row>
    <row r="106" spans="2:20" x14ac:dyDescent="0.25">
      <c r="G106" s="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</row>
    <row r="107" spans="2:20" x14ac:dyDescent="0.25">
      <c r="G107" s="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</row>
    <row r="108" spans="2:20" x14ac:dyDescent="0.25">
      <c r="G108" s="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</row>
    <row r="109" spans="2:20" x14ac:dyDescent="0.25">
      <c r="G109" s="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</row>
    <row r="110" spans="2:20" x14ac:dyDescent="0.25">
      <c r="G110" s="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</row>
    <row r="111" spans="2:20" x14ac:dyDescent="0.25">
      <c r="G111" s="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</row>
  </sheetData>
  <phoneticPr fontId="18" type="noConversion"/>
  <conditionalFormatting sqref="A105:B111">
    <cfRule type="expression" dxfId="567" priority="29">
      <formula>IF($A105="Esforço total atribuído",1)</formula>
    </cfRule>
    <cfRule type="expression" dxfId="566" priority="30">
      <formula>IF($A105="Disponibilidade restante",1)</formula>
    </cfRule>
    <cfRule type="expression" dxfId="565" priority="31">
      <formula>IF($A105="Disponibil.total",1)</formula>
    </cfRule>
    <cfRule type="expression" dxfId="564" priority="32">
      <formula>IF(#REF!=1,1)</formula>
    </cfRule>
  </conditionalFormatting>
  <conditionalFormatting sqref="B23:B24">
    <cfRule type="expression" dxfId="563" priority="1">
      <formula>IF(#REF!="Esforço total atribuído",1)</formula>
    </cfRule>
    <cfRule type="expression" dxfId="562" priority="2">
      <formula>IF(#REF!="Disponibilidade restante",1)</formula>
    </cfRule>
    <cfRule type="expression" dxfId="561" priority="3">
      <formula>IF(#REF!="Disponibil.total",1)</formula>
    </cfRule>
    <cfRule type="expression" dxfId="560" priority="4">
      <formula>IF(#REF!=1,1)</formula>
    </cfRule>
  </conditionalFormatting>
  <conditionalFormatting sqref="H7:P8">
    <cfRule type="expression" dxfId="559" priority="5">
      <formula>IF($A7="Esforço total atribuído",1)</formula>
    </cfRule>
    <cfRule type="expression" dxfId="558" priority="6">
      <formula>IF($A7="Disponibilidade restante",1)</formula>
    </cfRule>
    <cfRule type="expression" dxfId="557" priority="7">
      <formula>IF($A7="Disponibil.total",1)</formula>
    </cfRule>
    <cfRule type="expression" dxfId="556" priority="8">
      <formula>IF(#REF!=1,1)</formula>
    </cfRule>
  </conditionalFormatting>
  <conditionalFormatting sqref="H5:T6 Q7:T8 H9:T104 B66:B72 A73:B102 A104:C104">
    <cfRule type="expression" dxfId="555" priority="173">
      <formula>IF($A5="Esforço total atribuído",1)</formula>
    </cfRule>
    <cfRule type="expression" dxfId="554" priority="174">
      <formula>IF($A5="Disponibilidade restante",1)</formula>
    </cfRule>
    <cfRule type="expression" dxfId="553" priority="175">
      <formula>IF($A5="Disponibil.total",1)</formula>
    </cfRule>
    <cfRule type="expression" dxfId="552" priority="176">
      <formula>IF(#REF!=1,1)</formula>
    </cfRule>
  </conditionalFormatting>
  <conditionalFormatting sqref="H105:T111">
    <cfRule type="expression" dxfId="551" priority="13">
      <formula>IF($A105="Esforço total atribuído",1)</formula>
    </cfRule>
    <cfRule type="expression" dxfId="550" priority="14">
      <formula>IF($A105="Disponibilidade restante",1)</formula>
    </cfRule>
    <cfRule type="expression" dxfId="549" priority="15">
      <formula>IF($A105="Disponibil.total",1)</formula>
    </cfRule>
    <cfRule type="expression" dxfId="548" priority="16">
      <formula>IF($B105=1,1)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AAED-D8A0-457D-A26A-1646549A0219}">
  <dimension ref="A1:T36"/>
  <sheetViews>
    <sheetView zoomScale="90" zoomScaleNormal="90" workbookViewId="0">
      <pane ySplit="4" topLeftCell="A5" activePane="bottomLeft" state="frozen"/>
      <selection pane="bottomLeft" activeCell="G5" sqref="G5:G20"/>
    </sheetView>
  </sheetViews>
  <sheetFormatPr defaultRowHeight="15" x14ac:dyDescent="0.25"/>
  <cols>
    <col min="1" max="1" width="66.28515625" style="1" customWidth="1"/>
    <col min="2" max="2" width="12.5703125" style="1" customWidth="1"/>
    <col min="3" max="3" width="14.42578125" style="1" bestFit="1" customWidth="1"/>
    <col min="4" max="4" width="15.85546875" style="54" bestFit="1" customWidth="1"/>
    <col min="5" max="5" width="11.28515625" style="1" bestFit="1" customWidth="1"/>
    <col min="6" max="6" width="16.28515625" style="1" customWidth="1"/>
    <col min="7" max="7" width="15.28515625" style="1" customWidth="1"/>
    <col min="8" max="10" width="10.42578125" style="1" customWidth="1"/>
    <col min="11" max="20" width="11.5703125" style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54" t="s">
        <v>3</v>
      </c>
      <c r="E1" s="1" t="s">
        <v>4</v>
      </c>
      <c r="F1" s="7" t="s">
        <v>5</v>
      </c>
      <c r="G1" s="59" t="s">
        <v>235</v>
      </c>
      <c r="H1" s="66" t="s">
        <v>257</v>
      </c>
      <c r="I1" s="66" t="s">
        <v>258</v>
      </c>
      <c r="J1" s="66" t="s">
        <v>259</v>
      </c>
      <c r="K1" s="66" t="s">
        <v>260</v>
      </c>
      <c r="L1" s="66" t="s">
        <v>261</v>
      </c>
      <c r="M1" s="66" t="s">
        <v>262</v>
      </c>
      <c r="N1" s="66" t="s">
        <v>263</v>
      </c>
      <c r="O1" s="66" t="s">
        <v>264</v>
      </c>
      <c r="P1" s="66" t="s">
        <v>265</v>
      </c>
      <c r="Q1" s="66" t="s">
        <v>266</v>
      </c>
      <c r="R1" s="66" t="s">
        <v>267</v>
      </c>
      <c r="S1" s="66" t="s">
        <v>268</v>
      </c>
      <c r="T1" s="4" t="s">
        <v>16</v>
      </c>
    </row>
    <row r="2" spans="1:20" x14ac:dyDescent="0.25">
      <c r="A2" s="1" t="s">
        <v>17</v>
      </c>
      <c r="F2" s="19"/>
      <c r="G2" s="19">
        <f>SUM(Tabela132[[#This Row],[Mês 1]:[Mês 12]])</f>
        <v>2016</v>
      </c>
      <c r="H2" s="19">
        <f>H3-H4</f>
        <v>168</v>
      </c>
      <c r="I2" s="19">
        <f t="shared" ref="I2:S2" si="0">I3-I4</f>
        <v>168</v>
      </c>
      <c r="J2" s="19">
        <f t="shared" si="0"/>
        <v>168</v>
      </c>
      <c r="K2" s="19">
        <f t="shared" si="0"/>
        <v>168</v>
      </c>
      <c r="L2" s="19">
        <f t="shared" si="0"/>
        <v>168</v>
      </c>
      <c r="M2" s="19">
        <f t="shared" si="0"/>
        <v>168</v>
      </c>
      <c r="N2" s="19">
        <f t="shared" si="0"/>
        <v>168</v>
      </c>
      <c r="O2" s="19">
        <f t="shared" si="0"/>
        <v>168</v>
      </c>
      <c r="P2" s="19">
        <f t="shared" si="0"/>
        <v>168</v>
      </c>
      <c r="Q2" s="19">
        <f t="shared" si="0"/>
        <v>168</v>
      </c>
      <c r="R2" s="19">
        <f t="shared" si="0"/>
        <v>168</v>
      </c>
      <c r="S2" s="19">
        <f t="shared" si="0"/>
        <v>168</v>
      </c>
      <c r="T2" s="12"/>
    </row>
    <row r="3" spans="1:20" x14ac:dyDescent="0.25">
      <c r="A3" s="1" t="s">
        <v>18</v>
      </c>
      <c r="F3" s="7"/>
      <c r="G3" s="19">
        <f>SUM(Tabela132[[#This Row],[Mês 1]:[Mês 12]])</f>
        <v>2016</v>
      </c>
      <c r="H3" s="19">
        <v>168</v>
      </c>
      <c r="I3" s="19">
        <v>168</v>
      </c>
      <c r="J3" s="19">
        <v>168</v>
      </c>
      <c r="K3" s="19">
        <v>168</v>
      </c>
      <c r="L3" s="19">
        <v>168</v>
      </c>
      <c r="M3" s="19">
        <v>168</v>
      </c>
      <c r="N3" s="19">
        <v>168</v>
      </c>
      <c r="O3" s="19">
        <v>168</v>
      </c>
      <c r="P3" s="19">
        <v>168</v>
      </c>
      <c r="Q3" s="19">
        <v>168</v>
      </c>
      <c r="R3" s="19">
        <v>168</v>
      </c>
      <c r="S3" s="19">
        <v>168</v>
      </c>
      <c r="T3" s="13"/>
    </row>
    <row r="4" spans="1:20" x14ac:dyDescent="0.25">
      <c r="A4" s="10" t="s">
        <v>19</v>
      </c>
      <c r="B4" s="10"/>
      <c r="C4" s="10"/>
      <c r="D4" s="70"/>
      <c r="E4" s="10"/>
      <c r="F4" s="11"/>
      <c r="G4" s="11">
        <f>SUM(Tabela132[[#This Row],[Mês 1]:[Mês 12]])</f>
        <v>0</v>
      </c>
      <c r="H4" s="11">
        <f t="shared" ref="H4:S4" si="1">SUM(H5:H42)</f>
        <v>0</v>
      </c>
      <c r="I4" s="11">
        <f t="shared" si="1"/>
        <v>0</v>
      </c>
      <c r="J4" s="11">
        <f t="shared" si="1"/>
        <v>0</v>
      </c>
      <c r="K4" s="11">
        <f t="shared" si="1"/>
        <v>0</v>
      </c>
      <c r="L4" s="11">
        <f t="shared" si="1"/>
        <v>0</v>
      </c>
      <c r="M4" s="11">
        <f t="shared" si="1"/>
        <v>0</v>
      </c>
      <c r="N4" s="11">
        <f t="shared" si="1"/>
        <v>0</v>
      </c>
      <c r="O4" s="11">
        <f t="shared" si="1"/>
        <v>0</v>
      </c>
      <c r="P4" s="11">
        <f t="shared" si="1"/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9"/>
    </row>
    <row r="5" spans="1:20" x14ac:dyDescent="0.25">
      <c r="A5" s="96" t="s">
        <v>212</v>
      </c>
      <c r="B5"/>
      <c r="C5" s="84" t="s">
        <v>252</v>
      </c>
      <c r="D5" s="54" t="s">
        <v>256</v>
      </c>
      <c r="E5" t="s">
        <v>75</v>
      </c>
      <c r="F5" s="7"/>
      <c r="G5" s="19">
        <f>SUM(Tabela132[[#This Row],[Mês 1]:[Mês 12]])</f>
        <v>0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5"/>
    </row>
    <row r="6" spans="1:20" x14ac:dyDescent="0.25">
      <c r="A6" s="96" t="s">
        <v>308</v>
      </c>
      <c r="B6"/>
      <c r="C6" s="84" t="s">
        <v>252</v>
      </c>
      <c r="D6" s="54" t="s">
        <v>256</v>
      </c>
      <c r="E6" t="s">
        <v>82</v>
      </c>
      <c r="F6" s="7"/>
      <c r="G6" s="19">
        <f>SUM(Tabela132[[#This Row],[Mês 1]:[Mês 12]])</f>
        <v>0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5"/>
    </row>
    <row r="7" spans="1:20" x14ac:dyDescent="0.25">
      <c r="A7" s="96" t="s">
        <v>180</v>
      </c>
      <c r="B7"/>
      <c r="C7" s="84" t="s">
        <v>252</v>
      </c>
      <c r="D7" s="54" t="s">
        <v>256</v>
      </c>
      <c r="E7" t="s">
        <v>82</v>
      </c>
      <c r="F7" s="7"/>
      <c r="G7" s="19">
        <f>SUM(Tabela132[[#This Row],[Mês 1]:[Mês 12]])</f>
        <v>0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5"/>
    </row>
    <row r="8" spans="1:20" x14ac:dyDescent="0.25">
      <c r="A8" s="96" t="s">
        <v>309</v>
      </c>
      <c r="B8"/>
      <c r="C8" s="84" t="s">
        <v>252</v>
      </c>
      <c r="D8" s="54" t="s">
        <v>256</v>
      </c>
      <c r="E8" t="s">
        <v>82</v>
      </c>
      <c r="F8" s="7"/>
      <c r="G8" s="19">
        <f>SUM(Tabela132[[#This Row],[Mês 1]:[Mês 12]])</f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5"/>
    </row>
    <row r="9" spans="1:20" ht="30" x14ac:dyDescent="0.25">
      <c r="A9" s="96" t="s">
        <v>310</v>
      </c>
      <c r="B9"/>
      <c r="C9" s="84" t="s">
        <v>252</v>
      </c>
      <c r="D9" s="54" t="s">
        <v>256</v>
      </c>
      <c r="E9" t="s">
        <v>82</v>
      </c>
      <c r="F9" s="7"/>
      <c r="G9" s="19">
        <f>SUM(Tabela132[[#This Row],[Mês 1]:[Mês 12]])</f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5"/>
    </row>
    <row r="10" spans="1:20" x14ac:dyDescent="0.25">
      <c r="A10" s="96" t="s">
        <v>182</v>
      </c>
      <c r="B10"/>
      <c r="C10" s="84" t="s">
        <v>252</v>
      </c>
      <c r="D10" s="54" t="s">
        <v>256</v>
      </c>
      <c r="E10" t="s">
        <v>82</v>
      </c>
      <c r="F10" s="7"/>
      <c r="G10" s="19">
        <f>SUM(Tabela132[[#This Row],[Mês 1]:[Mês 12]])</f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5"/>
    </row>
    <row r="11" spans="1:20" x14ac:dyDescent="0.25">
      <c r="A11" s="96" t="s">
        <v>311</v>
      </c>
      <c r="B11"/>
      <c r="C11" s="84" t="s">
        <v>252</v>
      </c>
      <c r="D11" s="54" t="s">
        <v>256</v>
      </c>
      <c r="E11" t="s">
        <v>82</v>
      </c>
      <c r="F11" s="7"/>
      <c r="G11" s="19">
        <f>SUM(Tabela132[[#This Row],[Mês 1]:[Mês 12]])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5"/>
    </row>
    <row r="12" spans="1:20" ht="30" x14ac:dyDescent="0.25">
      <c r="A12" s="96" t="s">
        <v>312</v>
      </c>
      <c r="B12"/>
      <c r="C12" s="84" t="s">
        <v>252</v>
      </c>
      <c r="D12" s="54" t="s">
        <v>256</v>
      </c>
      <c r="E12" t="s">
        <v>82</v>
      </c>
      <c r="F12" s="7"/>
      <c r="G12" s="19">
        <f>SUM(Tabela132[[#This Row],[Mês 1]:[Mês 12]])</f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5"/>
    </row>
    <row r="13" spans="1:20" x14ac:dyDescent="0.25">
      <c r="A13" s="96" t="s">
        <v>178</v>
      </c>
      <c r="B13"/>
      <c r="C13" s="84" t="s">
        <v>252</v>
      </c>
      <c r="D13" s="54" t="s">
        <v>256</v>
      </c>
      <c r="E13" t="s">
        <v>75</v>
      </c>
      <c r="F13" s="7"/>
      <c r="G13" s="19">
        <f>SUM(Tabela132[[#This Row],[Mês 1]:[Mês 12]])</f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5"/>
    </row>
    <row r="14" spans="1:20" x14ac:dyDescent="0.25">
      <c r="A14" s="96" t="s">
        <v>177</v>
      </c>
      <c r="B14"/>
      <c r="C14" s="84" t="s">
        <v>252</v>
      </c>
      <c r="D14" s="54" t="s">
        <v>256</v>
      </c>
      <c r="E14" t="s">
        <v>82</v>
      </c>
      <c r="F14" s="7"/>
      <c r="G14" s="19">
        <f>SUM(Tabela132[[#This Row],[Mês 1]:[Mês 12]])</f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5"/>
    </row>
    <row r="15" spans="1:20" x14ac:dyDescent="0.25">
      <c r="A15" s="96" t="s">
        <v>313</v>
      </c>
      <c r="B15"/>
      <c r="C15" s="84" t="s">
        <v>252</v>
      </c>
      <c r="D15" s="54" t="s">
        <v>256</v>
      </c>
      <c r="E15" t="s">
        <v>82</v>
      </c>
      <c r="F15" s="7"/>
      <c r="G15" s="19">
        <f>SUM(Tabela132[[#This Row],[Mês 1]:[Mês 12]])</f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3">
        <v>0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5"/>
    </row>
    <row r="16" spans="1:20" ht="30" x14ac:dyDescent="0.25">
      <c r="A16" s="96" t="s">
        <v>314</v>
      </c>
      <c r="B16"/>
      <c r="C16" s="84" t="s">
        <v>252</v>
      </c>
      <c r="D16" s="54" t="s">
        <v>256</v>
      </c>
      <c r="E16" t="s">
        <v>82</v>
      </c>
      <c r="F16" s="7"/>
      <c r="G16" s="19">
        <f>SUM(Tabela132[[#This Row],[Mês 1]:[Mês 12]])</f>
        <v>0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5"/>
    </row>
    <row r="17" spans="1:20" ht="30" x14ac:dyDescent="0.25">
      <c r="A17" s="96" t="s">
        <v>315</v>
      </c>
      <c r="B17"/>
      <c r="C17" s="84" t="s">
        <v>252</v>
      </c>
      <c r="D17" s="54" t="s">
        <v>256</v>
      </c>
      <c r="E17" t="s">
        <v>82</v>
      </c>
      <c r="F17" s="7"/>
      <c r="G17" s="19">
        <f>SUM(Tabela132[[#This Row],[Mês 1]:[Mês 12]])</f>
        <v>0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5"/>
    </row>
    <row r="18" spans="1:20" x14ac:dyDescent="0.25">
      <c r="A18" s="96" t="s">
        <v>176</v>
      </c>
      <c r="B18"/>
      <c r="C18" s="84" t="s">
        <v>252</v>
      </c>
      <c r="D18" s="54" t="s">
        <v>256</v>
      </c>
      <c r="E18" t="s">
        <v>75</v>
      </c>
      <c r="F18" s="7"/>
      <c r="G18" s="19">
        <f>SUM(Tabela132[[#This Row],[Mês 1]:[Mês 12]])</f>
        <v>0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5"/>
    </row>
    <row r="19" spans="1:20" x14ac:dyDescent="0.25">
      <c r="A19" s="96" t="s">
        <v>175</v>
      </c>
      <c r="B19"/>
      <c r="C19" s="84" t="s">
        <v>252</v>
      </c>
      <c r="D19" s="54" t="s">
        <v>256</v>
      </c>
      <c r="E19" t="s">
        <v>82</v>
      </c>
      <c r="F19" s="7"/>
      <c r="G19" s="19">
        <f>SUM(Tabela132[[#This Row],[Mês 1]:[Mês 12]])</f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5"/>
    </row>
    <row r="20" spans="1:20" x14ac:dyDescent="0.25">
      <c r="A20" s="96" t="s">
        <v>316</v>
      </c>
      <c r="B20"/>
      <c r="C20" s="84" t="s">
        <v>252</v>
      </c>
      <c r="D20" s="54" t="s">
        <v>256</v>
      </c>
      <c r="E20" t="s">
        <v>82</v>
      </c>
      <c r="F20" s="7"/>
      <c r="G20" s="19">
        <f>SUM(Tabela132[[#This Row],[Mês 1]:[Mês 12]])</f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43">
        <v>0</v>
      </c>
      <c r="S20" s="43">
        <v>0</v>
      </c>
      <c r="T20" s="5"/>
    </row>
    <row r="21" spans="1:20" x14ac:dyDescent="0.25">
      <c r="C21" s="84"/>
      <c r="E21" s="51"/>
      <c r="F21" s="7"/>
      <c r="G21" s="19">
        <f>SUM(Tabela132[[#This Row],[Mês 1]:[Mês 12]])</f>
        <v>0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5"/>
    </row>
    <row r="22" spans="1:20" x14ac:dyDescent="0.25">
      <c r="C22" s="84"/>
      <c r="E22" s="51"/>
      <c r="F22" s="7"/>
      <c r="G22" s="19">
        <f>SUM(Tabela132[[#This Row],[Mês 1]:[Mês 12]])</f>
        <v>0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5"/>
    </row>
    <row r="23" spans="1:20" x14ac:dyDescent="0.25">
      <c r="C23" s="84"/>
      <c r="E23" s="51"/>
      <c r="F23" s="7"/>
      <c r="G23" s="19">
        <f>SUM(Tabela132[[#This Row],[Mês 1]:[Mês 12]])</f>
        <v>0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5"/>
    </row>
    <row r="24" spans="1:20" x14ac:dyDescent="0.25">
      <c r="C24" s="84"/>
      <c r="E24" s="51"/>
      <c r="F24" s="7"/>
      <c r="G24" s="19">
        <f>SUM(Tabela132[[#This Row],[Mês 1]:[Mês 12]])</f>
        <v>0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3">
        <v>0</v>
      </c>
      <c r="R24" s="43">
        <v>0</v>
      </c>
      <c r="S24" s="43">
        <v>0</v>
      </c>
      <c r="T24" s="5"/>
    </row>
    <row r="25" spans="1:20" x14ac:dyDescent="0.25">
      <c r="C25" s="84"/>
      <c r="E25" s="51"/>
      <c r="F25" s="7"/>
      <c r="G25" s="19">
        <f>SUM(Tabela132[[#This Row],[Mês 1]:[Mês 12]])</f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5"/>
    </row>
    <row r="26" spans="1:20" x14ac:dyDescent="0.25">
      <c r="C26" s="84"/>
      <c r="F26" s="7"/>
      <c r="G26" s="19">
        <f>SUM(Tabela132[[#This Row],[Mês 1]:[Mês 12]])</f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3">
        <v>0</v>
      </c>
      <c r="R26" s="43">
        <v>0</v>
      </c>
      <c r="S26" s="43">
        <v>0</v>
      </c>
      <c r="T26" s="5"/>
    </row>
    <row r="27" spans="1:20" x14ac:dyDescent="0.25">
      <c r="C27" s="84"/>
      <c r="F27" s="7"/>
      <c r="G27" s="19">
        <f>SUM(Tabela132[[#This Row],[Mês 1]:[Mês 12]])</f>
        <v>0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5"/>
    </row>
    <row r="28" spans="1:20" x14ac:dyDescent="0.25">
      <c r="C28" s="84"/>
      <c r="F28" s="7"/>
      <c r="G28" s="19">
        <f>SUM(Tabela132[[#This Row],[Mês 1]:[Mês 12]])</f>
        <v>0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5"/>
    </row>
    <row r="29" spans="1:20" x14ac:dyDescent="0.25">
      <c r="C29" s="84"/>
      <c r="F29" s="7"/>
      <c r="G29" s="19">
        <f>SUM(Tabela132[[#This Row],[Mês 1]:[Mês 12]])</f>
        <v>0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5"/>
    </row>
    <row r="30" spans="1:20" x14ac:dyDescent="0.25">
      <c r="F30" s="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1:20" x14ac:dyDescent="0.25">
      <c r="F31" s="7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1:20" x14ac:dyDescent="0.25">
      <c r="F32" s="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6:20" x14ac:dyDescent="0.25">
      <c r="F33" s="7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6:20" x14ac:dyDescent="0.25">
      <c r="F34" s="7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6:20" x14ac:dyDescent="0.25">
      <c r="F35" s="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6:20" x14ac:dyDescent="0.25">
      <c r="F36" s="7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</sheetData>
  <phoneticPr fontId="18" type="noConversion"/>
  <conditionalFormatting sqref="A30:B36">
    <cfRule type="expression" dxfId="547" priority="17">
      <formula>IF($A30="Esforço total atribuído",1)</formula>
    </cfRule>
    <cfRule type="expression" dxfId="546" priority="18">
      <formula>IF($A30="Disponibilidade restante",1)</formula>
    </cfRule>
    <cfRule type="expression" dxfId="545" priority="19">
      <formula>IF($A30="Disponibil.total",1)</formula>
    </cfRule>
    <cfRule type="expression" dxfId="544" priority="20">
      <formula>IF(#REF!=1,1)</formula>
    </cfRule>
  </conditionalFormatting>
  <conditionalFormatting sqref="G30:T36">
    <cfRule type="expression" dxfId="543" priority="1">
      <formula>IF($A30="Esforço total atribuído",1)</formula>
    </cfRule>
    <cfRule type="expression" dxfId="542" priority="2">
      <formula>IF($A30="Disponibilidade restante",1)</formula>
    </cfRule>
    <cfRule type="expression" dxfId="541" priority="3">
      <formula>IF($A30="Disponibil.total",1)</formula>
    </cfRule>
    <cfRule type="expression" dxfId="540" priority="4">
      <formula>IF($B30=1,1)</formula>
    </cfRule>
  </conditionalFormatting>
  <conditionalFormatting sqref="H5:T29 B16:B28 A29:B29">
    <cfRule type="expression" dxfId="539" priority="73">
      <formula>IF($A5="Esforço total atribuído",1)</formula>
    </cfRule>
    <cfRule type="expression" dxfId="538" priority="74">
      <formula>IF($A5="Disponibilidade restante",1)</formula>
    </cfRule>
    <cfRule type="expression" dxfId="537" priority="75">
      <formula>IF($A5="Disponibil.total",1)</formula>
    </cfRule>
    <cfRule type="expression" dxfId="536" priority="76">
      <formula>IF(#REF!=1,1)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6CC1-6492-4F11-9135-D44C3C3E8DDE}">
  <dimension ref="A1:AB53"/>
  <sheetViews>
    <sheetView zoomScale="90" zoomScaleNormal="90" workbookViewId="0">
      <pane ySplit="4" topLeftCell="A5" activePane="bottomLeft" state="frozen"/>
      <selection pane="bottomLeft" activeCell="E42" sqref="E42"/>
    </sheetView>
  </sheetViews>
  <sheetFormatPr defaultRowHeight="15" x14ac:dyDescent="0.25"/>
  <cols>
    <col min="1" max="1" width="62.7109375" style="1" customWidth="1"/>
    <col min="2" max="2" width="32.85546875" style="1" customWidth="1"/>
    <col min="3" max="3" width="14.42578125" style="1" bestFit="1" customWidth="1"/>
    <col min="4" max="4" width="11.7109375" style="73" bestFit="1" customWidth="1"/>
    <col min="5" max="5" width="11.28515625" style="7" bestFit="1" customWidth="1"/>
    <col min="6" max="6" width="18.140625" style="7" bestFit="1" customWidth="1"/>
    <col min="7" max="7" width="16.28515625" style="7" customWidth="1"/>
    <col min="8" max="10" width="10.42578125" style="1" hidden="1" customWidth="1"/>
    <col min="11" max="11" width="10.42578125" style="59" customWidth="1"/>
    <col min="12" max="27" width="11.5703125" style="59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73" t="s">
        <v>3</v>
      </c>
      <c r="E1" s="7" t="s">
        <v>4</v>
      </c>
      <c r="F1" s="7" t="s">
        <v>5</v>
      </c>
      <c r="G1" s="7" t="s">
        <v>235</v>
      </c>
      <c r="H1" s="3" t="s">
        <v>6</v>
      </c>
      <c r="I1" s="4" t="s">
        <v>7</v>
      </c>
      <c r="J1" s="4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6" t="s">
        <v>15</v>
      </c>
      <c r="R1" s="66" t="s">
        <v>23</v>
      </c>
      <c r="S1" s="66" t="s">
        <v>24</v>
      </c>
      <c r="T1" s="66" t="s">
        <v>25</v>
      </c>
      <c r="U1" s="66" t="s">
        <v>26</v>
      </c>
      <c r="V1" s="66" t="s">
        <v>27</v>
      </c>
      <c r="W1" s="66" t="s">
        <v>236</v>
      </c>
      <c r="X1" s="66" t="s">
        <v>237</v>
      </c>
      <c r="Y1" s="66" t="s">
        <v>238</v>
      </c>
      <c r="Z1" s="66" t="s">
        <v>239</v>
      </c>
      <c r="AA1" s="66" t="s">
        <v>240</v>
      </c>
      <c r="AB1" s="4" t="s">
        <v>16</v>
      </c>
    </row>
    <row r="2" spans="1:28" x14ac:dyDescent="0.25">
      <c r="A2" s="1" t="s">
        <v>17</v>
      </c>
      <c r="G2" s="7">
        <f>SUM(Tabela14567[[#This Row],[mai/24]:[dez/25]])</f>
        <v>1725.35</v>
      </c>
      <c r="H2" s="23">
        <f>H3-H4</f>
        <v>-41</v>
      </c>
      <c r="I2" s="12">
        <f t="shared" ref="I2:Q2" si="0">I3-I4</f>
        <v>-45</v>
      </c>
      <c r="J2" s="12">
        <f t="shared" si="0"/>
        <v>-8</v>
      </c>
      <c r="K2" s="19">
        <f t="shared" si="0"/>
        <v>0.25</v>
      </c>
      <c r="L2" s="19">
        <f t="shared" si="0"/>
        <v>66.099999999999994</v>
      </c>
      <c r="M2" s="19">
        <f t="shared" si="0"/>
        <v>9</v>
      </c>
      <c r="N2" s="19">
        <f t="shared" si="0"/>
        <v>13</v>
      </c>
      <c r="O2" s="19">
        <f t="shared" si="0"/>
        <v>4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  <c r="AB2" s="4"/>
    </row>
    <row r="3" spans="1:28" x14ac:dyDescent="0.25">
      <c r="A3" s="1" t="s">
        <v>18</v>
      </c>
      <c r="G3" s="7">
        <f>SUM(Tabela14567[[#This Row],[mai/24]:[dez/25]])</f>
        <v>3228</v>
      </c>
      <c r="H3" s="23">
        <v>168</v>
      </c>
      <c r="I3" s="13">
        <v>160</v>
      </c>
      <c r="J3" s="13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25">
      <c r="A4" s="10" t="s">
        <v>19</v>
      </c>
      <c r="B4" s="10"/>
      <c r="C4" s="10"/>
      <c r="D4" s="74"/>
      <c r="E4" s="56"/>
      <c r="F4" s="56"/>
      <c r="G4" s="11">
        <f>SUM(Tabela14567[[#This Row],[mai/24]:[dez/25]])</f>
        <v>1502.65</v>
      </c>
      <c r="H4" s="24">
        <f>SUM(H5:H52)</f>
        <v>209</v>
      </c>
      <c r="I4" s="9">
        <f>SUM(I5:I58)</f>
        <v>205</v>
      </c>
      <c r="J4" s="9">
        <f t="shared" ref="J4:AA4" si="2">SUM(J5:J58)</f>
        <v>184</v>
      </c>
      <c r="K4" s="11">
        <f>SUM(K5:K58)</f>
        <v>175.75</v>
      </c>
      <c r="L4" s="11">
        <f>SUM(L5:L58)</f>
        <v>101.9</v>
      </c>
      <c r="M4" s="11">
        <f t="shared" si="2"/>
        <v>175</v>
      </c>
      <c r="N4" s="11">
        <f t="shared" si="2"/>
        <v>147</v>
      </c>
      <c r="O4" s="11">
        <f t="shared" si="2"/>
        <v>116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 t="shared" si="2"/>
        <v>0</v>
      </c>
      <c r="AB4" s="4"/>
    </row>
    <row r="5" spans="1:28" x14ac:dyDescent="0.25">
      <c r="A5" s="17" t="s">
        <v>99</v>
      </c>
      <c r="B5" s="17"/>
      <c r="C5" s="1" t="s">
        <v>20</v>
      </c>
      <c r="D5" s="73" t="s">
        <v>244</v>
      </c>
      <c r="E5" s="7" t="s">
        <v>77</v>
      </c>
      <c r="F5" s="19">
        <v>433</v>
      </c>
      <c r="G5" s="19">
        <f>SUM(Tabela14567[[#This Row],[mai/24]:[dez/25]])</f>
        <v>412.45</v>
      </c>
      <c r="H5" s="24">
        <v>27</v>
      </c>
      <c r="I5" s="12">
        <v>27</v>
      </c>
      <c r="J5" s="12">
        <v>27</v>
      </c>
      <c r="K5" s="45">
        <v>55</v>
      </c>
      <c r="L5" s="45">
        <v>6.45</v>
      </c>
      <c r="M5" s="45">
        <v>27</v>
      </c>
      <c r="N5" s="45">
        <v>27</v>
      </c>
      <c r="O5" s="45">
        <v>27</v>
      </c>
      <c r="P5" s="45">
        <v>27</v>
      </c>
      <c r="Q5" s="45">
        <v>27</v>
      </c>
      <c r="R5" s="45">
        <v>27</v>
      </c>
      <c r="S5" s="45">
        <v>27</v>
      </c>
      <c r="T5" s="45">
        <v>27</v>
      </c>
      <c r="U5" s="45">
        <v>27</v>
      </c>
      <c r="V5" s="45">
        <v>27</v>
      </c>
      <c r="W5" s="43">
        <v>0</v>
      </c>
      <c r="X5" s="43">
        <v>0</v>
      </c>
      <c r="Y5" s="43">
        <v>0</v>
      </c>
      <c r="Z5" s="43">
        <v>0</v>
      </c>
      <c r="AA5" s="43">
        <v>0</v>
      </c>
      <c r="AB5" s="4"/>
    </row>
    <row r="6" spans="1:28" ht="45" hidden="1" x14ac:dyDescent="0.25">
      <c r="A6" s="1" t="s">
        <v>47</v>
      </c>
      <c r="B6" s="1" t="s">
        <v>225</v>
      </c>
      <c r="C6" s="2" t="s">
        <v>103</v>
      </c>
      <c r="D6" s="73" t="s">
        <v>229</v>
      </c>
      <c r="E6" s="7" t="s">
        <v>77</v>
      </c>
      <c r="F6" s="45">
        <v>22</v>
      </c>
      <c r="G6" s="45">
        <f>SUM(Tabela14567[[#This Row],[mai/24]:[dez/25]])</f>
        <v>22</v>
      </c>
      <c r="H6" s="25">
        <v>0</v>
      </c>
      <c r="I6" s="18">
        <v>0</v>
      </c>
      <c r="J6" s="18">
        <v>16</v>
      </c>
      <c r="K6" s="18">
        <v>6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8"/>
      <c r="Y6" s="18"/>
      <c r="Z6" s="18"/>
      <c r="AA6" s="18"/>
      <c r="AB6" s="1"/>
    </row>
    <row r="7" spans="1:28" hidden="1" x14ac:dyDescent="0.25">
      <c r="A7" s="1" t="s">
        <v>40</v>
      </c>
      <c r="C7" s="1" t="s">
        <v>71</v>
      </c>
      <c r="D7" s="73" t="s">
        <v>229</v>
      </c>
      <c r="E7" s="7" t="s">
        <v>77</v>
      </c>
      <c r="F7" s="45">
        <v>0</v>
      </c>
      <c r="G7" s="45">
        <f>SUM(Tabela14567[[#This Row],[mai/24]:[dez/25]])</f>
        <v>0</v>
      </c>
      <c r="H7" s="49">
        <v>0</v>
      </c>
      <c r="I7" s="49">
        <v>0</v>
      </c>
      <c r="J7" s="49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/>
      <c r="Y7" s="16"/>
      <c r="Z7" s="16"/>
      <c r="AA7" s="16"/>
      <c r="AB7" s="1"/>
    </row>
    <row r="8" spans="1:28" hidden="1" x14ac:dyDescent="0.25">
      <c r="A8" s="1" t="s">
        <v>41</v>
      </c>
      <c r="C8" s="1" t="s">
        <v>71</v>
      </c>
      <c r="D8" s="73" t="s">
        <v>229</v>
      </c>
      <c r="E8" s="7" t="s">
        <v>77</v>
      </c>
      <c r="F8" s="45">
        <v>0</v>
      </c>
      <c r="G8" s="45">
        <f>SUM(Tabela14567[[#This Row],[mai/24]:[dez/25]])</f>
        <v>0</v>
      </c>
      <c r="H8" s="49">
        <v>0</v>
      </c>
      <c r="I8" s="49">
        <v>0</v>
      </c>
      <c r="J8" s="49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/>
      <c r="Y8" s="16"/>
      <c r="Z8" s="16"/>
      <c r="AA8" s="16"/>
      <c r="AB8" s="1"/>
    </row>
    <row r="9" spans="1:28" x14ac:dyDescent="0.25">
      <c r="A9" s="1" t="s">
        <v>247</v>
      </c>
      <c r="C9" s="1" t="s">
        <v>20</v>
      </c>
      <c r="D9" s="73" t="s">
        <v>229</v>
      </c>
      <c r="E9" s="7" t="s">
        <v>77</v>
      </c>
      <c r="F9" s="19"/>
      <c r="G9" s="19">
        <f>SUM(Tabela14567[[#This Row],[mai/24]:[jul/25]])</f>
        <v>4</v>
      </c>
      <c r="H9" s="30"/>
      <c r="I9" s="50"/>
      <c r="J9" s="50"/>
      <c r="K9" s="43">
        <v>0</v>
      </c>
      <c r="L9" s="43">
        <v>4</v>
      </c>
      <c r="M9" s="16">
        <v>0</v>
      </c>
      <c r="N9" s="16">
        <v>0</v>
      </c>
      <c r="O9" s="16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"/>
    </row>
    <row r="10" spans="1:28" x14ac:dyDescent="0.25">
      <c r="A10" s="38" t="s">
        <v>101</v>
      </c>
      <c r="C10" s="1" t="s">
        <v>20</v>
      </c>
      <c r="D10" s="73" t="s">
        <v>229</v>
      </c>
      <c r="E10" s="7" t="s">
        <v>77</v>
      </c>
      <c r="F10" s="19">
        <v>4</v>
      </c>
      <c r="G10" s="19">
        <f>SUM(Tabela14567[[#This Row],[mai/24]:[dez/25]])</f>
        <v>11.5</v>
      </c>
      <c r="H10" s="30"/>
      <c r="I10" s="5"/>
      <c r="J10" s="5">
        <v>4</v>
      </c>
      <c r="K10" s="16">
        <v>0</v>
      </c>
      <c r="L10" s="16">
        <v>7.5</v>
      </c>
      <c r="M10" s="16">
        <v>0</v>
      </c>
      <c r="N10" s="16">
        <v>0</v>
      </c>
      <c r="O10" s="16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hidden="1" x14ac:dyDescent="0.25">
      <c r="A11" s="1" t="s">
        <v>42</v>
      </c>
      <c r="C11" s="1" t="s">
        <v>71</v>
      </c>
      <c r="D11" s="73" t="s">
        <v>229</v>
      </c>
      <c r="E11" s="7" t="s">
        <v>77</v>
      </c>
      <c r="F11" s="45">
        <v>0</v>
      </c>
      <c r="G11" s="45">
        <f>SUM(Tabela14567[[#This Row],[mai/24]:[dez/25]])</f>
        <v>0</v>
      </c>
      <c r="H11" s="49">
        <v>0</v>
      </c>
      <c r="I11" s="49">
        <v>0</v>
      </c>
      <c r="J11" s="49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/>
      <c r="Y11" s="16"/>
      <c r="Z11" s="16"/>
      <c r="AA11" s="16"/>
      <c r="AB11" s="1"/>
    </row>
    <row r="12" spans="1:28" ht="30" hidden="1" x14ac:dyDescent="0.25">
      <c r="A12" s="1" t="s">
        <v>31</v>
      </c>
      <c r="C12" s="1" t="s">
        <v>71</v>
      </c>
      <c r="D12" s="73" t="s">
        <v>229</v>
      </c>
      <c r="E12" s="7" t="s">
        <v>77</v>
      </c>
      <c r="F12" s="45">
        <v>29</v>
      </c>
      <c r="G12" s="45">
        <f>SUM(Tabela14567[[#This Row],[mai/24]:[dez/25]])</f>
        <v>29</v>
      </c>
      <c r="H12" s="50">
        <v>25</v>
      </c>
      <c r="I12" s="50">
        <v>4</v>
      </c>
      <c r="J12" s="49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/>
      <c r="Y12" s="16"/>
      <c r="Z12" s="16"/>
      <c r="AA12" s="16"/>
      <c r="AB12" s="1"/>
    </row>
    <row r="13" spans="1:28" x14ac:dyDescent="0.25">
      <c r="A13" s="1" t="s">
        <v>129</v>
      </c>
      <c r="B13" s="1" t="s">
        <v>143</v>
      </c>
      <c r="C13" s="1" t="s">
        <v>22</v>
      </c>
      <c r="D13" s="73" t="s">
        <v>229</v>
      </c>
      <c r="E13" s="7" t="s">
        <v>77</v>
      </c>
      <c r="F13" s="19">
        <v>68</v>
      </c>
      <c r="G13" s="19">
        <f>SUM(Tabela14567[[#This Row],[mai/24]:[dez/25]])</f>
        <v>68</v>
      </c>
      <c r="H13" s="30"/>
      <c r="I13" s="18">
        <v>0</v>
      </c>
      <c r="J13" s="18">
        <v>0</v>
      </c>
      <c r="K13" s="16">
        <v>0</v>
      </c>
      <c r="L13" s="16">
        <v>8</v>
      </c>
      <c r="M13" s="16">
        <v>20</v>
      </c>
      <c r="N13" s="16">
        <v>20</v>
      </c>
      <c r="O13" s="16">
        <v>20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1"/>
    </row>
    <row r="14" spans="1:28" x14ac:dyDescent="0.25">
      <c r="A14" s="1" t="s">
        <v>130</v>
      </c>
      <c r="B14" s="1" t="s">
        <v>143</v>
      </c>
      <c r="C14" s="1" t="s">
        <v>22</v>
      </c>
      <c r="D14" s="73" t="s">
        <v>229</v>
      </c>
      <c r="E14" s="7" t="s">
        <v>77</v>
      </c>
      <c r="F14" s="19">
        <v>68</v>
      </c>
      <c r="G14" s="19">
        <f>SUM(Tabela14567[[#This Row],[mai/24]:[dez/25]])</f>
        <v>68</v>
      </c>
      <c r="H14" s="30"/>
      <c r="I14" s="18">
        <v>0</v>
      </c>
      <c r="J14" s="18">
        <v>0</v>
      </c>
      <c r="K14" s="16">
        <v>0</v>
      </c>
      <c r="L14" s="16">
        <v>8</v>
      </c>
      <c r="M14" s="16">
        <v>20</v>
      </c>
      <c r="N14" s="16">
        <v>20</v>
      </c>
      <c r="O14" s="16">
        <v>20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1"/>
    </row>
    <row r="15" spans="1:28" x14ac:dyDescent="0.25">
      <c r="A15" s="1" t="s">
        <v>131</v>
      </c>
      <c r="B15" s="1" t="s">
        <v>143</v>
      </c>
      <c r="C15" s="1" t="s">
        <v>22</v>
      </c>
      <c r="D15" s="73" t="s">
        <v>229</v>
      </c>
      <c r="E15" s="7" t="s">
        <v>77</v>
      </c>
      <c r="F15" s="19">
        <v>68</v>
      </c>
      <c r="G15" s="19">
        <f>SUM(Tabela14567[[#This Row],[mai/24]:[dez/25]])</f>
        <v>68</v>
      </c>
      <c r="H15" s="30"/>
      <c r="I15" s="18">
        <v>0</v>
      </c>
      <c r="J15" s="18">
        <v>0</v>
      </c>
      <c r="K15" s="16">
        <v>0</v>
      </c>
      <c r="L15" s="16">
        <v>8</v>
      </c>
      <c r="M15" s="16">
        <v>20</v>
      </c>
      <c r="N15" s="16">
        <v>20</v>
      </c>
      <c r="O15" s="16">
        <v>20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1"/>
    </row>
    <row r="16" spans="1:28" x14ac:dyDescent="0.25">
      <c r="A16" s="1" t="s">
        <v>161</v>
      </c>
      <c r="C16" s="1" t="s">
        <v>22</v>
      </c>
      <c r="D16" s="73" t="s">
        <v>229</v>
      </c>
      <c r="E16" s="7" t="s">
        <v>77</v>
      </c>
      <c r="F16" s="19">
        <v>68</v>
      </c>
      <c r="G16" s="19">
        <f>SUM(Tabela14567[[#This Row],[mai/24]:[dez/25]])</f>
        <v>68</v>
      </c>
      <c r="H16" s="30"/>
      <c r="I16" s="18">
        <v>0</v>
      </c>
      <c r="J16" s="18">
        <v>0</v>
      </c>
      <c r="K16" s="16">
        <v>0</v>
      </c>
      <c r="L16" s="16">
        <v>8</v>
      </c>
      <c r="M16" s="16">
        <v>20</v>
      </c>
      <c r="N16" s="16">
        <v>20</v>
      </c>
      <c r="O16" s="16">
        <v>20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1"/>
    </row>
    <row r="17" spans="1:28" x14ac:dyDescent="0.25">
      <c r="A17" s="38" t="s">
        <v>212</v>
      </c>
      <c r="B17" s="1" t="s">
        <v>226</v>
      </c>
      <c r="C17" s="1" t="s">
        <v>22</v>
      </c>
      <c r="D17" s="73" t="s">
        <v>229</v>
      </c>
      <c r="E17" s="7" t="s">
        <v>77</v>
      </c>
      <c r="F17" s="19">
        <v>25.5</v>
      </c>
      <c r="G17" s="19">
        <f>SUM(Tabela14567[[#This Row],[mai/24]:[dez/25]])</f>
        <v>11.5</v>
      </c>
      <c r="H17" s="30"/>
      <c r="I17" s="5"/>
      <c r="J17" s="5">
        <v>0</v>
      </c>
      <c r="K17" s="16">
        <v>9.5</v>
      </c>
      <c r="L17" s="16">
        <v>2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1"/>
    </row>
    <row r="18" spans="1:28" ht="30" hidden="1" x14ac:dyDescent="0.25">
      <c r="A18" s="1" t="s">
        <v>36</v>
      </c>
      <c r="B18" s="1" t="s">
        <v>100</v>
      </c>
      <c r="C18" s="1" t="s">
        <v>211</v>
      </c>
      <c r="D18" s="73" t="s">
        <v>229</v>
      </c>
      <c r="E18" s="7" t="s">
        <v>77</v>
      </c>
      <c r="F18" s="45">
        <v>9</v>
      </c>
      <c r="G18" s="45">
        <f>SUM(Tabela14567[[#This Row],[mai/24]:[dez/25]])</f>
        <v>9</v>
      </c>
      <c r="H18" s="50">
        <v>8</v>
      </c>
      <c r="I18" s="50">
        <v>0</v>
      </c>
      <c r="J18" s="50">
        <v>1</v>
      </c>
      <c r="K18" s="43">
        <v>0</v>
      </c>
      <c r="L18" s="43">
        <v>0</v>
      </c>
      <c r="M18" s="43">
        <v>0</v>
      </c>
      <c r="N18" s="43">
        <v>0</v>
      </c>
      <c r="O18" s="43">
        <v>0</v>
      </c>
      <c r="P18" s="43">
        <v>0</v>
      </c>
      <c r="Q18" s="43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43">
        <v>0</v>
      </c>
      <c r="X18" s="16"/>
      <c r="Y18" s="16"/>
      <c r="Z18" s="16"/>
      <c r="AA18" s="16"/>
      <c r="AB18" s="1"/>
    </row>
    <row r="19" spans="1:28" ht="30" hidden="1" x14ac:dyDescent="0.25">
      <c r="A19" s="1" t="s">
        <v>38</v>
      </c>
      <c r="C19" s="1" t="s">
        <v>71</v>
      </c>
      <c r="D19" s="73" t="s">
        <v>229</v>
      </c>
      <c r="E19" s="7" t="s">
        <v>77</v>
      </c>
      <c r="F19" s="45">
        <v>8</v>
      </c>
      <c r="G19" s="45">
        <f>SUM(Tabela14567[[#This Row],[mai/24]:[dez/25]])</f>
        <v>8</v>
      </c>
      <c r="H19" s="50">
        <v>8</v>
      </c>
      <c r="I19" s="50">
        <v>0</v>
      </c>
      <c r="J19" s="50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/>
      <c r="X19" s="16"/>
      <c r="Y19" s="16"/>
      <c r="Z19" s="16"/>
      <c r="AA19" s="16"/>
      <c r="AB19" s="1"/>
    </row>
    <row r="20" spans="1:28" hidden="1" x14ac:dyDescent="0.25">
      <c r="A20" s="1" t="s">
        <v>45</v>
      </c>
      <c r="B20" s="1" t="s">
        <v>187</v>
      </c>
      <c r="C20" s="1" t="s">
        <v>211</v>
      </c>
      <c r="D20" s="73" t="s">
        <v>229</v>
      </c>
      <c r="E20" s="7" t="s">
        <v>77</v>
      </c>
      <c r="F20" s="45">
        <v>25</v>
      </c>
      <c r="G20" s="45">
        <f>SUM(Tabela14567[[#This Row],[mai/24]:[dez/25]])</f>
        <v>25</v>
      </c>
      <c r="H20" s="30">
        <v>16</v>
      </c>
      <c r="I20" s="35">
        <v>8</v>
      </c>
      <c r="J20" s="5">
        <v>1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3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/>
      <c r="X20" s="16"/>
      <c r="Y20" s="16"/>
      <c r="Z20" s="16"/>
      <c r="AA20" s="16"/>
      <c r="AB20" s="1"/>
    </row>
    <row r="21" spans="1:28" hidden="1" x14ac:dyDescent="0.25">
      <c r="A21" s="15" t="s">
        <v>37</v>
      </c>
      <c r="C21" s="1" t="s">
        <v>211</v>
      </c>
      <c r="D21" s="73" t="s">
        <v>229</v>
      </c>
      <c r="E21" s="7" t="s">
        <v>77</v>
      </c>
      <c r="F21" s="45">
        <v>0</v>
      </c>
      <c r="G21" s="45">
        <f>SUM(Tabela14567[[#This Row],[mai/24]:[dez/25]])</f>
        <v>0</v>
      </c>
      <c r="H21" s="49">
        <v>0</v>
      </c>
      <c r="I21" s="49">
        <v>0</v>
      </c>
      <c r="J21" s="49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/>
      <c r="X21" s="16"/>
      <c r="Y21" s="16"/>
      <c r="Z21" s="16"/>
      <c r="AA21" s="16"/>
      <c r="AB21" s="18"/>
    </row>
    <row r="22" spans="1:28" x14ac:dyDescent="0.25">
      <c r="A22" s="38" t="s">
        <v>227</v>
      </c>
      <c r="C22" s="1" t="s">
        <v>20</v>
      </c>
      <c r="D22" s="73" t="s">
        <v>229</v>
      </c>
      <c r="E22" s="7" t="s">
        <v>77</v>
      </c>
      <c r="F22" s="19">
        <v>28.5</v>
      </c>
      <c r="G22" s="19">
        <f>SUM(Tabela14567[[#This Row],[mai/24]:[dez/25]])</f>
        <v>14.5</v>
      </c>
      <c r="H22" s="30"/>
      <c r="I22" s="5"/>
      <c r="J22" s="5"/>
      <c r="K22" s="43">
        <v>12.5</v>
      </c>
      <c r="L22" s="16">
        <v>2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43">
        <v>0</v>
      </c>
      <c r="X22" s="43">
        <v>0</v>
      </c>
      <c r="Y22" s="43">
        <v>0</v>
      </c>
      <c r="Z22" s="43">
        <v>0</v>
      </c>
      <c r="AA22" s="43">
        <v>0</v>
      </c>
      <c r="AB22" s="1"/>
    </row>
    <row r="23" spans="1:28" hidden="1" x14ac:dyDescent="0.25">
      <c r="A23" s="15" t="s">
        <v>39</v>
      </c>
      <c r="C23" s="1" t="s">
        <v>71</v>
      </c>
      <c r="D23" s="73" t="s">
        <v>229</v>
      </c>
      <c r="E23" s="7" t="s">
        <v>77</v>
      </c>
      <c r="F23" s="45">
        <v>17</v>
      </c>
      <c r="G23" s="45">
        <f>SUM(Tabela14567[[#This Row],[mai/24]:[dez/25]])</f>
        <v>17</v>
      </c>
      <c r="H23" s="25">
        <v>4</v>
      </c>
      <c r="I23" s="46">
        <v>2</v>
      </c>
      <c r="J23" s="18">
        <v>8</v>
      </c>
      <c r="K23" s="16">
        <v>3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/>
      <c r="X23" s="16"/>
      <c r="Y23" s="16"/>
      <c r="Z23" s="16"/>
      <c r="AA23" s="16"/>
      <c r="AB23" s="1"/>
    </row>
    <row r="24" spans="1:28" hidden="1" x14ac:dyDescent="0.25">
      <c r="A24" s="1" t="s">
        <v>43</v>
      </c>
      <c r="C24" s="1" t="s">
        <v>71</v>
      </c>
      <c r="D24" s="73" t="s">
        <v>229</v>
      </c>
      <c r="E24" s="7" t="s">
        <v>77</v>
      </c>
      <c r="F24" s="45">
        <v>328</v>
      </c>
      <c r="G24" s="45">
        <f>SUM(Tabela14567[[#This Row],[mai/24]:[dez/25]])</f>
        <v>38</v>
      </c>
      <c r="H24" s="25">
        <v>10</v>
      </c>
      <c r="I24" s="18">
        <v>10</v>
      </c>
      <c r="J24" s="48">
        <v>15</v>
      </c>
      <c r="K24" s="16">
        <v>3</v>
      </c>
      <c r="L24" s="16">
        <v>0</v>
      </c>
      <c r="M24" s="16">
        <v>0</v>
      </c>
      <c r="N24" s="16">
        <v>0</v>
      </c>
      <c r="O24" s="16">
        <v>0</v>
      </c>
      <c r="P24" s="43">
        <v>0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/>
      <c r="X24" s="43"/>
      <c r="Y24" s="43"/>
      <c r="Z24" s="43"/>
      <c r="AA24" s="43"/>
      <c r="AB24" s="1"/>
    </row>
    <row r="25" spans="1:28" hidden="1" x14ac:dyDescent="0.25">
      <c r="A25" s="1" t="s">
        <v>204</v>
      </c>
      <c r="C25" s="1" t="s">
        <v>71</v>
      </c>
      <c r="D25" s="73" t="s">
        <v>229</v>
      </c>
      <c r="E25" s="7" t="s">
        <v>77</v>
      </c>
      <c r="F25" s="45">
        <v>2</v>
      </c>
      <c r="G25" s="45">
        <f>SUM(Tabela14567[[#This Row],[mai/24]:[dez/25]])</f>
        <v>2</v>
      </c>
      <c r="H25" s="30"/>
      <c r="I25" s="5"/>
      <c r="J25" s="55"/>
      <c r="K25" s="43">
        <v>2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"/>
    </row>
    <row r="26" spans="1:28" ht="30" x14ac:dyDescent="0.25">
      <c r="A26" s="1" t="s">
        <v>135</v>
      </c>
      <c r="B26" s="1" t="s">
        <v>248</v>
      </c>
      <c r="C26" s="1" t="s">
        <v>20</v>
      </c>
      <c r="D26" s="73" t="s">
        <v>229</v>
      </c>
      <c r="E26" s="7" t="s">
        <v>77</v>
      </c>
      <c r="F26" s="19">
        <v>4</v>
      </c>
      <c r="G26" s="19">
        <f>SUM(Tabela14567[[#This Row],[mai/24]:[dez/25]])</f>
        <v>4</v>
      </c>
      <c r="H26" s="43"/>
      <c r="I26" s="5"/>
      <c r="J26" s="55"/>
      <c r="K26" s="43">
        <v>0</v>
      </c>
      <c r="L26" s="43">
        <v>4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/>
      <c r="X26" s="16"/>
      <c r="Y26" s="16"/>
      <c r="Z26" s="16"/>
      <c r="AA26" s="16"/>
      <c r="AB26" s="1"/>
    </row>
    <row r="27" spans="1:28" x14ac:dyDescent="0.25">
      <c r="A27" s="1" t="s">
        <v>44</v>
      </c>
      <c r="C27" s="1" t="s">
        <v>20</v>
      </c>
      <c r="D27" s="73" t="s">
        <v>229</v>
      </c>
      <c r="E27" s="7" t="s">
        <v>77</v>
      </c>
      <c r="F27" s="19">
        <v>238</v>
      </c>
      <c r="G27" s="19">
        <f>SUM(Tabela14567[[#This Row],[mai/24]:[dez/25]])</f>
        <v>149.75</v>
      </c>
      <c r="H27" s="25">
        <v>30</v>
      </c>
      <c r="I27" s="46">
        <v>36</v>
      </c>
      <c r="J27" s="18">
        <v>24</v>
      </c>
      <c r="K27" s="16">
        <v>4.25</v>
      </c>
      <c r="L27" s="16">
        <v>8.5</v>
      </c>
      <c r="M27" s="16">
        <v>30</v>
      </c>
      <c r="N27" s="16">
        <v>16</v>
      </c>
      <c r="O27" s="16">
        <v>1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>
        <v>0</v>
      </c>
      <c r="X27" s="43">
        <v>0</v>
      </c>
      <c r="Y27" s="43">
        <v>0</v>
      </c>
      <c r="Z27" s="43">
        <v>0</v>
      </c>
      <c r="AA27" s="43">
        <v>0</v>
      </c>
      <c r="AB27" s="1"/>
    </row>
    <row r="28" spans="1:28" x14ac:dyDescent="0.25">
      <c r="A28" s="38" t="s">
        <v>74</v>
      </c>
      <c r="C28" s="1" t="s">
        <v>20</v>
      </c>
      <c r="D28" s="73" t="s">
        <v>229</v>
      </c>
      <c r="E28" s="7" t="s">
        <v>77</v>
      </c>
      <c r="F28" s="19">
        <v>156</v>
      </c>
      <c r="G28" s="19">
        <f>SUM(Tabela14567[[#This Row],[mai/24]:[dez/25]])</f>
        <v>97.5</v>
      </c>
      <c r="H28" s="25">
        <v>0</v>
      </c>
      <c r="I28" s="46">
        <v>8</v>
      </c>
      <c r="J28" s="48">
        <v>20</v>
      </c>
      <c r="K28" s="16">
        <v>23</v>
      </c>
      <c r="L28" s="16">
        <v>0.5</v>
      </c>
      <c r="M28" s="16">
        <v>30</v>
      </c>
      <c r="N28" s="16">
        <v>16</v>
      </c>
      <c r="O28" s="16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1"/>
    </row>
    <row r="29" spans="1:28" hidden="1" x14ac:dyDescent="0.25">
      <c r="A29" s="1" t="s">
        <v>46</v>
      </c>
      <c r="B29" s="1" t="s">
        <v>187</v>
      </c>
      <c r="C29" s="1" t="s">
        <v>211</v>
      </c>
      <c r="D29" s="73" t="s">
        <v>229</v>
      </c>
      <c r="E29" s="7" t="s">
        <v>77</v>
      </c>
      <c r="F29" s="45">
        <v>24</v>
      </c>
      <c r="G29" s="45">
        <f>SUM(Tabela14567[[#This Row],[mai/24]:[dez/25]])</f>
        <v>24</v>
      </c>
      <c r="H29" s="49">
        <v>16</v>
      </c>
      <c r="I29" s="49">
        <v>8</v>
      </c>
      <c r="J29" s="49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78</v>
      </c>
      <c r="C30" s="1" t="s">
        <v>20</v>
      </c>
      <c r="D30" s="73" t="s">
        <v>229</v>
      </c>
      <c r="E30" s="7" t="s">
        <v>77</v>
      </c>
      <c r="F30" s="19">
        <v>140</v>
      </c>
      <c r="G30" s="19">
        <f>SUM(Tabela14567[[#This Row],[mai/24]:[dez/25]])</f>
        <v>107</v>
      </c>
      <c r="H30" s="5">
        <v>24</v>
      </c>
      <c r="I30" s="5">
        <v>24</v>
      </c>
      <c r="J30" s="5">
        <v>8</v>
      </c>
      <c r="K30" s="43">
        <v>27</v>
      </c>
      <c r="L30" s="43">
        <v>0</v>
      </c>
      <c r="M30" s="43">
        <v>8</v>
      </c>
      <c r="N30" s="43">
        <v>8</v>
      </c>
      <c r="O30" s="16">
        <v>8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</row>
    <row r="31" spans="1:28" x14ac:dyDescent="0.25">
      <c r="A31" s="38" t="s">
        <v>206</v>
      </c>
      <c r="C31" s="1" t="s">
        <v>20</v>
      </c>
      <c r="D31" s="73" t="s">
        <v>229</v>
      </c>
      <c r="E31" s="7" t="s">
        <v>77</v>
      </c>
      <c r="F31" s="19">
        <v>56</v>
      </c>
      <c r="G31" s="19">
        <f>SUM(Tabela14567[[#This Row],[mai/24]:[dez/25]])</f>
        <v>58</v>
      </c>
      <c r="H31" s="18">
        <v>8</v>
      </c>
      <c r="I31" s="18">
        <v>16</v>
      </c>
      <c r="J31" s="18">
        <v>16</v>
      </c>
      <c r="K31" s="16">
        <v>5</v>
      </c>
      <c r="L31" s="16">
        <v>13</v>
      </c>
      <c r="M31" s="43">
        <v>0</v>
      </c>
      <c r="N31" s="43">
        <v>0</v>
      </c>
      <c r="O31" s="16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3">
        <v>0</v>
      </c>
      <c r="Z31" s="43">
        <v>0</v>
      </c>
      <c r="AA31" s="43">
        <v>0</v>
      </c>
    </row>
    <row r="32" spans="1:28" x14ac:dyDescent="0.25">
      <c r="A32" s="37" t="s">
        <v>98</v>
      </c>
      <c r="C32" s="1" t="s">
        <v>20</v>
      </c>
      <c r="D32" s="73" t="s">
        <v>229</v>
      </c>
      <c r="E32" s="7" t="s">
        <v>77</v>
      </c>
      <c r="F32" s="19">
        <v>64</v>
      </c>
      <c r="G32" s="19">
        <f>SUM(Tabela14567[[#This Row],[mai/24]:[dez/25]])</f>
        <v>75</v>
      </c>
      <c r="H32" s="18">
        <v>24</v>
      </c>
      <c r="I32" s="18">
        <v>16</v>
      </c>
      <c r="J32" s="18">
        <v>0</v>
      </c>
      <c r="K32" s="16">
        <v>15</v>
      </c>
      <c r="L32" s="16">
        <v>20</v>
      </c>
      <c r="M32" s="16">
        <v>0</v>
      </c>
      <c r="N32" s="16">
        <v>0</v>
      </c>
      <c r="O32" s="16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</row>
    <row r="33" spans="1:28" x14ac:dyDescent="0.25">
      <c r="A33" s="1" t="s">
        <v>330</v>
      </c>
      <c r="C33" s="1" t="s">
        <v>20</v>
      </c>
      <c r="D33" s="73" t="s">
        <v>229</v>
      </c>
      <c r="E33" s="7" t="s">
        <v>77</v>
      </c>
      <c r="F33" s="19"/>
      <c r="G33" s="7">
        <f>SUM(Tabela14567[[#This Row],[mai/24]:[jul/25]])</f>
        <v>0.5</v>
      </c>
      <c r="H33" s="30"/>
      <c r="I33" s="5"/>
      <c r="J33" s="5"/>
      <c r="K33" s="43">
        <v>0</v>
      </c>
      <c r="L33" s="43">
        <v>0.5</v>
      </c>
      <c r="M33" s="16">
        <v>0</v>
      </c>
      <c r="N33" s="16">
        <v>0</v>
      </c>
      <c r="O33" s="16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1"/>
    </row>
    <row r="34" spans="1:28" x14ac:dyDescent="0.25">
      <c r="A34" s="38" t="s">
        <v>138</v>
      </c>
      <c r="B34" s="1" t="s">
        <v>102</v>
      </c>
      <c r="C34" s="1" t="s">
        <v>20</v>
      </c>
      <c r="D34" s="73" t="s">
        <v>229</v>
      </c>
      <c r="E34" s="7" t="s">
        <v>77</v>
      </c>
      <c r="F34" s="19">
        <v>3.5</v>
      </c>
      <c r="G34" s="19">
        <f>SUM(Tabela14567[[#This Row],[mai/24]:[dez/25]])</f>
        <v>4.95</v>
      </c>
      <c r="H34" s="18">
        <v>1</v>
      </c>
      <c r="I34" s="18">
        <v>0</v>
      </c>
      <c r="J34" s="18">
        <v>0</v>
      </c>
      <c r="K34" s="16">
        <v>2.5</v>
      </c>
      <c r="L34" s="16">
        <v>1.45</v>
      </c>
      <c r="M34" s="16">
        <v>0</v>
      </c>
      <c r="N34" s="16">
        <v>0</v>
      </c>
      <c r="O34" s="16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</row>
    <row r="35" spans="1:28" hidden="1" x14ac:dyDescent="0.25">
      <c r="A35" s="1" t="s">
        <v>254</v>
      </c>
      <c r="C35" s="1" t="s">
        <v>71</v>
      </c>
      <c r="D35" s="73" t="s">
        <v>229</v>
      </c>
      <c r="E35" s="7" t="s">
        <v>77</v>
      </c>
      <c r="F35" s="7">
        <v>8</v>
      </c>
      <c r="G35" s="7">
        <f>SUM(Tabela14567[[#This Row],[mai/24]:[dez/25]])</f>
        <v>8</v>
      </c>
      <c r="H35" s="30"/>
      <c r="I35" s="5"/>
      <c r="J35" s="5"/>
      <c r="K35" s="16">
        <v>8</v>
      </c>
      <c r="L35" s="16">
        <v>0</v>
      </c>
      <c r="M35" s="16">
        <v>0</v>
      </c>
      <c r="N35" s="16">
        <v>0</v>
      </c>
      <c r="O35" s="16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1"/>
    </row>
    <row r="36" spans="1:28" x14ac:dyDescent="0.25">
      <c r="G36" s="7">
        <f>SUM(Tabela14567[[#This Row],[mai/24]:[dez/25]])</f>
        <v>0</v>
      </c>
      <c r="H36" s="30"/>
      <c r="I36" s="5"/>
      <c r="J36" s="5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"/>
    </row>
    <row r="37" spans="1:28" x14ac:dyDescent="0.25">
      <c r="G37" s="7">
        <f>SUM(Tabela14567[[#This Row],[mai/24]:[dez/25]])</f>
        <v>0</v>
      </c>
      <c r="H37" s="30"/>
      <c r="I37" s="5"/>
      <c r="J37" s="5"/>
      <c r="K37" s="43"/>
      <c r="L37" s="43"/>
      <c r="M37" s="43"/>
      <c r="N37" s="43"/>
      <c r="O37" s="43"/>
      <c r="P37" s="43"/>
      <c r="Q37" s="43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"/>
    </row>
    <row r="38" spans="1:28" x14ac:dyDescent="0.25">
      <c r="G38" s="7">
        <f>SUM(Tabela14567[[#This Row],[mai/24]:[dez/25]])</f>
        <v>0</v>
      </c>
      <c r="H38" s="30"/>
      <c r="I38" s="5"/>
      <c r="J38" s="5"/>
      <c r="K38" s="43"/>
      <c r="L38" s="43"/>
      <c r="M38" s="43"/>
      <c r="N38" s="43"/>
      <c r="O38" s="43"/>
      <c r="P38" s="43"/>
      <c r="Q38" s="43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"/>
    </row>
    <row r="39" spans="1:28" x14ac:dyDescent="0.25">
      <c r="H39" s="30"/>
      <c r="I39" s="5"/>
      <c r="J39" s="5"/>
      <c r="K39" s="43"/>
      <c r="L39" s="43"/>
      <c r="M39" s="43"/>
      <c r="N39" s="43"/>
      <c r="O39" s="43"/>
      <c r="P39" s="43"/>
      <c r="Q39" s="43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"/>
    </row>
    <row r="40" spans="1:28" x14ac:dyDescent="0.25">
      <c r="H40" s="30"/>
      <c r="I40" s="5"/>
      <c r="J40" s="5"/>
      <c r="K40" s="43"/>
      <c r="L40" s="43"/>
      <c r="M40" s="43"/>
      <c r="N40" s="43"/>
      <c r="O40" s="43"/>
      <c r="P40" s="43"/>
      <c r="Q40" s="43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"/>
    </row>
    <row r="41" spans="1:28" x14ac:dyDescent="0.25">
      <c r="H41" s="30"/>
      <c r="I41" s="5"/>
      <c r="J41" s="5"/>
      <c r="K41" s="43"/>
      <c r="L41" s="43"/>
      <c r="M41" s="43"/>
      <c r="N41" s="43"/>
      <c r="O41" s="43"/>
      <c r="P41" s="43"/>
      <c r="Q41" s="43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"/>
    </row>
    <row r="42" spans="1:28" x14ac:dyDescent="0.25">
      <c r="H42" s="30"/>
      <c r="I42" s="5"/>
      <c r="J42" s="5"/>
      <c r="K42" s="43"/>
      <c r="L42" s="43"/>
      <c r="M42" s="43"/>
      <c r="N42" s="43"/>
      <c r="O42" s="43"/>
      <c r="P42" s="43"/>
      <c r="Q42" s="43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"/>
    </row>
    <row r="43" spans="1:28" x14ac:dyDescent="0.25">
      <c r="H43" s="30"/>
      <c r="I43" s="5"/>
      <c r="J43" s="5"/>
      <c r="K43" s="43"/>
      <c r="L43" s="43"/>
      <c r="M43" s="43"/>
      <c r="N43" s="43"/>
      <c r="O43" s="43"/>
      <c r="P43" s="43"/>
      <c r="Q43" s="43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"/>
    </row>
    <row r="44" spans="1:28" x14ac:dyDescent="0.25">
      <c r="H44" s="30"/>
      <c r="I44" s="5"/>
      <c r="J44" s="5"/>
      <c r="K44" s="43"/>
      <c r="L44" s="43"/>
      <c r="M44" s="43"/>
      <c r="N44" s="43"/>
      <c r="O44" s="43"/>
      <c r="P44" s="43"/>
      <c r="Q44" s="43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"/>
    </row>
    <row r="45" spans="1:28" x14ac:dyDescent="0.25">
      <c r="H45" s="30"/>
      <c r="I45" s="5"/>
      <c r="J45" s="5"/>
      <c r="K45" s="43"/>
      <c r="L45" s="43"/>
      <c r="M45" s="43"/>
      <c r="N45" s="43"/>
      <c r="O45" s="43"/>
      <c r="P45" s="43"/>
      <c r="Q45" s="43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"/>
    </row>
    <row r="46" spans="1:28" x14ac:dyDescent="0.25">
      <c r="H46" s="30"/>
      <c r="I46" s="5"/>
      <c r="J46" s="5"/>
      <c r="K46" s="43"/>
      <c r="L46" s="43"/>
      <c r="M46" s="43"/>
      <c r="N46" s="43"/>
      <c r="O46" s="43"/>
      <c r="P46" s="43"/>
      <c r="Q46" s="43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"/>
    </row>
    <row r="47" spans="1:28" x14ac:dyDescent="0.25">
      <c r="H47" s="30"/>
      <c r="I47" s="5"/>
      <c r="J47" s="5"/>
      <c r="K47" s="43"/>
      <c r="L47" s="43"/>
      <c r="M47" s="43"/>
      <c r="N47" s="43"/>
      <c r="O47" s="43"/>
      <c r="P47" s="43"/>
      <c r="Q47" s="43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"/>
    </row>
    <row r="48" spans="1:28" x14ac:dyDescent="0.25">
      <c r="H48" s="30"/>
      <c r="I48" s="5"/>
      <c r="J48" s="5"/>
      <c r="K48" s="43"/>
      <c r="L48" s="43"/>
      <c r="M48" s="43"/>
      <c r="N48" s="43"/>
      <c r="O48" s="43"/>
      <c r="P48" s="43"/>
      <c r="Q48" s="43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"/>
    </row>
    <row r="49" spans="1:28" x14ac:dyDescent="0.25">
      <c r="H49" s="30"/>
      <c r="I49" s="5"/>
      <c r="J49" s="5"/>
      <c r="K49" s="43"/>
      <c r="L49" s="43"/>
      <c r="M49" s="43"/>
      <c r="N49" s="43"/>
      <c r="O49" s="43"/>
      <c r="P49" s="43"/>
      <c r="Q49" s="43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"/>
    </row>
    <row r="50" spans="1:28" x14ac:dyDescent="0.25">
      <c r="H50" s="30">
        <v>8</v>
      </c>
      <c r="I50" s="35">
        <v>0</v>
      </c>
      <c r="J50" s="55">
        <v>10</v>
      </c>
      <c r="K50" s="43"/>
      <c r="L50" s="43"/>
      <c r="M50" s="43"/>
      <c r="N50" s="43"/>
      <c r="O50" s="43"/>
      <c r="P50" s="43"/>
      <c r="Q50" s="43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"/>
    </row>
    <row r="51" spans="1:28" x14ac:dyDescent="0.25">
      <c r="H51" s="30"/>
      <c r="I51" s="28"/>
      <c r="J51" s="18">
        <v>8</v>
      </c>
      <c r="K51" s="16"/>
      <c r="L51" s="16"/>
      <c r="M51" s="16"/>
      <c r="N51" s="16"/>
      <c r="O51" s="16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5"/>
    </row>
    <row r="52" spans="1:28" x14ac:dyDescent="0.25">
      <c r="A52" s="15"/>
      <c r="H52" s="25">
        <v>0</v>
      </c>
      <c r="I52" s="46">
        <v>30</v>
      </c>
      <c r="J52" s="18">
        <v>24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8"/>
    </row>
    <row r="53" spans="1:28" x14ac:dyDescent="0.25">
      <c r="H53" s="25">
        <v>0</v>
      </c>
      <c r="I53" s="18">
        <v>16</v>
      </c>
      <c r="J53" s="18">
        <v>2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8"/>
    </row>
  </sheetData>
  <phoneticPr fontId="18" type="noConversion"/>
  <conditionalFormatting sqref="A31:A33">
    <cfRule type="expression" dxfId="535" priority="66">
      <formula>IF($A31="Disponibilidade restante",1)</formula>
    </cfRule>
    <cfRule type="expression" dxfId="534" priority="67">
      <formula>IF($A31="Disponibil.total",1)</formula>
    </cfRule>
    <cfRule type="expression" dxfId="533" priority="68">
      <formula>IF($B31=1,1)</formula>
    </cfRule>
    <cfRule type="expression" dxfId="532" priority="65">
      <formula>IF($A31="Esforço total atribuído",1)</formula>
    </cfRule>
  </conditionalFormatting>
  <conditionalFormatting sqref="A51:A52">
    <cfRule type="expression" dxfId="531" priority="175">
      <formula>IF($A51="Disponibil.total",1)</formula>
    </cfRule>
    <cfRule type="expression" dxfId="530" priority="174">
      <formula>IF($A51="Disponibilidade restante",1)</formula>
    </cfRule>
    <cfRule type="expression" dxfId="529" priority="173">
      <formula>IF($A51="Esforço total atribuído",1)</formula>
    </cfRule>
    <cfRule type="expression" dxfId="528" priority="176">
      <formula>IF($B51=1,1)</formula>
    </cfRule>
  </conditionalFormatting>
  <conditionalFormatting sqref="A34:B34">
    <cfRule type="expression" dxfId="527" priority="73">
      <formula>IF($A34="Esforço total atribuído",1)</formula>
    </cfRule>
    <cfRule type="expression" dxfId="526" priority="74">
      <formula>IF($A34="Disponibilidade restante",1)</formula>
    </cfRule>
    <cfRule type="expression" dxfId="525" priority="75">
      <formula>IF($A34="Disponibil.total",1)</formula>
    </cfRule>
    <cfRule type="expression" dxfId="524" priority="76">
      <formula>IF(#REF!=1,1)</formula>
    </cfRule>
  </conditionalFormatting>
  <conditionalFormatting sqref="H26">
    <cfRule type="expression" dxfId="523" priority="1">
      <formula>IF($A26="Esforço total atribuído",1)</formula>
    </cfRule>
    <cfRule type="expression" dxfId="522" priority="2">
      <formula>IF($A26="Disponibilidade restante",1)</formula>
    </cfRule>
    <cfRule type="expression" dxfId="521" priority="3">
      <formula>IF($A26="Disponibil.total",1)</formula>
    </cfRule>
    <cfRule type="expression" dxfId="520" priority="4">
      <formula>IF(#REF!=1,1)</formula>
    </cfRule>
  </conditionalFormatting>
  <conditionalFormatting sqref="H51:I51 AB51 H52:AB53">
    <cfRule type="expression" dxfId="519" priority="121">
      <formula>IF($A51="Esforço total atribuído",1)</formula>
    </cfRule>
    <cfRule type="expression" dxfId="518" priority="122">
      <formula>IF($A51="Disponibilidade restante",1)</formula>
    </cfRule>
    <cfRule type="expression" dxfId="517" priority="123">
      <formula>IF($A51="Disponibil.total",1)</formula>
    </cfRule>
    <cfRule type="expression" dxfId="516" priority="124">
      <formula>IF($B51=1,1)</formula>
    </cfRule>
  </conditionalFormatting>
  <conditionalFormatting sqref="H17:J17 H22:J22 A53:C53">
    <cfRule type="expression" dxfId="515" priority="184">
      <formula>IF(#REF!=1,1)</formula>
    </cfRule>
    <cfRule type="expression" dxfId="514" priority="183">
      <formula>IF($A17="Disponibil.total",1)</formula>
    </cfRule>
    <cfRule type="expression" dxfId="513" priority="182">
      <formula>IF($A17="Disponibilidade restante",1)</formula>
    </cfRule>
    <cfRule type="expression" dxfId="512" priority="181">
      <formula>IF($A17="Esforço total atribuído",1)</formula>
    </cfRule>
  </conditionalFormatting>
  <conditionalFormatting sqref="H13:K16">
    <cfRule type="expression" dxfId="511" priority="129">
      <formula>IF($A13="Esforço total atribuído",1)</formula>
    </cfRule>
    <cfRule type="expression" dxfId="510" priority="131">
      <formula>IF($A13="Disponibil.total",1)</formula>
    </cfRule>
    <cfRule type="expression" dxfId="509" priority="132">
      <formula>IF($B13=1,1)</formula>
    </cfRule>
    <cfRule type="expression" dxfId="508" priority="130">
      <formula>IF($A13="Disponibilidade restante",1)</formula>
    </cfRule>
  </conditionalFormatting>
  <conditionalFormatting sqref="H31:K31">
    <cfRule type="expression" dxfId="507" priority="57">
      <formula>IF($A31="Esforço total atribuído",1)</formula>
    </cfRule>
    <cfRule type="expression" dxfId="506" priority="58">
      <formula>IF($A31="Disponibilidade restante",1)</formula>
    </cfRule>
    <cfRule type="expression" dxfId="505" priority="59">
      <formula>IF($A31="Disponibil.total",1)</formula>
    </cfRule>
    <cfRule type="expression" dxfId="504" priority="60">
      <formula>IF($B31=1,1)</formula>
    </cfRule>
  </conditionalFormatting>
  <conditionalFormatting sqref="H32:N34 K35:N35">
    <cfRule type="expression" dxfId="503" priority="61">
      <formula>IF($A32="Esforço total atribuído",1)</formula>
    </cfRule>
    <cfRule type="expression" dxfId="502" priority="63">
      <formula>IF($A32="Disponibil.total",1)</formula>
    </cfRule>
    <cfRule type="expression" dxfId="501" priority="62">
      <formula>IF($A32="Disponibilidade restante",1)</formula>
    </cfRule>
    <cfRule type="expression" dxfId="500" priority="64">
      <formula>IF($B32=1,1)</formula>
    </cfRule>
  </conditionalFormatting>
  <conditionalFormatting sqref="H23:O24 H25:K25 I26:K26 H27:O29 H30:L30 L31 O51">
    <cfRule type="expression" dxfId="499" priority="133">
      <formula>IF($A23="Esforço total atribuído",1)</formula>
    </cfRule>
    <cfRule type="expression" dxfId="498" priority="134">
      <formula>IF($A23="Disponibilidade restante",1)</formula>
    </cfRule>
    <cfRule type="expression" dxfId="497" priority="135">
      <formula>IF($A23="Disponibil.total",1)</formula>
    </cfRule>
    <cfRule type="expression" dxfId="496" priority="136">
      <formula>IF($B23=1,1)</formula>
    </cfRule>
  </conditionalFormatting>
  <conditionalFormatting sqref="H6:AA8 H9:N9 P9:AA9 N10 P10:V10 H10:M12 W10:AA12 N11:V12 P13:AA16 K17:V17 H18:V18 X18:AA18 A18:A19 H19:AA20 A21 H21:AB21 K22:V22 A23 P23:AA24 L25:AA26 P27:V28 P29:AA29 M30:N31 H35:J36 T36:AA36 H37:AA50 P51:AA51">
    <cfRule type="expression" dxfId="495" priority="177">
      <formula>IF($A6="Esforço total atribuído",1)</formula>
    </cfRule>
    <cfRule type="expression" dxfId="494" priority="178">
      <formula>IF($A6="Disponibilidade restante",1)</formula>
    </cfRule>
    <cfRule type="expression" dxfId="493" priority="179">
      <formula>IF($A6="Disponibil.total",1)</formula>
    </cfRule>
    <cfRule type="expression" dxfId="492" priority="180">
      <formula>IF($B6=1,1)</formula>
    </cfRule>
  </conditionalFormatting>
  <conditionalFormatting sqref="J51:N51">
    <cfRule type="expression" dxfId="491" priority="79">
      <formula>IF($A51="Disponibil.total",1)</formula>
    </cfRule>
    <cfRule type="expression" dxfId="490" priority="80">
      <formula>IF($B51=1,1)</formula>
    </cfRule>
    <cfRule type="expression" dxfId="489" priority="78">
      <formula>IF($A51="Disponibilidade restante",1)</formula>
    </cfRule>
    <cfRule type="expression" dxfId="488" priority="77">
      <formula>IF($A51="Esforço total atribuído",1)</formula>
    </cfRule>
  </conditionalFormatting>
  <conditionalFormatting sqref="K3:S3">
    <cfRule type="expression" dxfId="487" priority="12">
      <formula>IF($B3=1,1)</formula>
    </cfRule>
    <cfRule type="expression" dxfId="486" priority="11">
      <formula>IF($A3="Disponibil.total",1)</formula>
    </cfRule>
    <cfRule type="expression" dxfId="485" priority="10">
      <formula>IF($A3="Disponibilidade restante",1)</formula>
    </cfRule>
    <cfRule type="expression" dxfId="484" priority="9">
      <formula>IF($A3="Esforço total atribuído",1)</formula>
    </cfRule>
  </conditionalFormatting>
  <conditionalFormatting sqref="K36:S36">
    <cfRule type="expression" dxfId="483" priority="13">
      <formula>IF($A36="Esforço total atribuído",1)</formula>
    </cfRule>
    <cfRule type="expression" dxfId="482" priority="16">
      <formula>IF($B36=1,1)</formula>
    </cfRule>
    <cfRule type="expression" dxfId="481" priority="15">
      <formula>IF($A36="Disponibil.total",1)</formula>
    </cfRule>
    <cfRule type="expression" dxfId="480" priority="14">
      <formula>IF($A36="Disponibilidade restante",1)</formula>
    </cfRule>
  </conditionalFormatting>
  <conditionalFormatting sqref="L13:L16">
    <cfRule type="expression" dxfId="479" priority="97">
      <formula>IF($A13="Esforço total atribuído",1)</formula>
    </cfRule>
    <cfRule type="expression" dxfId="478" priority="98">
      <formula>IF($A13="Disponibilidade restante",1)</formula>
    </cfRule>
    <cfRule type="expression" dxfId="477" priority="99">
      <formula>IF($A13="Disponibil.total",1)</formula>
    </cfRule>
    <cfRule type="expression" dxfId="476" priority="100">
      <formula>IF($B13=1,1)</formula>
    </cfRule>
  </conditionalFormatting>
  <conditionalFormatting sqref="M13:O16">
    <cfRule type="expression" dxfId="475" priority="93">
      <formula>IF($A13="Esforço total atribuído",1)</formula>
    </cfRule>
    <cfRule type="expression" dxfId="474" priority="94">
      <formula>IF($A13="Disponibilidade restante",1)</formula>
    </cfRule>
    <cfRule type="expression" dxfId="473" priority="95">
      <formula>IF($A13="Disponibil.total",1)</formula>
    </cfRule>
    <cfRule type="expression" dxfId="472" priority="96">
      <formula>IF($B13=1,1)</formula>
    </cfRule>
  </conditionalFormatting>
  <conditionalFormatting sqref="O9:O10">
    <cfRule type="expression" dxfId="471" priority="32">
      <formula>IF($B9=1,1)</formula>
    </cfRule>
    <cfRule type="expression" dxfId="470" priority="31">
      <formula>IF($A9="Disponibil.total",1)</formula>
    </cfRule>
    <cfRule type="expression" dxfId="469" priority="30">
      <formula>IF($A9="Disponibilidade restante",1)</formula>
    </cfRule>
    <cfRule type="expression" dxfId="468" priority="29">
      <formula>IF($A9="Esforço total atribuído",1)</formula>
    </cfRule>
  </conditionalFormatting>
  <conditionalFormatting sqref="O30:O35">
    <cfRule type="expression" dxfId="467" priority="33">
      <formula>IF($A30="Esforço total atribuído",1)</formula>
    </cfRule>
    <cfRule type="expression" dxfId="466" priority="35">
      <formula>IF($A30="Disponibil.total",1)</formula>
    </cfRule>
    <cfRule type="expression" dxfId="465" priority="34">
      <formula>IF($A30="Disponibilidade restante",1)</formula>
    </cfRule>
    <cfRule type="expression" dxfId="464" priority="36">
      <formula>IF($B30=1,1)</formula>
    </cfRule>
  </conditionalFormatting>
  <conditionalFormatting sqref="P30:V35">
    <cfRule type="expression" dxfId="463" priority="37">
      <formula>IF($A30="Esforço total atribuído",1)</formula>
    </cfRule>
    <cfRule type="expression" dxfId="462" priority="39">
      <formula>IF($A30="Disponibil.total",1)</formula>
    </cfRule>
    <cfRule type="expression" dxfId="461" priority="40">
      <formula>IF($B30=1,1)</formula>
    </cfRule>
    <cfRule type="expression" dxfId="460" priority="38">
      <formula>IF($A30="Disponibilidade restante",1)</formula>
    </cfRule>
  </conditionalFormatting>
  <conditionalFormatting sqref="W18">
    <cfRule type="expression" dxfId="459" priority="19">
      <formula>IF($A18="Disponibil.total",1)</formula>
    </cfRule>
    <cfRule type="expression" dxfId="458" priority="17">
      <formula>IF($A18="Esforço total atribuído",1)</formula>
    </cfRule>
    <cfRule type="expression" dxfId="457" priority="18">
      <formula>IF($A18="Disponibilidade restante",1)</formula>
    </cfRule>
    <cfRule type="expression" dxfId="456" priority="20">
      <formula>IF($B18=1,1)</formula>
    </cfRule>
  </conditionalFormatting>
  <conditionalFormatting sqref="W3:AA3">
    <cfRule type="expression" dxfId="455" priority="5">
      <formula>IF($A3="Esforço total atribuído",1)</formula>
    </cfRule>
    <cfRule type="expression" dxfId="454" priority="6">
      <formula>IF($A3="Disponibilidade restante",1)</formula>
    </cfRule>
    <cfRule type="expression" dxfId="453" priority="8">
      <formula>IF($B3=1,1)</formula>
    </cfRule>
    <cfRule type="expression" dxfId="452" priority="7">
      <formula>IF($A3="Disponibil.total",1)</formula>
    </cfRule>
  </conditionalFormatting>
  <conditionalFormatting sqref="W5:AA5">
    <cfRule type="expression" dxfId="451" priority="25">
      <formula>IF($A5="Esforço total atribuído",1)</formula>
    </cfRule>
    <cfRule type="expression" dxfId="450" priority="28">
      <formula>IF($B5=1,1)</formula>
    </cfRule>
    <cfRule type="expression" dxfId="449" priority="27">
      <formula>IF($A5="Disponibil.total",1)</formula>
    </cfRule>
    <cfRule type="expression" dxfId="448" priority="26">
      <formula>IF($A5="Disponibilidade restante",1)</formula>
    </cfRule>
  </conditionalFormatting>
  <conditionalFormatting sqref="W17:AA17 W22:AA22 W27:AA28 W30:AA35">
    <cfRule type="expression" dxfId="447" priority="24">
      <formula>IF($B17=1,1)</formula>
    </cfRule>
    <cfRule type="expression" dxfId="446" priority="23">
      <formula>IF($A17="Disponibil.total",1)</formula>
    </cfRule>
    <cfRule type="expression" dxfId="445" priority="22">
      <formula>IF($A17="Disponibilidade restante",1)</formula>
    </cfRule>
    <cfRule type="expression" dxfId="444" priority="21">
      <formula>IF($A17="Esforço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G2:G8 G34:G38 G10:G32" calculatedColumn="1"/>
  </ignoredErrors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F0AE7-2463-4B85-8E40-2B48DFA9F979}">
  <dimension ref="A1:AB60"/>
  <sheetViews>
    <sheetView zoomScale="90" zoomScaleNormal="90" workbookViewId="0">
      <pane ySplit="4" topLeftCell="A5" activePane="bottomLeft" state="frozen"/>
      <selection pane="bottomLeft" activeCell="C47" sqref="C47"/>
    </sheetView>
  </sheetViews>
  <sheetFormatPr defaultRowHeight="15" x14ac:dyDescent="0.25"/>
  <cols>
    <col min="1" max="1" width="62" style="1" bestFit="1" customWidth="1"/>
    <col min="2" max="2" width="34.28515625" style="1" bestFit="1" customWidth="1"/>
    <col min="3" max="3" width="25.85546875" style="1" customWidth="1"/>
    <col min="4" max="4" width="11.7109375" style="1" bestFit="1" customWidth="1"/>
    <col min="5" max="5" width="12.85546875" style="1" bestFit="1" customWidth="1"/>
    <col min="6" max="6" width="16.85546875" style="7" customWidth="1"/>
    <col min="7" max="7" width="18.140625" style="1" bestFit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235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16</v>
      </c>
    </row>
    <row r="2" spans="1:28" x14ac:dyDescent="0.25">
      <c r="A2" s="1" t="s">
        <v>17</v>
      </c>
      <c r="D2" s="54"/>
      <c r="G2" s="7">
        <f>SUM(Tabela145[[#This Row],[mai/24]:[dez/25]])</f>
        <v>1585</v>
      </c>
      <c r="H2" s="86">
        <f>H3-H4</f>
        <v>33</v>
      </c>
      <c r="I2" s="19">
        <f t="shared" ref="I2:Q2" si="0">I3-I4</f>
        <v>-133</v>
      </c>
      <c r="J2" s="19">
        <f t="shared" si="0"/>
        <v>-32</v>
      </c>
      <c r="K2" s="19">
        <f t="shared" si="0"/>
        <v>-34</v>
      </c>
      <c r="L2" s="19">
        <f t="shared" si="0"/>
        <v>46</v>
      </c>
      <c r="M2" s="19">
        <f t="shared" si="0"/>
        <v>-78</v>
      </c>
      <c r="N2" s="19">
        <f t="shared" si="0"/>
        <v>-12</v>
      </c>
      <c r="O2" s="19">
        <f t="shared" si="0"/>
        <v>68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176</v>
      </c>
      <c r="X2" s="19">
        <f t="shared" si="1"/>
        <v>168</v>
      </c>
      <c r="Y2" s="19">
        <f t="shared" si="1"/>
        <v>184</v>
      </c>
      <c r="Z2" s="19">
        <f t="shared" si="1"/>
        <v>160</v>
      </c>
      <c r="AA2" s="19">
        <f t="shared" si="1"/>
        <v>120</v>
      </c>
      <c r="AB2" s="4"/>
    </row>
    <row r="3" spans="1:28" x14ac:dyDescent="0.25">
      <c r="A3" s="1" t="s">
        <v>18</v>
      </c>
      <c r="D3" s="54"/>
      <c r="G3" s="7">
        <f>SUM(Tabela145[[#This Row],[mai/24]:[dez/25]])</f>
        <v>3228</v>
      </c>
      <c r="H3" s="86">
        <v>168</v>
      </c>
      <c r="I3" s="68">
        <v>160</v>
      </c>
      <c r="J3" s="68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25">
      <c r="A4" s="10" t="s">
        <v>19</v>
      </c>
      <c r="B4" s="10"/>
      <c r="C4" s="10"/>
      <c r="D4" s="70"/>
      <c r="E4" s="10"/>
      <c r="F4" s="56"/>
      <c r="G4" s="11">
        <f>SUM(Tabela145[[#This Row],[mai/24]:[dez/25]])</f>
        <v>1643</v>
      </c>
      <c r="H4" s="87">
        <f>SUM(H6:H59)</f>
        <v>135</v>
      </c>
      <c r="I4" s="11">
        <f>SUM(I6:I59)</f>
        <v>293</v>
      </c>
      <c r="J4" s="11">
        <f>SUM(J6:J59)</f>
        <v>208</v>
      </c>
      <c r="K4" s="11">
        <f t="shared" ref="K4:Z4" si="2">SUM(K5:K59)</f>
        <v>210</v>
      </c>
      <c r="L4" s="11">
        <f t="shared" si="2"/>
        <v>122</v>
      </c>
      <c r="M4" s="11">
        <f t="shared" si="2"/>
        <v>262</v>
      </c>
      <c r="N4" s="11">
        <f t="shared" si="2"/>
        <v>172</v>
      </c>
      <c r="O4" s="11">
        <f t="shared" si="2"/>
        <v>52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0</v>
      </c>
      <c r="X4" s="11">
        <f t="shared" si="2"/>
        <v>0</v>
      </c>
      <c r="Y4" s="11">
        <f t="shared" si="2"/>
        <v>0</v>
      </c>
      <c r="Z4" s="11">
        <f t="shared" si="2"/>
        <v>0</v>
      </c>
      <c r="AA4" s="11">
        <f>SUM(AA5:AA59)</f>
        <v>0</v>
      </c>
      <c r="AB4" s="4"/>
    </row>
    <row r="5" spans="1:28" x14ac:dyDescent="0.25">
      <c r="A5" s="17" t="s">
        <v>99</v>
      </c>
      <c r="C5" s="1" t="s">
        <v>20</v>
      </c>
      <c r="D5" s="54" t="s">
        <v>244</v>
      </c>
      <c r="E5" s="1" t="s">
        <v>75</v>
      </c>
      <c r="F5" s="7">
        <v>322</v>
      </c>
      <c r="G5" s="7">
        <f>SUM(Tabela145[[#This Row],[mai/24]:[dez/25]])</f>
        <v>388</v>
      </c>
      <c r="H5" s="24">
        <v>27</v>
      </c>
      <c r="I5" s="13">
        <v>27</v>
      </c>
      <c r="J5" s="13">
        <v>27</v>
      </c>
      <c r="K5" s="92">
        <v>59</v>
      </c>
      <c r="L5" s="92">
        <v>32</v>
      </c>
      <c r="M5" s="92">
        <v>0</v>
      </c>
      <c r="N5" s="92">
        <v>0</v>
      </c>
      <c r="O5" s="92">
        <v>27</v>
      </c>
      <c r="P5" s="92">
        <v>27</v>
      </c>
      <c r="Q5" s="92">
        <v>27</v>
      </c>
      <c r="R5" s="92">
        <v>27</v>
      </c>
      <c r="S5" s="92">
        <v>27</v>
      </c>
      <c r="T5" s="92">
        <v>27</v>
      </c>
      <c r="U5" s="92">
        <v>27</v>
      </c>
      <c r="V5" s="92">
        <v>27</v>
      </c>
      <c r="W5" s="93">
        <v>0</v>
      </c>
      <c r="X5" s="93">
        <v>0</v>
      </c>
      <c r="Y5" s="93">
        <v>0</v>
      </c>
      <c r="Z5" s="93">
        <v>0</v>
      </c>
      <c r="AA5" s="93">
        <v>0</v>
      </c>
      <c r="AB5" s="4"/>
    </row>
    <row r="6" spans="1:28" s="29" customFormat="1" hidden="1" x14ac:dyDescent="0.25">
      <c r="A6" s="26" t="s">
        <v>48</v>
      </c>
      <c r="B6" s="26"/>
      <c r="C6" s="26" t="s">
        <v>71</v>
      </c>
      <c r="D6" s="90">
        <v>2024</v>
      </c>
      <c r="E6" s="26" t="s">
        <v>75</v>
      </c>
      <c r="F6" s="27">
        <v>0</v>
      </c>
      <c r="G6" s="7">
        <f>SUM(Tabela145[[#This Row],[mai/24]:[dez/25]])</f>
        <v>0</v>
      </c>
      <c r="H6" s="30">
        <v>0</v>
      </c>
      <c r="I6" s="28">
        <v>0</v>
      </c>
      <c r="J6" s="28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  <c r="P6" s="94">
        <v>0</v>
      </c>
      <c r="Q6" s="94">
        <v>0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14"/>
      <c r="X6" s="94"/>
      <c r="Y6" s="94"/>
      <c r="Z6" s="94"/>
      <c r="AA6" s="94"/>
      <c r="AB6" s="26"/>
    </row>
    <row r="7" spans="1:28" x14ac:dyDescent="0.25">
      <c r="A7" s="1" t="s">
        <v>49</v>
      </c>
      <c r="C7" s="2" t="s">
        <v>29</v>
      </c>
      <c r="D7" s="54">
        <v>2025</v>
      </c>
      <c r="E7" s="1" t="s">
        <v>75</v>
      </c>
      <c r="F7" s="7">
        <v>0</v>
      </c>
      <c r="G7" s="7">
        <f>SUM(Tabela145[[#This Row],[mai/24]:[dez/25]])</f>
        <v>0</v>
      </c>
      <c r="H7" s="30">
        <v>0</v>
      </c>
      <c r="I7" s="5">
        <v>0</v>
      </c>
      <c r="J7" s="5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1"/>
    </row>
    <row r="8" spans="1:28" hidden="1" x14ac:dyDescent="0.25">
      <c r="A8" s="1" t="s">
        <v>214</v>
      </c>
      <c r="C8" s="1" t="s">
        <v>71</v>
      </c>
      <c r="D8" s="54" t="s">
        <v>229</v>
      </c>
      <c r="E8" s="1" t="s">
        <v>75</v>
      </c>
      <c r="F8" s="7">
        <v>0</v>
      </c>
      <c r="G8" s="7">
        <f>SUM(Tabela145[[#This Row],[mai/24]:[dez/25]])</f>
        <v>0</v>
      </c>
      <c r="H8" s="30"/>
      <c r="I8" s="5"/>
      <c r="J8" s="5"/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1"/>
    </row>
    <row r="9" spans="1:28" x14ac:dyDescent="0.25">
      <c r="A9" s="1" t="s">
        <v>50</v>
      </c>
      <c r="C9" s="2" t="s">
        <v>29</v>
      </c>
      <c r="D9" s="54" t="s">
        <v>256</v>
      </c>
      <c r="E9" s="1" t="s">
        <v>75</v>
      </c>
      <c r="F9" s="7">
        <v>0</v>
      </c>
      <c r="G9" s="7">
        <f>SUM(Tabela145[[#This Row],[mai/24]:[dez/25]])</f>
        <v>0</v>
      </c>
      <c r="H9" s="30">
        <v>0</v>
      </c>
      <c r="I9" s="5">
        <v>0</v>
      </c>
      <c r="J9" s="5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1"/>
    </row>
    <row r="10" spans="1:28" s="29" customFormat="1" hidden="1" x14ac:dyDescent="0.25">
      <c r="A10" s="26" t="s">
        <v>152</v>
      </c>
      <c r="B10" s="26"/>
      <c r="C10" s="26" t="s">
        <v>71</v>
      </c>
      <c r="D10" s="90" t="s">
        <v>229</v>
      </c>
      <c r="E10" s="26" t="s">
        <v>75</v>
      </c>
      <c r="F10" s="27">
        <v>1</v>
      </c>
      <c r="G10" s="7">
        <f>SUM(Tabela145[[#This Row],[mai/24]:[dez/25]])</f>
        <v>1</v>
      </c>
      <c r="H10" s="28"/>
      <c r="I10" s="28">
        <v>1</v>
      </c>
      <c r="J10" s="28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  <c r="P10" s="94">
        <v>0</v>
      </c>
      <c r="Q10" s="94">
        <v>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3">
        <v>0</v>
      </c>
      <c r="X10" s="94"/>
      <c r="Y10" s="94"/>
      <c r="Z10" s="94"/>
      <c r="AA10" s="94"/>
      <c r="AB10" s="26"/>
    </row>
    <row r="11" spans="1:28" x14ac:dyDescent="0.25">
      <c r="A11" s="1" t="s">
        <v>217</v>
      </c>
      <c r="C11" s="1" t="s">
        <v>22</v>
      </c>
      <c r="D11" s="54" t="s">
        <v>229</v>
      </c>
      <c r="E11" s="1" t="s">
        <v>75</v>
      </c>
      <c r="F11" s="7">
        <v>0</v>
      </c>
      <c r="G11" s="7">
        <f>SUM(Tabela145[[#This Row],[mai/24]:[dez/25]])</f>
        <v>0</v>
      </c>
      <c r="H11" s="28"/>
      <c r="I11" s="28"/>
      <c r="J11" s="28"/>
      <c r="K11" s="93">
        <v>0</v>
      </c>
      <c r="L11" s="93">
        <v>0</v>
      </c>
      <c r="M11" s="93">
        <v>0</v>
      </c>
      <c r="N11" s="93">
        <v>0</v>
      </c>
      <c r="O11" s="93">
        <v>0</v>
      </c>
      <c r="P11" s="93">
        <v>0</v>
      </c>
      <c r="Q11" s="93">
        <v>0</v>
      </c>
      <c r="R11" s="93">
        <v>0</v>
      </c>
      <c r="S11" s="93">
        <v>0</v>
      </c>
      <c r="T11" s="93">
        <v>0</v>
      </c>
      <c r="U11" s="93">
        <v>0</v>
      </c>
      <c r="V11" s="93">
        <v>0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1"/>
    </row>
    <row r="12" spans="1:28" x14ac:dyDescent="0.25">
      <c r="A12" s="1" t="s">
        <v>52</v>
      </c>
      <c r="C12" s="1" t="s">
        <v>20</v>
      </c>
      <c r="D12" s="54" t="s">
        <v>229</v>
      </c>
      <c r="E12" s="1" t="s">
        <v>75</v>
      </c>
      <c r="F12" s="7">
        <v>0</v>
      </c>
      <c r="G12" s="7">
        <f>SUM(Tabela145[[#This Row],[mai/24]:[dez/25]])</f>
        <v>5</v>
      </c>
      <c r="H12" s="30">
        <v>0</v>
      </c>
      <c r="I12" s="5">
        <v>1</v>
      </c>
      <c r="J12" s="5">
        <v>0</v>
      </c>
      <c r="K12" s="93">
        <v>0</v>
      </c>
      <c r="L12" s="93">
        <v>0</v>
      </c>
      <c r="M12" s="93">
        <v>0</v>
      </c>
      <c r="N12" s="93">
        <v>4</v>
      </c>
      <c r="O12" s="93">
        <v>0</v>
      </c>
      <c r="P12" s="93">
        <v>0</v>
      </c>
      <c r="Q12" s="93">
        <v>0</v>
      </c>
      <c r="R12" s="93">
        <v>0</v>
      </c>
      <c r="S12" s="93">
        <v>0</v>
      </c>
      <c r="T12" s="93">
        <v>0</v>
      </c>
      <c r="U12" s="93">
        <v>0</v>
      </c>
      <c r="V12" s="93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</v>
      </c>
      <c r="AB12" s="1"/>
    </row>
    <row r="13" spans="1:28" hidden="1" x14ac:dyDescent="0.25">
      <c r="A13" s="1" t="s">
        <v>53</v>
      </c>
      <c r="C13" s="1" t="s">
        <v>71</v>
      </c>
      <c r="D13" s="54" t="s">
        <v>229</v>
      </c>
      <c r="E13" s="1" t="s">
        <v>75</v>
      </c>
      <c r="F13" s="7">
        <v>1</v>
      </c>
      <c r="G13" s="7">
        <f>SUM(Tabela145[[#This Row],[mai/24]:[dez/25]])</f>
        <v>1</v>
      </c>
      <c r="H13" s="30">
        <v>0</v>
      </c>
      <c r="I13" s="5">
        <v>1</v>
      </c>
      <c r="J13" s="5">
        <v>0</v>
      </c>
      <c r="K13" s="93">
        <v>0</v>
      </c>
      <c r="L13" s="93">
        <v>0</v>
      </c>
      <c r="M13" s="93">
        <v>0</v>
      </c>
      <c r="N13" s="93">
        <v>0</v>
      </c>
      <c r="O13" s="93">
        <v>0</v>
      </c>
      <c r="P13" s="93">
        <v>0</v>
      </c>
      <c r="Q13" s="93">
        <v>0</v>
      </c>
      <c r="R13" s="93">
        <v>0</v>
      </c>
      <c r="S13" s="93">
        <v>0</v>
      </c>
      <c r="T13" s="93">
        <v>0</v>
      </c>
      <c r="U13" s="93">
        <v>0</v>
      </c>
      <c r="V13" s="93">
        <v>0</v>
      </c>
      <c r="W13" s="93">
        <v>0</v>
      </c>
      <c r="X13" s="93"/>
      <c r="Y13" s="93"/>
      <c r="Z13" s="93"/>
      <c r="AA13" s="93"/>
      <c r="AB13" s="1"/>
    </row>
    <row r="14" spans="1:28" x14ac:dyDescent="0.25">
      <c r="A14" s="1" t="s">
        <v>54</v>
      </c>
      <c r="C14" s="1" t="s">
        <v>22</v>
      </c>
      <c r="D14" s="54" t="s">
        <v>229</v>
      </c>
      <c r="E14" s="1" t="s">
        <v>75</v>
      </c>
      <c r="F14" s="7">
        <v>0</v>
      </c>
      <c r="G14" s="7">
        <f>SUM(Tabela145[[#This Row],[mai/24]:[dez/25]])</f>
        <v>0</v>
      </c>
      <c r="H14" s="30">
        <v>0</v>
      </c>
      <c r="I14" s="5">
        <v>0</v>
      </c>
      <c r="J14" s="5">
        <v>0</v>
      </c>
      <c r="K14" s="93">
        <v>0</v>
      </c>
      <c r="L14" s="93">
        <v>0</v>
      </c>
      <c r="M14" s="93">
        <v>0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1"/>
    </row>
    <row r="15" spans="1:28" x14ac:dyDescent="0.25">
      <c r="A15" s="1" t="s">
        <v>55</v>
      </c>
      <c r="C15" s="1" t="s">
        <v>22</v>
      </c>
      <c r="D15" s="54" t="s">
        <v>229</v>
      </c>
      <c r="E15" s="1" t="s">
        <v>75</v>
      </c>
      <c r="F15" s="7">
        <v>0</v>
      </c>
      <c r="G15" s="7">
        <f>SUM(Tabela145[[#This Row],[mai/24]:[dez/25]])</f>
        <v>4</v>
      </c>
      <c r="H15" s="30">
        <v>0</v>
      </c>
      <c r="I15" s="5">
        <v>0</v>
      </c>
      <c r="J15" s="5">
        <v>4</v>
      </c>
      <c r="K15" s="93">
        <v>0</v>
      </c>
      <c r="L15" s="93">
        <v>0</v>
      </c>
      <c r="M15" s="93">
        <v>0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1"/>
    </row>
    <row r="16" spans="1:28" x14ac:dyDescent="0.25">
      <c r="A16" s="1" t="s">
        <v>56</v>
      </c>
      <c r="C16" s="1" t="s">
        <v>22</v>
      </c>
      <c r="D16" s="54" t="s">
        <v>229</v>
      </c>
      <c r="E16" s="1" t="s">
        <v>75</v>
      </c>
      <c r="F16" s="7">
        <v>0</v>
      </c>
      <c r="G16" s="7">
        <f>SUM(Tabela145[[#This Row],[mai/24]:[dez/25]])</f>
        <v>0</v>
      </c>
      <c r="H16" s="30">
        <v>0</v>
      </c>
      <c r="I16" s="5">
        <v>0</v>
      </c>
      <c r="J16" s="5">
        <v>0</v>
      </c>
      <c r="K16" s="93">
        <v>0</v>
      </c>
      <c r="L16" s="93">
        <v>0</v>
      </c>
      <c r="M16" s="93">
        <v>0</v>
      </c>
      <c r="N16" s="93">
        <v>0</v>
      </c>
      <c r="O16" s="93">
        <v>0</v>
      </c>
      <c r="P16" s="93">
        <v>0</v>
      </c>
      <c r="Q16" s="93">
        <v>0</v>
      </c>
      <c r="R16" s="93">
        <v>0</v>
      </c>
      <c r="S16" s="93">
        <v>0</v>
      </c>
      <c r="T16" s="93">
        <v>0</v>
      </c>
      <c r="U16" s="93">
        <v>0</v>
      </c>
      <c r="V16" s="93">
        <v>0</v>
      </c>
      <c r="W16" s="93">
        <v>0</v>
      </c>
      <c r="X16" s="93">
        <v>0</v>
      </c>
      <c r="Y16" s="93">
        <v>0</v>
      </c>
      <c r="Z16" s="93">
        <v>0</v>
      </c>
      <c r="AA16" s="93">
        <v>0</v>
      </c>
      <c r="AB16" s="1"/>
    </row>
    <row r="17" spans="1:28" hidden="1" x14ac:dyDescent="0.25">
      <c r="A17" s="1" t="s">
        <v>151</v>
      </c>
      <c r="B17" s="1" t="s">
        <v>218</v>
      </c>
      <c r="C17" s="1" t="s">
        <v>211</v>
      </c>
      <c r="D17" s="54" t="s">
        <v>229</v>
      </c>
      <c r="E17" s="1" t="s">
        <v>75</v>
      </c>
      <c r="F17" s="7">
        <v>8</v>
      </c>
      <c r="G17" s="7">
        <f>SUM(Tabela145[[#This Row],[mai/24]:[dez/25]])</f>
        <v>8</v>
      </c>
      <c r="H17" s="30">
        <v>0</v>
      </c>
      <c r="I17" s="5">
        <v>0</v>
      </c>
      <c r="J17" s="5">
        <v>4</v>
      </c>
      <c r="K17" s="93">
        <v>4</v>
      </c>
      <c r="L17" s="93">
        <v>0</v>
      </c>
      <c r="M17" s="93">
        <v>0</v>
      </c>
      <c r="N17" s="93">
        <v>0</v>
      </c>
      <c r="O17" s="93">
        <v>0</v>
      </c>
      <c r="P17" s="93">
        <v>0</v>
      </c>
      <c r="Q17" s="93">
        <v>0</v>
      </c>
      <c r="R17" s="93">
        <v>0</v>
      </c>
      <c r="S17" s="93">
        <v>0</v>
      </c>
      <c r="T17" s="93">
        <v>0</v>
      </c>
      <c r="U17" s="93">
        <v>0</v>
      </c>
      <c r="V17" s="93">
        <v>0</v>
      </c>
      <c r="W17" s="93">
        <v>0</v>
      </c>
      <c r="X17" s="93"/>
      <c r="Y17" s="93"/>
      <c r="Z17" s="93"/>
      <c r="AA17" s="93"/>
      <c r="AB17" s="1"/>
    </row>
    <row r="18" spans="1:28" s="29" customFormat="1" hidden="1" x14ac:dyDescent="0.25">
      <c r="A18" s="26" t="s">
        <v>153</v>
      </c>
      <c r="B18" s="26" t="s">
        <v>154</v>
      </c>
      <c r="C18" s="26" t="s">
        <v>71</v>
      </c>
      <c r="D18" s="90" t="s">
        <v>229</v>
      </c>
      <c r="E18" s="26" t="s">
        <v>75</v>
      </c>
      <c r="F18" s="27">
        <v>0</v>
      </c>
      <c r="G18" s="7">
        <f>SUM(Tabela145[[#This Row],[mai/24]:[dez/25]])</f>
        <v>0</v>
      </c>
      <c r="H18" s="30">
        <v>0</v>
      </c>
      <c r="I18" s="28">
        <v>0</v>
      </c>
      <c r="J18" s="28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14"/>
      <c r="X18" s="94"/>
      <c r="Y18" s="94"/>
      <c r="Z18" s="94"/>
      <c r="AA18" s="94"/>
      <c r="AB18" s="26"/>
    </row>
    <row r="19" spans="1:28" hidden="1" x14ac:dyDescent="0.25">
      <c r="A19" s="1" t="s">
        <v>155</v>
      </c>
      <c r="C19" s="1" t="s">
        <v>71</v>
      </c>
      <c r="D19" s="54" t="s">
        <v>229</v>
      </c>
      <c r="E19" s="1" t="s">
        <v>75</v>
      </c>
      <c r="F19" s="7">
        <v>0</v>
      </c>
      <c r="G19" s="7">
        <f>SUM(Tabela145[[#This Row],[mai/24]:[dez/25]])</f>
        <v>2</v>
      </c>
      <c r="H19" s="30">
        <v>0</v>
      </c>
      <c r="I19" s="5">
        <v>2</v>
      </c>
      <c r="J19" s="5">
        <v>0</v>
      </c>
      <c r="K19" s="93">
        <v>0</v>
      </c>
      <c r="L19" s="93">
        <v>0</v>
      </c>
      <c r="M19" s="93">
        <v>0</v>
      </c>
      <c r="N19" s="93">
        <v>0</v>
      </c>
      <c r="O19" s="93">
        <v>0</v>
      </c>
      <c r="P19" s="93">
        <v>0</v>
      </c>
      <c r="Q19" s="93">
        <v>0</v>
      </c>
      <c r="R19" s="93">
        <v>0</v>
      </c>
      <c r="S19" s="93">
        <v>0</v>
      </c>
      <c r="T19" s="93">
        <v>0</v>
      </c>
      <c r="U19" s="93">
        <v>0</v>
      </c>
      <c r="V19" s="93">
        <v>0</v>
      </c>
      <c r="W19" s="93">
        <v>0</v>
      </c>
      <c r="X19" s="93">
        <v>0</v>
      </c>
      <c r="Y19" s="93">
        <v>0</v>
      </c>
      <c r="Z19" s="93">
        <v>0</v>
      </c>
      <c r="AA19" s="93">
        <v>0</v>
      </c>
      <c r="AB19" s="1"/>
    </row>
    <row r="20" spans="1:28" hidden="1" x14ac:dyDescent="0.25">
      <c r="A20" s="1" t="s">
        <v>156</v>
      </c>
      <c r="B20" s="1" t="s">
        <v>157</v>
      </c>
      <c r="C20" s="1" t="s">
        <v>103</v>
      </c>
      <c r="D20" s="54" t="s">
        <v>229</v>
      </c>
      <c r="E20" s="1" t="s">
        <v>75</v>
      </c>
      <c r="F20" s="7">
        <v>0</v>
      </c>
      <c r="G20" s="7">
        <f>SUM(Tabela145[[#This Row],[mai/24]:[dez/25]])</f>
        <v>0</v>
      </c>
      <c r="H20" s="30">
        <v>0</v>
      </c>
      <c r="I20" s="5">
        <v>0</v>
      </c>
      <c r="J20" s="5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1"/>
    </row>
    <row r="21" spans="1:28" hidden="1" x14ac:dyDescent="0.25">
      <c r="A21" s="1" t="s">
        <v>199</v>
      </c>
      <c r="C21" s="1" t="s">
        <v>71</v>
      </c>
      <c r="D21" s="54" t="s">
        <v>229</v>
      </c>
      <c r="E21" s="1" t="s">
        <v>75</v>
      </c>
      <c r="F21" s="7">
        <v>4</v>
      </c>
      <c r="G21" s="7">
        <f>SUM(Tabela145[[#This Row],[mai/24]:[dez/25]])</f>
        <v>20</v>
      </c>
      <c r="H21" s="30"/>
      <c r="I21" s="5"/>
      <c r="J21" s="5">
        <v>8</v>
      </c>
      <c r="K21" s="93">
        <v>4</v>
      </c>
      <c r="L21" s="93">
        <v>8</v>
      </c>
      <c r="M21" s="93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3">
        <v>0</v>
      </c>
      <c r="T21" s="93">
        <v>0</v>
      </c>
      <c r="U21" s="93">
        <v>0</v>
      </c>
      <c r="V21" s="14"/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1"/>
    </row>
    <row r="22" spans="1:28" hidden="1" x14ac:dyDescent="0.25">
      <c r="A22" s="1" t="s">
        <v>158</v>
      </c>
      <c r="C22" s="1" t="s">
        <v>71</v>
      </c>
      <c r="D22" s="54" t="s">
        <v>229</v>
      </c>
      <c r="E22" s="1" t="s">
        <v>75</v>
      </c>
      <c r="F22" s="7">
        <v>0</v>
      </c>
      <c r="G22" s="7">
        <f>SUM(Tabela145[[#This Row],[mai/24]:[dez/25]])</f>
        <v>2</v>
      </c>
      <c r="H22" s="30">
        <v>0</v>
      </c>
      <c r="I22" s="5">
        <v>0</v>
      </c>
      <c r="J22" s="5">
        <v>2</v>
      </c>
      <c r="K22" s="93">
        <v>0</v>
      </c>
      <c r="L22" s="93">
        <v>0</v>
      </c>
      <c r="M22" s="93">
        <v>0</v>
      </c>
      <c r="N22" s="93">
        <v>0</v>
      </c>
      <c r="O22" s="93">
        <v>0</v>
      </c>
      <c r="P22" s="93">
        <v>0</v>
      </c>
      <c r="Q22" s="93">
        <v>0</v>
      </c>
      <c r="R22" s="93">
        <v>0</v>
      </c>
      <c r="S22" s="93">
        <v>0</v>
      </c>
      <c r="T22" s="93">
        <v>0</v>
      </c>
      <c r="U22" s="93">
        <v>0</v>
      </c>
      <c r="V22" s="93">
        <v>0</v>
      </c>
      <c r="W22" s="93">
        <v>0</v>
      </c>
      <c r="X22" s="93">
        <v>0</v>
      </c>
      <c r="Y22" s="93">
        <v>0</v>
      </c>
      <c r="Z22" s="93">
        <v>0</v>
      </c>
      <c r="AA22" s="93">
        <v>0</v>
      </c>
      <c r="AB22" s="1"/>
    </row>
    <row r="23" spans="1:28" hidden="1" x14ac:dyDescent="0.25">
      <c r="A23" s="1" t="s">
        <v>216</v>
      </c>
      <c r="C23" s="1" t="s">
        <v>71</v>
      </c>
      <c r="D23" s="54" t="s">
        <v>229</v>
      </c>
      <c r="E23" s="1" t="s">
        <v>75</v>
      </c>
      <c r="F23" s="7">
        <v>2</v>
      </c>
      <c r="G23" s="7">
        <f>SUM(Tabela145[[#This Row],[mai/24]:[dez/25]])</f>
        <v>4</v>
      </c>
      <c r="H23" s="30">
        <v>0</v>
      </c>
      <c r="I23" s="5">
        <v>0</v>
      </c>
      <c r="J23" s="5">
        <v>2</v>
      </c>
      <c r="K23" s="93">
        <v>2</v>
      </c>
      <c r="L23" s="93">
        <v>0</v>
      </c>
      <c r="M23" s="93">
        <v>0</v>
      </c>
      <c r="N23" s="93">
        <v>0</v>
      </c>
      <c r="O23" s="93">
        <v>0</v>
      </c>
      <c r="P23" s="93">
        <v>0</v>
      </c>
      <c r="Q23" s="93">
        <v>0</v>
      </c>
      <c r="R23" s="93">
        <v>0</v>
      </c>
      <c r="S23" s="93">
        <v>0</v>
      </c>
      <c r="T23" s="93">
        <v>0</v>
      </c>
      <c r="U23" s="93">
        <v>0</v>
      </c>
      <c r="V23" s="93">
        <v>0</v>
      </c>
      <c r="W23" s="93">
        <v>0</v>
      </c>
      <c r="X23" s="93">
        <v>0</v>
      </c>
      <c r="Y23" s="93">
        <v>0</v>
      </c>
      <c r="Z23" s="93">
        <v>0</v>
      </c>
      <c r="AA23" s="93">
        <v>0</v>
      </c>
      <c r="AB23" s="1"/>
    </row>
    <row r="24" spans="1:28" x14ac:dyDescent="0.25">
      <c r="A24" s="1" t="s">
        <v>171</v>
      </c>
      <c r="C24" s="1" t="s">
        <v>20</v>
      </c>
      <c r="D24" s="54" t="s">
        <v>229</v>
      </c>
      <c r="E24" s="1" t="s">
        <v>75</v>
      </c>
      <c r="F24" s="7">
        <v>0</v>
      </c>
      <c r="G24" s="7">
        <f>SUM(Tabela145[[#This Row],[mai/24]:[dez/25]])</f>
        <v>2</v>
      </c>
      <c r="H24" s="30"/>
      <c r="I24" s="5"/>
      <c r="J24" s="5"/>
      <c r="K24" s="93">
        <v>0</v>
      </c>
      <c r="L24" s="93">
        <v>2</v>
      </c>
      <c r="M24" s="93">
        <v>0</v>
      </c>
      <c r="N24" s="93">
        <v>0</v>
      </c>
      <c r="O24" s="93">
        <v>0</v>
      </c>
      <c r="P24" s="93">
        <v>0</v>
      </c>
      <c r="Q24" s="93">
        <v>0</v>
      </c>
      <c r="R24" s="93">
        <v>0</v>
      </c>
      <c r="S24" s="93">
        <v>0</v>
      </c>
      <c r="T24" s="93">
        <v>0</v>
      </c>
      <c r="U24" s="93">
        <v>0</v>
      </c>
      <c r="V24" s="93">
        <v>0</v>
      </c>
      <c r="W24" s="93">
        <v>0</v>
      </c>
      <c r="X24" s="93">
        <v>0</v>
      </c>
      <c r="Y24" s="93">
        <v>0</v>
      </c>
      <c r="Z24" s="93">
        <v>0</v>
      </c>
      <c r="AA24" s="93">
        <v>0</v>
      </c>
      <c r="AB24" s="1"/>
    </row>
    <row r="25" spans="1:28" x14ac:dyDescent="0.25">
      <c r="A25" s="1" t="s">
        <v>213</v>
      </c>
      <c r="C25" s="1" t="s">
        <v>22</v>
      </c>
      <c r="D25" s="54" t="s">
        <v>229</v>
      </c>
      <c r="E25" s="1" t="s">
        <v>75</v>
      </c>
      <c r="F25" s="7">
        <v>0</v>
      </c>
      <c r="G25" s="7">
        <f>SUM(Tabela145[[#This Row],[mai/24]:[dez/25]])</f>
        <v>0</v>
      </c>
      <c r="H25" s="30"/>
      <c r="I25" s="5"/>
      <c r="J25" s="5"/>
      <c r="K25" s="93">
        <v>0</v>
      </c>
      <c r="L25" s="93">
        <v>0</v>
      </c>
      <c r="M25" s="93">
        <v>0</v>
      </c>
      <c r="N25" s="93">
        <v>0</v>
      </c>
      <c r="O25" s="93">
        <v>0</v>
      </c>
      <c r="P25" s="93">
        <v>0</v>
      </c>
      <c r="Q25" s="93">
        <v>0</v>
      </c>
      <c r="R25" s="93">
        <v>0</v>
      </c>
      <c r="S25" s="93">
        <v>0</v>
      </c>
      <c r="T25" s="93">
        <v>0</v>
      </c>
      <c r="U25" s="93">
        <v>0</v>
      </c>
      <c r="V25" s="93">
        <v>0</v>
      </c>
      <c r="W25" s="93">
        <v>0</v>
      </c>
      <c r="X25" s="93">
        <v>0</v>
      </c>
      <c r="Y25" s="93">
        <v>0</v>
      </c>
      <c r="Z25" s="93">
        <v>0</v>
      </c>
      <c r="AA25" s="93">
        <v>0</v>
      </c>
      <c r="AB25" s="1"/>
    </row>
    <row r="26" spans="1:28" x14ac:dyDescent="0.25">
      <c r="A26" s="1" t="s">
        <v>58</v>
      </c>
      <c r="C26" s="1" t="s">
        <v>20</v>
      </c>
      <c r="D26" s="54" t="s">
        <v>229</v>
      </c>
      <c r="E26" s="1" t="s">
        <v>75</v>
      </c>
      <c r="F26" s="7">
        <v>3</v>
      </c>
      <c r="G26" s="7">
        <f>SUM(Tabela145[[#This Row],[mai/24]:[dez/25]])</f>
        <v>15</v>
      </c>
      <c r="H26" s="30">
        <v>0</v>
      </c>
      <c r="I26" s="5">
        <v>4</v>
      </c>
      <c r="J26" s="5">
        <v>8</v>
      </c>
      <c r="K26" s="93">
        <v>3</v>
      </c>
      <c r="L26" s="93">
        <v>0</v>
      </c>
      <c r="M26" s="93">
        <v>0</v>
      </c>
      <c r="N26" s="93">
        <v>0</v>
      </c>
      <c r="O26" s="93">
        <v>0</v>
      </c>
      <c r="P26" s="93">
        <v>0</v>
      </c>
      <c r="Q26" s="93">
        <v>0</v>
      </c>
      <c r="R26" s="93">
        <v>0</v>
      </c>
      <c r="S26" s="93">
        <v>0</v>
      </c>
      <c r="T26" s="93">
        <v>0</v>
      </c>
      <c r="U26" s="93">
        <v>0</v>
      </c>
      <c r="V26" s="93">
        <v>0</v>
      </c>
      <c r="W26" s="93">
        <v>0</v>
      </c>
      <c r="X26" s="93">
        <v>0</v>
      </c>
      <c r="Y26" s="93">
        <v>0</v>
      </c>
      <c r="Z26" s="93">
        <v>0</v>
      </c>
      <c r="AA26" s="93">
        <v>0</v>
      </c>
      <c r="AB26" s="1"/>
    </row>
    <row r="27" spans="1:28" hidden="1" x14ac:dyDescent="0.25">
      <c r="A27" s="1" t="s">
        <v>124</v>
      </c>
      <c r="C27" s="1" t="s">
        <v>71</v>
      </c>
      <c r="D27" s="54" t="s">
        <v>229</v>
      </c>
      <c r="E27" s="1" t="s">
        <v>75</v>
      </c>
      <c r="F27" s="7">
        <v>4</v>
      </c>
      <c r="G27" s="7">
        <f>SUM(Tabela145[[#This Row],[mai/24]:[dez/25]])</f>
        <v>4</v>
      </c>
      <c r="H27" s="30">
        <v>0</v>
      </c>
      <c r="I27" s="5">
        <v>2</v>
      </c>
      <c r="J27" s="5">
        <v>2</v>
      </c>
      <c r="K27" s="93">
        <v>0</v>
      </c>
      <c r="L27" s="93">
        <v>0</v>
      </c>
      <c r="M27" s="93">
        <v>0</v>
      </c>
      <c r="N27" s="93">
        <v>0</v>
      </c>
      <c r="O27" s="93">
        <v>0</v>
      </c>
      <c r="P27" s="93">
        <v>0</v>
      </c>
      <c r="Q27" s="93">
        <v>0</v>
      </c>
      <c r="R27" s="93">
        <v>0</v>
      </c>
      <c r="S27" s="93">
        <v>0</v>
      </c>
      <c r="T27" s="93">
        <v>0</v>
      </c>
      <c r="U27" s="93">
        <v>0</v>
      </c>
      <c r="V27" s="93">
        <v>0</v>
      </c>
      <c r="W27" s="93">
        <v>0</v>
      </c>
      <c r="X27" s="93"/>
      <c r="Y27" s="93"/>
      <c r="Z27" s="93"/>
      <c r="AA27" s="93"/>
      <c r="AB27" s="1"/>
    </row>
    <row r="28" spans="1:28" x14ac:dyDescent="0.25">
      <c r="A28" s="1" t="s">
        <v>230</v>
      </c>
      <c r="B28" s="1" t="s">
        <v>231</v>
      </c>
      <c r="C28" s="1" t="s">
        <v>71</v>
      </c>
      <c r="D28" s="54" t="s">
        <v>229</v>
      </c>
      <c r="E28" s="1" t="s">
        <v>75</v>
      </c>
      <c r="F28" s="7">
        <v>34</v>
      </c>
      <c r="G28" s="7">
        <f>SUM(Tabela145[[#This Row],[mai/24]:[dez/25]])</f>
        <v>34</v>
      </c>
      <c r="H28" s="30"/>
      <c r="I28" s="5"/>
      <c r="J28" s="5"/>
      <c r="K28" s="93">
        <v>34</v>
      </c>
      <c r="L28" s="93">
        <v>0</v>
      </c>
      <c r="M28" s="93">
        <v>0</v>
      </c>
      <c r="N28" s="93">
        <v>0</v>
      </c>
      <c r="O28" s="93">
        <v>0</v>
      </c>
      <c r="P28" s="93">
        <v>0</v>
      </c>
      <c r="Q28" s="93">
        <v>0</v>
      </c>
      <c r="R28" s="93">
        <v>0</v>
      </c>
      <c r="S28" s="93">
        <v>0</v>
      </c>
      <c r="T28" s="93">
        <v>0</v>
      </c>
      <c r="U28" s="93">
        <v>0</v>
      </c>
      <c r="V28" s="93">
        <v>0</v>
      </c>
      <c r="W28" s="93">
        <v>0</v>
      </c>
      <c r="X28" s="93">
        <v>0</v>
      </c>
      <c r="Y28" s="93">
        <v>0</v>
      </c>
      <c r="Z28" s="93">
        <v>0</v>
      </c>
      <c r="AA28" s="93">
        <v>0</v>
      </c>
      <c r="AB28" s="1"/>
    </row>
    <row r="29" spans="1:28" x14ac:dyDescent="0.25">
      <c r="A29" s="1" t="s">
        <v>139</v>
      </c>
      <c r="C29" s="1" t="s">
        <v>20</v>
      </c>
      <c r="D29" s="54" t="s">
        <v>229</v>
      </c>
      <c r="E29" s="1" t="s">
        <v>75</v>
      </c>
      <c r="F29" s="7">
        <v>20</v>
      </c>
      <c r="G29" s="7">
        <f>SUM(Tabela145[[#This Row],[mai/24]:[dez/25]])</f>
        <v>89</v>
      </c>
      <c r="H29" s="30">
        <v>0</v>
      </c>
      <c r="I29" s="5">
        <v>48</v>
      </c>
      <c r="J29" s="5">
        <v>20</v>
      </c>
      <c r="K29" s="93">
        <v>20</v>
      </c>
      <c r="L29" s="93">
        <v>1</v>
      </c>
      <c r="M29" s="93">
        <v>0</v>
      </c>
      <c r="N29" s="93">
        <v>0</v>
      </c>
      <c r="O29" s="93">
        <v>0</v>
      </c>
      <c r="P29" s="93">
        <v>0</v>
      </c>
      <c r="Q29" s="93">
        <v>0</v>
      </c>
      <c r="R29" s="93">
        <v>0</v>
      </c>
      <c r="S29" s="93">
        <v>0</v>
      </c>
      <c r="T29" s="93">
        <v>0</v>
      </c>
      <c r="U29" s="93">
        <v>0</v>
      </c>
      <c r="V29" s="93">
        <v>0</v>
      </c>
      <c r="W29" s="93">
        <v>0</v>
      </c>
      <c r="X29" s="93">
        <v>0</v>
      </c>
      <c r="Y29" s="93">
        <v>0</v>
      </c>
      <c r="Z29" s="93">
        <v>0</v>
      </c>
      <c r="AA29" s="93">
        <v>0</v>
      </c>
      <c r="AB29" s="1"/>
    </row>
    <row r="30" spans="1:28" hidden="1" x14ac:dyDescent="0.25">
      <c r="A30" s="1" t="s">
        <v>140</v>
      </c>
      <c r="C30" s="1" t="s">
        <v>71</v>
      </c>
      <c r="D30" s="54" t="s">
        <v>229</v>
      </c>
      <c r="E30" s="1" t="s">
        <v>75</v>
      </c>
      <c r="F30" s="7">
        <v>20</v>
      </c>
      <c r="G30" s="7">
        <f>SUM(Tabela145[[#This Row],[mai/24]:[dez/25]])</f>
        <v>100</v>
      </c>
      <c r="H30" s="30">
        <v>0</v>
      </c>
      <c r="I30" s="5">
        <v>40</v>
      </c>
      <c r="J30" s="5">
        <v>40</v>
      </c>
      <c r="K30" s="93">
        <v>20</v>
      </c>
      <c r="L30" s="93">
        <v>0</v>
      </c>
      <c r="M30" s="93">
        <v>0</v>
      </c>
      <c r="N30" s="93">
        <v>0</v>
      </c>
      <c r="O30" s="93">
        <v>0</v>
      </c>
      <c r="P30" s="93">
        <v>0</v>
      </c>
      <c r="Q30" s="93">
        <v>0</v>
      </c>
      <c r="R30" s="93">
        <v>0</v>
      </c>
      <c r="S30" s="93">
        <v>0</v>
      </c>
      <c r="T30" s="93">
        <v>0</v>
      </c>
      <c r="U30" s="93">
        <v>0</v>
      </c>
      <c r="V30" s="93">
        <v>0</v>
      </c>
      <c r="W30" s="93">
        <v>0</v>
      </c>
      <c r="X30" s="93">
        <v>0</v>
      </c>
      <c r="Y30" s="93">
        <v>0</v>
      </c>
      <c r="Z30" s="93">
        <v>0</v>
      </c>
      <c r="AA30" s="93">
        <v>0</v>
      </c>
      <c r="AB30" s="1"/>
    </row>
    <row r="31" spans="1:28" ht="30" hidden="1" x14ac:dyDescent="0.25">
      <c r="A31" s="1" t="s">
        <v>31</v>
      </c>
      <c r="C31" s="1" t="s">
        <v>71</v>
      </c>
      <c r="D31" s="54" t="s">
        <v>229</v>
      </c>
      <c r="E31" s="1" t="s">
        <v>75</v>
      </c>
      <c r="F31" s="7">
        <v>90</v>
      </c>
      <c r="G31" s="7">
        <f>SUM(Tabela145[[#This Row],[mai/24]:[dez/25]])</f>
        <v>90</v>
      </c>
      <c r="H31" s="30">
        <v>0</v>
      </c>
      <c r="I31" s="5">
        <v>80</v>
      </c>
      <c r="J31" s="5">
        <v>10</v>
      </c>
      <c r="K31" s="93">
        <v>0</v>
      </c>
      <c r="L31" s="93">
        <v>0</v>
      </c>
      <c r="M31" s="93">
        <v>0</v>
      </c>
      <c r="N31" s="93">
        <v>0</v>
      </c>
      <c r="O31" s="93">
        <v>0</v>
      </c>
      <c r="P31" s="93">
        <v>0</v>
      </c>
      <c r="Q31" s="93">
        <v>0</v>
      </c>
      <c r="R31" s="93">
        <v>0</v>
      </c>
      <c r="S31" s="93">
        <v>0</v>
      </c>
      <c r="T31" s="93">
        <v>0</v>
      </c>
      <c r="U31" s="93">
        <v>0</v>
      </c>
      <c r="V31" s="93">
        <v>0</v>
      </c>
      <c r="W31" s="93">
        <v>0</v>
      </c>
      <c r="X31" s="93"/>
      <c r="Y31" s="93"/>
      <c r="Z31" s="93"/>
      <c r="AA31" s="93"/>
      <c r="AB31" s="1"/>
    </row>
    <row r="32" spans="1:28" x14ac:dyDescent="0.25">
      <c r="A32" s="1" t="s">
        <v>159</v>
      </c>
      <c r="C32" s="1" t="s">
        <v>20</v>
      </c>
      <c r="D32" s="54" t="s">
        <v>229</v>
      </c>
      <c r="E32" s="1" t="s">
        <v>75</v>
      </c>
      <c r="F32" s="7">
        <v>40</v>
      </c>
      <c r="G32" s="7">
        <f>SUM(Tabela145[[#This Row],[mai/24]:[dez/25]])</f>
        <v>88</v>
      </c>
      <c r="H32" s="30"/>
      <c r="I32" s="5">
        <v>8</v>
      </c>
      <c r="J32" s="5">
        <v>40</v>
      </c>
      <c r="K32" s="93">
        <v>40</v>
      </c>
      <c r="L32" s="93">
        <v>0</v>
      </c>
      <c r="M32" s="93">
        <v>0</v>
      </c>
      <c r="N32" s="93">
        <v>0</v>
      </c>
      <c r="O32" s="93">
        <v>0</v>
      </c>
      <c r="P32" s="93">
        <v>0</v>
      </c>
      <c r="Q32" s="93">
        <v>0</v>
      </c>
      <c r="R32" s="93">
        <v>0</v>
      </c>
      <c r="S32" s="93">
        <v>0</v>
      </c>
      <c r="T32" s="93">
        <v>0</v>
      </c>
      <c r="U32" s="93">
        <v>0</v>
      </c>
      <c r="V32" s="93">
        <v>0</v>
      </c>
      <c r="W32" s="93">
        <v>0</v>
      </c>
      <c r="X32" s="93">
        <v>0</v>
      </c>
      <c r="Y32" s="93">
        <v>0</v>
      </c>
      <c r="Z32" s="93">
        <v>0</v>
      </c>
      <c r="AA32" s="93">
        <v>0</v>
      </c>
      <c r="AB32" s="1"/>
    </row>
    <row r="33" spans="1:28" ht="30" hidden="1" x14ac:dyDescent="0.25">
      <c r="A33" s="1" t="s">
        <v>31</v>
      </c>
      <c r="C33" s="1" t="s">
        <v>71</v>
      </c>
      <c r="D33" s="54" t="s">
        <v>229</v>
      </c>
      <c r="E33" s="1" t="s">
        <v>75</v>
      </c>
      <c r="F33" s="7">
        <v>0</v>
      </c>
      <c r="G33" s="7">
        <f>SUM(Tabela145[[#This Row],[mai/24]:[dez/25]])</f>
        <v>0</v>
      </c>
      <c r="H33" s="30"/>
      <c r="I33" s="5"/>
      <c r="J33" s="5"/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v>0</v>
      </c>
      <c r="T33" s="93">
        <v>0</v>
      </c>
      <c r="U33" s="93">
        <v>0</v>
      </c>
      <c r="V33" s="93">
        <v>0</v>
      </c>
      <c r="W33" s="93">
        <v>0</v>
      </c>
      <c r="X33" s="93">
        <v>0</v>
      </c>
      <c r="Y33" s="93">
        <v>0</v>
      </c>
      <c r="Z33" s="93">
        <v>0</v>
      </c>
      <c r="AA33" s="93">
        <v>0</v>
      </c>
      <c r="AB33" s="1"/>
    </row>
    <row r="34" spans="1:28" x14ac:dyDescent="0.25">
      <c r="A34" s="38" t="s">
        <v>179</v>
      </c>
      <c r="C34" s="1" t="s">
        <v>20</v>
      </c>
      <c r="D34" s="54" t="s">
        <v>229</v>
      </c>
      <c r="E34" s="1" t="s">
        <v>75</v>
      </c>
      <c r="F34" s="7">
        <v>0</v>
      </c>
      <c r="G34" s="7">
        <v>0</v>
      </c>
      <c r="H34" s="30"/>
      <c r="I34" s="5"/>
      <c r="J34" s="5"/>
      <c r="K34" s="43">
        <v>0</v>
      </c>
      <c r="L34" s="43">
        <v>0</v>
      </c>
      <c r="M34" s="43">
        <v>8</v>
      </c>
      <c r="N34" s="43">
        <v>0</v>
      </c>
      <c r="O34" s="43">
        <v>0</v>
      </c>
      <c r="P34" s="43">
        <v>0</v>
      </c>
      <c r="Q34" s="43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59"/>
    </row>
    <row r="35" spans="1:28" x14ac:dyDescent="0.25">
      <c r="A35" s="1" t="s">
        <v>215</v>
      </c>
      <c r="B35" s="1" t="s">
        <v>332</v>
      </c>
      <c r="C35" s="1" t="s">
        <v>20</v>
      </c>
      <c r="D35" s="54" t="s">
        <v>229</v>
      </c>
      <c r="E35" s="1" t="s">
        <v>75</v>
      </c>
      <c r="F35" s="7">
        <v>0</v>
      </c>
      <c r="G35" s="7">
        <f>SUM(Tabela145[[#This Row],[mai/24]:[dez/25]])</f>
        <v>25</v>
      </c>
      <c r="H35" s="30"/>
      <c r="I35" s="5"/>
      <c r="J35" s="5"/>
      <c r="K35" s="93">
        <v>0</v>
      </c>
      <c r="L35" s="93">
        <v>0</v>
      </c>
      <c r="M35" s="93">
        <v>0</v>
      </c>
      <c r="N35" s="93">
        <v>0</v>
      </c>
      <c r="O35" s="93">
        <v>25</v>
      </c>
      <c r="P35" s="93">
        <v>0</v>
      </c>
      <c r="Q35" s="93">
        <v>0</v>
      </c>
      <c r="R35" s="93">
        <v>0</v>
      </c>
      <c r="S35" s="93">
        <v>0</v>
      </c>
      <c r="T35" s="93">
        <v>0</v>
      </c>
      <c r="U35" s="93">
        <v>0</v>
      </c>
      <c r="V35" s="93">
        <v>0</v>
      </c>
      <c r="W35" s="93">
        <v>0</v>
      </c>
      <c r="X35" s="93">
        <v>0</v>
      </c>
      <c r="Y35" s="93">
        <v>0</v>
      </c>
      <c r="Z35" s="93">
        <v>0</v>
      </c>
      <c r="AA35" s="93">
        <v>0</v>
      </c>
      <c r="AB35" s="1"/>
    </row>
    <row r="36" spans="1:28" x14ac:dyDescent="0.25">
      <c r="A36" s="1" t="s">
        <v>64</v>
      </c>
      <c r="B36" s="1" t="s">
        <v>104</v>
      </c>
      <c r="C36" s="1" t="s">
        <v>22</v>
      </c>
      <c r="D36" s="54" t="s">
        <v>229</v>
      </c>
      <c r="E36" s="1" t="s">
        <v>75</v>
      </c>
      <c r="F36" s="7">
        <v>48</v>
      </c>
      <c r="G36" s="7">
        <f>SUM(Tabela145[[#This Row],[mai/24]:[dez/25]])</f>
        <v>0</v>
      </c>
      <c r="H36" s="30">
        <v>0</v>
      </c>
      <c r="I36" s="5">
        <v>0</v>
      </c>
      <c r="J36" s="5">
        <v>0</v>
      </c>
      <c r="K36" s="93">
        <v>0</v>
      </c>
      <c r="L36" s="93">
        <v>0</v>
      </c>
      <c r="M36" s="93">
        <v>0</v>
      </c>
      <c r="N36" s="93">
        <v>0</v>
      </c>
      <c r="O36" s="93">
        <v>0</v>
      </c>
      <c r="P36" s="93">
        <v>0</v>
      </c>
      <c r="Q36" s="93">
        <v>0</v>
      </c>
      <c r="R36" s="93">
        <v>0</v>
      </c>
      <c r="S36" s="93">
        <v>0</v>
      </c>
      <c r="T36" s="93">
        <v>0</v>
      </c>
      <c r="U36" s="93">
        <v>0</v>
      </c>
      <c r="V36" s="93">
        <v>0</v>
      </c>
      <c r="W36" s="93">
        <v>0</v>
      </c>
      <c r="X36" s="93">
        <v>0</v>
      </c>
      <c r="Y36" s="93">
        <v>0</v>
      </c>
      <c r="Z36" s="93">
        <v>0</v>
      </c>
      <c r="AA36" s="93">
        <v>0</v>
      </c>
      <c r="AB36" s="1"/>
    </row>
    <row r="37" spans="1:28" x14ac:dyDescent="0.25">
      <c r="A37" s="1" t="s">
        <v>43</v>
      </c>
      <c r="C37" s="1" t="s">
        <v>71</v>
      </c>
      <c r="D37" s="54" t="s">
        <v>229</v>
      </c>
      <c r="E37" s="1" t="s">
        <v>75</v>
      </c>
      <c r="F37" s="7">
        <v>12</v>
      </c>
      <c r="G37" s="7">
        <f>SUM(Tabela145[[#This Row],[mai/24]:[dez/25]])</f>
        <v>12</v>
      </c>
      <c r="H37" s="30">
        <v>0</v>
      </c>
      <c r="I37" s="5">
        <v>0</v>
      </c>
      <c r="J37" s="5">
        <v>0</v>
      </c>
      <c r="K37" s="93">
        <v>0</v>
      </c>
      <c r="L37" s="93">
        <v>12</v>
      </c>
      <c r="M37" s="93">
        <v>0</v>
      </c>
      <c r="N37" s="93">
        <v>0</v>
      </c>
      <c r="O37" s="93">
        <v>0</v>
      </c>
      <c r="P37" s="93">
        <v>0</v>
      </c>
      <c r="Q37" s="93">
        <v>0</v>
      </c>
      <c r="R37" s="93">
        <v>0</v>
      </c>
      <c r="S37" s="93">
        <v>0</v>
      </c>
      <c r="T37" s="93">
        <v>0</v>
      </c>
      <c r="U37" s="93">
        <v>0</v>
      </c>
      <c r="V37" s="93">
        <v>0</v>
      </c>
      <c r="W37" s="93">
        <v>0</v>
      </c>
      <c r="X37" s="93">
        <v>0</v>
      </c>
      <c r="Y37" s="93">
        <v>0</v>
      </c>
      <c r="Z37" s="93">
        <v>0</v>
      </c>
      <c r="AA37" s="93">
        <v>0</v>
      </c>
      <c r="AB37" s="1"/>
    </row>
    <row r="38" spans="1:28" s="29" customFormat="1" hidden="1" x14ac:dyDescent="0.25">
      <c r="A38" s="26" t="s">
        <v>44</v>
      </c>
      <c r="B38" s="26"/>
      <c r="C38" s="26" t="s">
        <v>71</v>
      </c>
      <c r="D38" s="90" t="s">
        <v>229</v>
      </c>
      <c r="E38" s="26" t="s">
        <v>75</v>
      </c>
      <c r="F38" s="27">
        <v>16</v>
      </c>
      <c r="G38" s="7">
        <f>SUM(Tabela145[[#This Row],[mai/24]:[dez/25]])</f>
        <v>16</v>
      </c>
      <c r="H38" s="25">
        <v>16</v>
      </c>
      <c r="I38" s="28">
        <v>0</v>
      </c>
      <c r="J38" s="28">
        <v>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  <c r="R38" s="94">
        <v>0</v>
      </c>
      <c r="S38" s="94">
        <v>0</v>
      </c>
      <c r="T38" s="94">
        <v>0</v>
      </c>
      <c r="U38" s="94">
        <v>0</v>
      </c>
      <c r="V38" s="94">
        <v>0</v>
      </c>
      <c r="W38" s="94"/>
      <c r="X38" s="94"/>
      <c r="Y38" s="94"/>
      <c r="Z38" s="94"/>
      <c r="AA38" s="94"/>
      <c r="AB38" s="26"/>
    </row>
    <row r="39" spans="1:28" x14ac:dyDescent="0.25">
      <c r="A39" s="1" t="s">
        <v>74</v>
      </c>
      <c r="C39" s="1" t="s">
        <v>71</v>
      </c>
      <c r="D39" s="54" t="s">
        <v>229</v>
      </c>
      <c r="E39" s="1" t="s">
        <v>75</v>
      </c>
      <c r="F39" s="7">
        <v>64</v>
      </c>
      <c r="G39" s="7">
        <f>SUM(Tabela145[[#This Row],[mai/24]:[dez/25]])</f>
        <v>58</v>
      </c>
      <c r="H39" s="25">
        <v>0</v>
      </c>
      <c r="I39" s="18">
        <v>8</v>
      </c>
      <c r="J39" s="18">
        <v>2</v>
      </c>
      <c r="K39" s="14">
        <v>16</v>
      </c>
      <c r="L39" s="14">
        <v>16</v>
      </c>
      <c r="M39" s="14">
        <v>8</v>
      </c>
      <c r="N39" s="14">
        <v>8</v>
      </c>
      <c r="O39" s="14">
        <v>0</v>
      </c>
      <c r="P39" s="93">
        <v>0</v>
      </c>
      <c r="Q39" s="93">
        <v>0</v>
      </c>
      <c r="R39" s="93">
        <v>0</v>
      </c>
      <c r="S39" s="93">
        <v>0</v>
      </c>
      <c r="T39" s="93">
        <v>0</v>
      </c>
      <c r="U39" s="93">
        <v>0</v>
      </c>
      <c r="V39" s="93">
        <v>0</v>
      </c>
      <c r="W39" s="93">
        <v>0</v>
      </c>
      <c r="X39" s="93">
        <v>0</v>
      </c>
      <c r="Y39" s="93">
        <v>0</v>
      </c>
      <c r="Z39" s="93">
        <v>0</v>
      </c>
      <c r="AA39" s="93">
        <v>0</v>
      </c>
      <c r="AB39" s="1"/>
    </row>
    <row r="40" spans="1:28" s="36" customFormat="1" hidden="1" x14ac:dyDescent="0.25">
      <c r="A40" s="32" t="s">
        <v>69</v>
      </c>
      <c r="B40" s="33"/>
      <c r="C40" s="33" t="s">
        <v>103</v>
      </c>
      <c r="D40" s="91" t="s">
        <v>229</v>
      </c>
      <c r="E40" s="33" t="s">
        <v>75</v>
      </c>
      <c r="F40" s="34"/>
      <c r="G40" s="7">
        <f>SUM(Tabela145[[#This Row],[mai/24]:[dez/25]])</f>
        <v>0</v>
      </c>
      <c r="H40" s="30">
        <v>0</v>
      </c>
      <c r="I40" s="35">
        <v>0</v>
      </c>
      <c r="J40" s="35">
        <v>0</v>
      </c>
      <c r="K40" s="95">
        <v>0</v>
      </c>
      <c r="L40" s="95">
        <v>0</v>
      </c>
      <c r="M40" s="95">
        <v>0</v>
      </c>
      <c r="N40" s="95">
        <v>0</v>
      </c>
      <c r="O40" s="95">
        <v>0</v>
      </c>
      <c r="P40" s="95">
        <v>0</v>
      </c>
      <c r="Q40" s="95">
        <v>0</v>
      </c>
      <c r="R40" s="95">
        <v>0</v>
      </c>
      <c r="S40" s="95">
        <v>0</v>
      </c>
      <c r="T40" s="95">
        <v>0</v>
      </c>
      <c r="U40" s="95">
        <v>0</v>
      </c>
      <c r="V40" s="95">
        <v>0</v>
      </c>
      <c r="W40" s="95"/>
      <c r="X40" s="95"/>
      <c r="Y40" s="95"/>
      <c r="Z40" s="95"/>
      <c r="AA40" s="95"/>
      <c r="AB40" s="33"/>
    </row>
    <row r="41" spans="1:28" x14ac:dyDescent="0.25">
      <c r="A41" s="1" t="s">
        <v>70</v>
      </c>
      <c r="C41" s="1" t="s">
        <v>22</v>
      </c>
      <c r="D41" s="54" t="s">
        <v>244</v>
      </c>
      <c r="E41" s="1" t="s">
        <v>75</v>
      </c>
      <c r="F41" s="7">
        <v>28</v>
      </c>
      <c r="G41" s="7">
        <f>SUM(Tabela145[[#This Row],[mai/24]:[dez/25]])</f>
        <v>0</v>
      </c>
      <c r="H41" s="30">
        <v>0</v>
      </c>
      <c r="I41" s="5">
        <v>0</v>
      </c>
      <c r="J41" s="5">
        <v>0</v>
      </c>
      <c r="K41" s="93">
        <v>0</v>
      </c>
      <c r="L41" s="93">
        <v>0</v>
      </c>
      <c r="M41" s="93">
        <v>0</v>
      </c>
      <c r="N41" s="93">
        <v>0</v>
      </c>
      <c r="O41" s="93">
        <v>0</v>
      </c>
      <c r="P41" s="93">
        <v>0</v>
      </c>
      <c r="Q41" s="93">
        <v>0</v>
      </c>
      <c r="R41" s="93">
        <v>0</v>
      </c>
      <c r="S41" s="93">
        <v>0</v>
      </c>
      <c r="T41" s="93">
        <v>0</v>
      </c>
      <c r="U41" s="93">
        <v>0</v>
      </c>
      <c r="V41" s="93">
        <v>0</v>
      </c>
      <c r="W41" s="93">
        <v>0</v>
      </c>
      <c r="X41" s="93">
        <v>0</v>
      </c>
      <c r="Y41" s="93">
        <v>0</v>
      </c>
      <c r="Z41" s="93">
        <v>0</v>
      </c>
      <c r="AA41" s="93">
        <v>0</v>
      </c>
      <c r="AB41" s="1"/>
    </row>
    <row r="42" spans="1:28" ht="30" x14ac:dyDescent="0.25">
      <c r="A42" s="1" t="s">
        <v>51</v>
      </c>
      <c r="B42" s="1" t="s">
        <v>273</v>
      </c>
      <c r="C42" s="1" t="s">
        <v>20</v>
      </c>
      <c r="D42" s="54" t="s">
        <v>229</v>
      </c>
      <c r="E42" s="1" t="s">
        <v>75</v>
      </c>
      <c r="F42" s="7">
        <v>52</v>
      </c>
      <c r="G42" s="7">
        <f>SUM(Tabela145[[#This Row],[mai/24]:[dez/25]])</f>
        <v>33</v>
      </c>
      <c r="H42" s="25">
        <v>8</v>
      </c>
      <c r="I42" s="18">
        <v>20</v>
      </c>
      <c r="J42" s="18">
        <v>0</v>
      </c>
      <c r="K42" s="93">
        <v>0</v>
      </c>
      <c r="L42" s="93">
        <v>3</v>
      </c>
      <c r="M42" s="93">
        <v>2</v>
      </c>
      <c r="N42" s="93">
        <v>0</v>
      </c>
      <c r="O42" s="93">
        <v>0</v>
      </c>
      <c r="P42" s="93">
        <v>0</v>
      </c>
      <c r="Q42" s="93">
        <v>0</v>
      </c>
      <c r="R42" s="93">
        <v>0</v>
      </c>
      <c r="S42" s="93">
        <v>0</v>
      </c>
      <c r="T42" s="93">
        <v>0</v>
      </c>
      <c r="U42" s="93">
        <v>0</v>
      </c>
      <c r="V42" s="93">
        <v>0</v>
      </c>
      <c r="W42" s="93">
        <v>0</v>
      </c>
      <c r="X42" s="93">
        <v>0</v>
      </c>
      <c r="Y42" s="93">
        <v>0</v>
      </c>
      <c r="Z42" s="93">
        <v>0</v>
      </c>
      <c r="AA42" s="93">
        <v>0</v>
      </c>
      <c r="AB42" s="1"/>
    </row>
    <row r="43" spans="1:28" s="29" customFormat="1" hidden="1" x14ac:dyDescent="0.25">
      <c r="A43" s="26" t="s">
        <v>57</v>
      </c>
      <c r="B43" s="26"/>
      <c r="C43" s="26" t="s">
        <v>71</v>
      </c>
      <c r="D43" s="90" t="s">
        <v>229</v>
      </c>
      <c r="E43" s="26" t="s">
        <v>75</v>
      </c>
      <c r="F43" s="27">
        <v>0</v>
      </c>
      <c r="G43" s="7">
        <f>SUM(Tabela145[[#This Row],[mai/24]:[dez/25]])</f>
        <v>0</v>
      </c>
      <c r="H43" s="30">
        <v>0</v>
      </c>
      <c r="I43" s="28">
        <v>0</v>
      </c>
      <c r="J43" s="28">
        <v>0</v>
      </c>
      <c r="K43" s="94">
        <v>0</v>
      </c>
      <c r="L43" s="94">
        <v>0</v>
      </c>
      <c r="M43" s="94">
        <v>0</v>
      </c>
      <c r="N43" s="94">
        <v>0</v>
      </c>
      <c r="O43" s="94">
        <v>0</v>
      </c>
      <c r="P43" s="94">
        <v>0</v>
      </c>
      <c r="Q43" s="94">
        <v>0</v>
      </c>
      <c r="R43" s="94">
        <v>0</v>
      </c>
      <c r="S43" s="94">
        <v>0</v>
      </c>
      <c r="T43" s="94">
        <v>0</v>
      </c>
      <c r="U43" s="94">
        <v>0</v>
      </c>
      <c r="V43" s="94">
        <v>0</v>
      </c>
      <c r="W43" s="94"/>
      <c r="X43" s="94"/>
      <c r="Y43" s="94"/>
      <c r="Z43" s="94"/>
      <c r="AA43" s="94"/>
      <c r="AB43" s="26"/>
    </row>
    <row r="44" spans="1:28" x14ac:dyDescent="0.25">
      <c r="A44" s="1" t="s">
        <v>76</v>
      </c>
      <c r="C44" s="1" t="s">
        <v>71</v>
      </c>
      <c r="D44" s="54" t="s">
        <v>229</v>
      </c>
      <c r="E44" s="1" t="s">
        <v>75</v>
      </c>
      <c r="F44" s="7">
        <v>40</v>
      </c>
      <c r="G44" s="7">
        <f>SUM(Tabela145[[#This Row],[mai/24]:[dez/25]])</f>
        <v>30</v>
      </c>
      <c r="H44" s="30">
        <v>10</v>
      </c>
      <c r="I44" s="5">
        <v>10</v>
      </c>
      <c r="J44" s="5">
        <v>10</v>
      </c>
      <c r="K44" s="93">
        <v>0</v>
      </c>
      <c r="L44" s="93">
        <v>0</v>
      </c>
      <c r="M44" s="93">
        <v>0</v>
      </c>
      <c r="N44" s="93">
        <v>0</v>
      </c>
      <c r="O44" s="93">
        <v>0</v>
      </c>
      <c r="P44" s="93">
        <v>0</v>
      </c>
      <c r="Q44" s="93">
        <v>0</v>
      </c>
      <c r="R44" s="93">
        <v>0</v>
      </c>
      <c r="S44" s="93">
        <v>0</v>
      </c>
      <c r="T44" s="93">
        <v>0</v>
      </c>
      <c r="U44" s="93">
        <v>0</v>
      </c>
      <c r="V44" s="93">
        <v>0</v>
      </c>
      <c r="W44" s="93">
        <v>0</v>
      </c>
      <c r="X44" s="93">
        <v>0</v>
      </c>
      <c r="Y44" s="93">
        <v>0</v>
      </c>
      <c r="Z44" s="93">
        <v>0</v>
      </c>
      <c r="AA44" s="93">
        <v>0</v>
      </c>
      <c r="AB44" s="1"/>
    </row>
    <row r="45" spans="1:28" hidden="1" x14ac:dyDescent="0.25">
      <c r="A45" s="1" t="s">
        <v>59</v>
      </c>
      <c r="C45" s="1" t="s">
        <v>71</v>
      </c>
      <c r="D45" s="54" t="s">
        <v>229</v>
      </c>
      <c r="E45" s="1" t="s">
        <v>75</v>
      </c>
      <c r="F45" s="7">
        <v>88</v>
      </c>
      <c r="G45" s="7">
        <f>SUM(Tabela145[[#This Row],[mai/24]:[dez/25]])</f>
        <v>41</v>
      </c>
      <c r="H45" s="30">
        <v>37</v>
      </c>
      <c r="I45" s="5">
        <v>4</v>
      </c>
      <c r="J45" s="5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1"/>
    </row>
    <row r="46" spans="1:28" hidden="1" x14ac:dyDescent="0.25">
      <c r="A46" s="1" t="s">
        <v>65</v>
      </c>
      <c r="C46" s="1" t="s">
        <v>71</v>
      </c>
      <c r="D46" s="54" t="s">
        <v>229</v>
      </c>
      <c r="E46" s="1" t="s">
        <v>75</v>
      </c>
      <c r="F46" s="7">
        <v>48</v>
      </c>
      <c r="G46" s="7">
        <f>SUM(Tabela145[[#This Row],[mai/24]:[dez/25]])</f>
        <v>48</v>
      </c>
      <c r="H46" s="25">
        <v>24</v>
      </c>
      <c r="I46" s="18">
        <v>24</v>
      </c>
      <c r="J46" s="5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/>
      <c r="X46" s="93"/>
      <c r="Y46" s="93"/>
      <c r="Z46" s="93"/>
      <c r="AA46" s="93"/>
      <c r="AB46" s="1"/>
    </row>
    <row r="47" spans="1:28" x14ac:dyDescent="0.25">
      <c r="A47" s="1" t="s">
        <v>205</v>
      </c>
      <c r="C47" s="1" t="s">
        <v>20</v>
      </c>
      <c r="D47" s="54" t="s">
        <v>229</v>
      </c>
      <c r="E47" s="1" t="s">
        <v>75</v>
      </c>
      <c r="F47" s="7">
        <v>16</v>
      </c>
      <c r="G47" s="7">
        <f>SUM(Tabela145[[#This Row],[mai/24]:[dez/25]])</f>
        <v>16</v>
      </c>
      <c r="H47" s="30"/>
      <c r="I47" s="5"/>
      <c r="J47" s="5">
        <v>8</v>
      </c>
      <c r="K47" s="93">
        <v>8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1"/>
    </row>
    <row r="48" spans="1:28" s="102" customFormat="1" x14ac:dyDescent="0.25">
      <c r="A48" s="97" t="s">
        <v>73</v>
      </c>
      <c r="B48" s="97"/>
      <c r="C48" s="97" t="s">
        <v>20</v>
      </c>
      <c r="D48" s="98" t="s">
        <v>229</v>
      </c>
      <c r="E48" s="97" t="s">
        <v>75</v>
      </c>
      <c r="F48" s="99">
        <v>234</v>
      </c>
      <c r="G48" s="99">
        <f>SUM(Tabela145[[#This Row],[mai/24]:[dez/25]])</f>
        <v>128</v>
      </c>
      <c r="H48" s="25">
        <v>40</v>
      </c>
      <c r="I48" s="18">
        <v>40</v>
      </c>
      <c r="J48" s="18">
        <v>48</v>
      </c>
      <c r="K48" s="100">
        <v>0</v>
      </c>
      <c r="L48" s="101">
        <v>0</v>
      </c>
      <c r="M48" s="101">
        <v>0</v>
      </c>
      <c r="N48" s="101">
        <v>0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0</v>
      </c>
      <c r="AB48" s="97"/>
    </row>
    <row r="49" spans="1:28" x14ac:dyDescent="0.25">
      <c r="A49" s="38" t="s">
        <v>33</v>
      </c>
      <c r="C49" s="1" t="s">
        <v>20</v>
      </c>
      <c r="D49" s="54" t="s">
        <v>229</v>
      </c>
      <c r="E49" s="1" t="s">
        <v>75</v>
      </c>
      <c r="F49" s="7">
        <v>408</v>
      </c>
      <c r="G49" s="7">
        <f>SUM(Tabela145[[#This Row],[mai/24]:[dez/25]])</f>
        <v>384</v>
      </c>
      <c r="H49" s="5"/>
      <c r="I49" s="5"/>
      <c r="J49" s="5"/>
      <c r="K49" s="93">
        <v>0</v>
      </c>
      <c r="L49" s="105">
        <v>40</v>
      </c>
      <c r="M49" s="105">
        <v>184</v>
      </c>
      <c r="N49" s="105">
        <v>160</v>
      </c>
      <c r="O49" s="93">
        <v>0</v>
      </c>
      <c r="P49" s="93">
        <v>0</v>
      </c>
      <c r="Q49" s="93">
        <v>0</v>
      </c>
      <c r="R49" s="93">
        <v>0</v>
      </c>
      <c r="S49" s="93">
        <v>0</v>
      </c>
      <c r="T49" s="93">
        <v>0</v>
      </c>
      <c r="U49" s="93">
        <v>0</v>
      </c>
      <c r="V49" s="93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1"/>
    </row>
    <row r="50" spans="1:28" x14ac:dyDescent="0.25">
      <c r="A50" s="38" t="s">
        <v>57</v>
      </c>
      <c r="B50" s="1" t="s">
        <v>219</v>
      </c>
      <c r="C50" s="1" t="s">
        <v>20</v>
      </c>
      <c r="D50" s="54" t="s">
        <v>229</v>
      </c>
      <c r="E50" s="1" t="s">
        <v>75</v>
      </c>
      <c r="F50" s="7">
        <v>60</v>
      </c>
      <c r="G50" s="7">
        <f>SUM(Tabela145[[#This Row],[mai/24]:[dez/25]])</f>
        <v>40</v>
      </c>
      <c r="H50" s="14"/>
      <c r="I50" s="14"/>
      <c r="J50" s="14"/>
      <c r="K50" s="93">
        <v>0</v>
      </c>
      <c r="L50" s="93">
        <v>0</v>
      </c>
      <c r="M50" s="93">
        <v>40</v>
      </c>
      <c r="N50" s="93">
        <v>0</v>
      </c>
      <c r="O50" s="93">
        <v>0</v>
      </c>
      <c r="P50" s="93">
        <v>0</v>
      </c>
      <c r="Q50" s="93">
        <v>0</v>
      </c>
      <c r="R50" s="93">
        <v>0</v>
      </c>
      <c r="S50" s="93">
        <v>0</v>
      </c>
      <c r="T50" s="93">
        <v>0</v>
      </c>
      <c r="U50" s="93">
        <v>0</v>
      </c>
      <c r="V50" s="93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1"/>
    </row>
    <row r="51" spans="1:28" x14ac:dyDescent="0.25">
      <c r="A51" s="38" t="s">
        <v>331</v>
      </c>
      <c r="C51" s="1" t="s">
        <v>20</v>
      </c>
      <c r="D51" s="54" t="s">
        <v>229</v>
      </c>
      <c r="E51" s="1" t="s">
        <v>75</v>
      </c>
      <c r="G51" s="7">
        <f>SUM(Tabela145[[#This Row],[mai/24]:[jul/25]])</f>
        <v>28</v>
      </c>
      <c r="H51" s="5"/>
      <c r="I51" s="5"/>
      <c r="J51" s="5"/>
      <c r="K51" s="43">
        <v>0</v>
      </c>
      <c r="L51" s="93">
        <v>8</v>
      </c>
      <c r="M51" s="93">
        <v>20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1"/>
    </row>
    <row r="52" spans="1:28" x14ac:dyDescent="0.25">
      <c r="A52" s="1" t="s">
        <v>232</v>
      </c>
      <c r="B52" s="1" t="s">
        <v>233</v>
      </c>
      <c r="C52" s="2"/>
      <c r="D52" s="54"/>
      <c r="G52" s="7">
        <f>SUM(Tabela145[[#This Row],[ago/24]:[dez/25]])</f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"/>
    </row>
    <row r="53" spans="1:28" x14ac:dyDescent="0.25">
      <c r="D53" s="54"/>
      <c r="G53" s="7">
        <f>SUM(Tabela145[[#This Row],[ago/24]:[dez/25]])</f>
        <v>0</v>
      </c>
      <c r="H53" s="14"/>
      <c r="I53" s="14"/>
      <c r="J53" s="14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"/>
    </row>
    <row r="54" spans="1:28" x14ac:dyDescent="0.25">
      <c r="D54" s="54"/>
      <c r="G54" s="7"/>
      <c r="H54" s="14"/>
      <c r="I54" s="14"/>
      <c r="J54" s="14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"/>
    </row>
    <row r="55" spans="1:28" x14ac:dyDescent="0.25">
      <c r="D55" s="5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"/>
    </row>
    <row r="56" spans="1:28" x14ac:dyDescent="0.25">
      <c r="D56" s="5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"/>
    </row>
    <row r="57" spans="1:28" x14ac:dyDescent="0.25">
      <c r="B57" s="8"/>
      <c r="C57" s="17"/>
      <c r="D57" s="5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"/>
    </row>
    <row r="58" spans="1:28" x14ac:dyDescent="0.25">
      <c r="B58" s="8"/>
      <c r="D58" s="5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"/>
    </row>
    <row r="59" spans="1:28" x14ac:dyDescent="0.25">
      <c r="B59" s="8"/>
      <c r="D59" s="5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"/>
    </row>
    <row r="60" spans="1:28" x14ac:dyDescent="0.25">
      <c r="A60" s="6"/>
      <c r="B60" s="6"/>
      <c r="C60" s="6"/>
    </row>
  </sheetData>
  <phoneticPr fontId="18" type="noConversion"/>
  <conditionalFormatting sqref="A40">
    <cfRule type="expression" dxfId="443" priority="110">
      <formula>IF($A40="Disponibilidade restante",1)</formula>
    </cfRule>
    <cfRule type="expression" dxfId="442" priority="112">
      <formula>IF($B40=1,1)</formula>
    </cfRule>
    <cfRule type="expression" dxfId="441" priority="111">
      <formula>IF($A40="Disponibil.total",1)</formula>
    </cfRule>
    <cfRule type="expression" dxfId="440" priority="109">
      <formula>IF($A40="Esforço total atribuído",1)</formula>
    </cfRule>
  </conditionalFormatting>
  <conditionalFormatting sqref="H43">
    <cfRule type="expression" dxfId="439" priority="53">
      <formula>IF($A43="Esforço total atribuído",1)</formula>
    </cfRule>
    <cfRule type="expression" dxfId="438" priority="54">
      <formula>IF($A43="Disponibilidade restante",1)</formula>
    </cfRule>
    <cfRule type="expression" dxfId="437" priority="55">
      <formula>IF($A43="Disponibil.total",1)</formula>
    </cfRule>
    <cfRule type="expression" dxfId="436" priority="56">
      <formula>IF(#REF!=1,1)</formula>
    </cfRule>
  </conditionalFormatting>
  <conditionalFormatting sqref="H46:I47">
    <cfRule type="expression" dxfId="435" priority="97">
      <formula>IF($A46="Esforço total atribuído",1)</formula>
    </cfRule>
    <cfRule type="expression" dxfId="434" priority="100">
      <formula>IF($B46=1,1)</formula>
    </cfRule>
    <cfRule type="expression" dxfId="433" priority="99">
      <formula>IF($A46="Disponibil.total",1)</formula>
    </cfRule>
    <cfRule type="expression" dxfId="432" priority="98">
      <formula>IF($A46="Disponibilidade restante",1)</formula>
    </cfRule>
  </conditionalFormatting>
  <conditionalFormatting sqref="H42:J42">
    <cfRule type="expression" dxfId="431" priority="105">
      <formula>IF($A42="Esforço total atribuído",1)</formula>
    </cfRule>
    <cfRule type="expression" dxfId="430" priority="108">
      <formula>IF($B42=1,1)</formula>
    </cfRule>
    <cfRule type="expression" dxfId="429" priority="107">
      <formula>IF($A42="Disponibil.total",1)</formula>
    </cfRule>
    <cfRule type="expression" dxfId="428" priority="106">
      <formula>IF($A42="Disponibilidade restante",1)</formula>
    </cfRule>
  </conditionalFormatting>
  <conditionalFormatting sqref="H44:J44">
    <cfRule type="expression" dxfId="427" priority="88">
      <formula>IF(#REF!=1,1)</formula>
    </cfRule>
    <cfRule type="expression" dxfId="426" priority="87">
      <formula>IF($A44="Disponibil.total",1)</formula>
    </cfRule>
    <cfRule type="expression" dxfId="425" priority="86">
      <formula>IF($A44="Disponibilidade restante",1)</formula>
    </cfRule>
    <cfRule type="expression" dxfId="424" priority="85">
      <formula>IF($A44="Esforço total atribuído",1)</formula>
    </cfRule>
  </conditionalFormatting>
  <conditionalFormatting sqref="H53:J53">
    <cfRule type="expression" dxfId="423" priority="135">
      <formula>IF($A53="Disponibil.total",1)</formula>
    </cfRule>
    <cfRule type="expression" dxfId="422" priority="136">
      <formula>IF($B53=1,1)</formula>
    </cfRule>
    <cfRule type="expression" dxfId="421" priority="133">
      <formula>IF($A53="Esforço total atribuído",1)</formula>
    </cfRule>
    <cfRule type="expression" dxfId="420" priority="134">
      <formula>IF($A53="Disponibilidade restante",1)</formula>
    </cfRule>
  </conditionalFormatting>
  <conditionalFormatting sqref="H45:K45">
    <cfRule type="expression" dxfId="419" priority="79">
      <formula>IF($A45="Disponibil.total",1)</formula>
    </cfRule>
    <cfRule type="expression" dxfId="418" priority="80">
      <formula>IF(#REF!=1,1)</formula>
    </cfRule>
    <cfRule type="expression" dxfId="417" priority="77">
      <formula>IF($A45="Esforço total atribuído",1)</formula>
    </cfRule>
    <cfRule type="expression" dxfId="416" priority="78">
      <formula>IF($A45="Disponibilidade restante",1)</formula>
    </cfRule>
  </conditionalFormatting>
  <conditionalFormatting sqref="H48:K48">
    <cfRule type="expression" dxfId="415" priority="66">
      <formula>IF($A48="Disponibilidade restante",1)</formula>
    </cfRule>
    <cfRule type="expression" dxfId="414" priority="65">
      <formula>IF($A48="Esforço total atribuído",1)</formula>
    </cfRule>
    <cfRule type="expression" dxfId="413" priority="67">
      <formula>IF($A48="Disponibil.total",1)</formula>
    </cfRule>
    <cfRule type="expression" dxfId="412" priority="68">
      <formula>IF($B48=1,1)</formula>
    </cfRule>
  </conditionalFormatting>
  <conditionalFormatting sqref="H39:O39">
    <cfRule type="expression" dxfId="411" priority="104">
      <formula>IF($B39=1,1)</formula>
    </cfRule>
    <cfRule type="expression" dxfId="410" priority="103">
      <formula>IF($A39="Disponibil.total",1)</formula>
    </cfRule>
    <cfRule type="expression" dxfId="409" priority="102">
      <formula>IF($A39="Disponibilidade restante",1)</formula>
    </cfRule>
    <cfRule type="expression" dxfId="408" priority="101">
      <formula>IF($A39="Esforço total atribuído",1)</formula>
    </cfRule>
  </conditionalFormatting>
  <conditionalFormatting sqref="H56:O56">
    <cfRule type="expression" dxfId="407" priority="124">
      <formula>IF($B56=1,1)</formula>
    </cfRule>
    <cfRule type="expression" dxfId="406" priority="123">
      <formula>IF($A56="Disponibil.total",1)</formula>
    </cfRule>
    <cfRule type="expression" dxfId="405" priority="122">
      <formula>IF($A56="Disponibilidade restante",1)</formula>
    </cfRule>
    <cfRule type="expression" dxfId="404" priority="121">
      <formula>IF($A56="Esforço total atribuído",1)</formula>
    </cfRule>
  </conditionalFormatting>
  <conditionalFormatting sqref="H33:AA38 P39:V39 M49:N49 H49:J51 H52:P52 Q52:AA59 H54:P55 P56 H57:P59">
    <cfRule type="expression" dxfId="403" priority="174">
      <formula>IF($A33="Disponibilidade restante",1)</formula>
    </cfRule>
    <cfRule type="expression" dxfId="402" priority="173">
      <formula>IF($A33="Esforço total atribuído",1)</formula>
    </cfRule>
    <cfRule type="expression" dxfId="401" priority="175">
      <formula>IF($A33="Disponibil.total",1)</formula>
    </cfRule>
  </conditionalFormatting>
  <conditionalFormatting sqref="H38:AA38 P39:V39 M49:N49 H49:J51 H52:P52 Q52:AA59 H54:P55 P56 H57:P59">
    <cfRule type="expression" dxfId="400" priority="176">
      <formula>IF($B38=1,1)</formula>
    </cfRule>
  </conditionalFormatting>
  <conditionalFormatting sqref="H40:AA40 H41:V41 K42:V42">
    <cfRule type="expression" dxfId="399" priority="113">
      <formula>IF($A40="Esforço total atribuído",1)</formula>
    </cfRule>
    <cfRule type="expression" dxfId="398" priority="114">
      <formula>IF($A40="Disponibilidade restante",1)</formula>
    </cfRule>
    <cfRule type="expression" dxfId="397" priority="115">
      <formula>IF($A40="Disponibil.total",1)</formula>
    </cfRule>
    <cfRule type="expression" dxfId="396" priority="116">
      <formula>IF(#REF!=1,1)</formula>
    </cfRule>
  </conditionalFormatting>
  <conditionalFormatting sqref="I43:AA43">
    <cfRule type="expression" dxfId="395" priority="57">
      <formula>IF($A43="Esforço total atribuído",1)</formula>
    </cfRule>
    <cfRule type="expression" dxfId="394" priority="59">
      <formula>IF($A43="Disponibil.total",1)</formula>
    </cfRule>
    <cfRule type="expression" dxfId="393" priority="58">
      <formula>IF($A43="Disponibilidade restante",1)</formula>
    </cfRule>
    <cfRule type="expression" dxfId="392" priority="60">
      <formula>IF(#REF!=1,1)</formula>
    </cfRule>
  </conditionalFormatting>
  <conditionalFormatting sqref="J46:AA46 J47:V47 L48:V48">
    <cfRule type="expression" dxfId="391" priority="95">
      <formula>IF($A46="Disponibil.total",1)</formula>
    </cfRule>
    <cfRule type="expression" dxfId="390" priority="96">
      <formula>IF(#REF!=1,1)</formula>
    </cfRule>
    <cfRule type="expression" dxfId="389" priority="93">
      <formula>IF($A46="Esforço total atribuído",1)</formula>
    </cfRule>
    <cfRule type="expression" dxfId="388" priority="94">
      <formula>IF($A46="Disponibilidade restante",1)</formula>
    </cfRule>
  </conditionalFormatting>
  <conditionalFormatting sqref="K49:L49">
    <cfRule type="expression" dxfId="387" priority="43">
      <formula>IF($A49="Disponibil.total",1)</formula>
    </cfRule>
    <cfRule type="expression" dxfId="386" priority="42">
      <formula>IF($A49="Disponibilidade restante",1)</formula>
    </cfRule>
    <cfRule type="expression" dxfId="385" priority="44">
      <formula>IF(#REF!=1,1)</formula>
    </cfRule>
    <cfRule type="expression" dxfId="384" priority="41">
      <formula>IF($A49="Esforço total atribuído",1)</formula>
    </cfRule>
  </conditionalFormatting>
  <conditionalFormatting sqref="K53:M53">
    <cfRule type="expression" dxfId="383" priority="132">
      <formula>IF($B53=1,1)</formula>
    </cfRule>
    <cfRule type="expression" dxfId="382" priority="129">
      <formula>IF($A53="Esforço total atribuído",1)</formula>
    </cfRule>
    <cfRule type="expression" dxfId="381" priority="130">
      <formula>IF($A53="Disponibilidade restante",1)</formula>
    </cfRule>
    <cfRule type="expression" dxfId="380" priority="131">
      <formula>IF($A53="Disponibil.total",1)</formula>
    </cfRule>
  </conditionalFormatting>
  <conditionalFormatting sqref="K3:S3">
    <cfRule type="expression" dxfId="379" priority="8">
      <formula>IF($B3=1,1)</formula>
    </cfRule>
    <cfRule type="expression" dxfId="378" priority="7">
      <formula>IF($A3="Disponibil.total",1)</formula>
    </cfRule>
    <cfRule type="expression" dxfId="377" priority="6">
      <formula>IF($A3="Disponibilidade restante",1)</formula>
    </cfRule>
    <cfRule type="expression" dxfId="376" priority="5">
      <formula>IF($A3="Esforço total atribuído",1)</formula>
    </cfRule>
  </conditionalFormatting>
  <conditionalFormatting sqref="K44:V44 L45:V45">
    <cfRule type="expression" dxfId="375" priority="76">
      <formula>IF(#REF!=1,1)</formula>
    </cfRule>
    <cfRule type="expression" dxfId="374" priority="75">
      <formula>IF($A44="Disponibil.total",1)</formula>
    </cfRule>
    <cfRule type="expression" dxfId="373" priority="74">
      <formula>IF($A44="Disponibilidade restante",1)</formula>
    </cfRule>
    <cfRule type="expression" dxfId="372" priority="73">
      <formula>IF($A44="Esforço total atribuído",1)</formula>
    </cfRule>
  </conditionalFormatting>
  <conditionalFormatting sqref="K50:AA51">
    <cfRule type="expression" dxfId="371" priority="9">
      <formula>IF($A50="Esforço total atribuído",1)</formula>
    </cfRule>
    <cfRule type="expression" dxfId="370" priority="12">
      <formula>IF(#REF!=1,1)</formula>
    </cfRule>
    <cfRule type="expression" dxfId="369" priority="11">
      <formula>IF($A50="Disponibil.total",1)</formula>
    </cfRule>
    <cfRule type="expression" dxfId="368" priority="10">
      <formula>IF($A50="Disponibilidade restante",1)</formula>
    </cfRule>
  </conditionalFormatting>
  <conditionalFormatting sqref="N53:P53">
    <cfRule type="expression" dxfId="367" priority="125">
      <formula>IF($A53="Esforço total atribuído",1)</formula>
    </cfRule>
    <cfRule type="expression" dxfId="366" priority="126">
      <formula>IF($A53="Disponibilidade restante",1)</formula>
    </cfRule>
    <cfRule type="expression" dxfId="365" priority="127">
      <formula>IF($A53="Disponibil.total",1)</formula>
    </cfRule>
    <cfRule type="expression" dxfId="364" priority="128">
      <formula>IF($B53=1,1)</formula>
    </cfRule>
  </conditionalFormatting>
  <conditionalFormatting sqref="O49:V49">
    <cfRule type="expression" dxfId="363" priority="40">
      <formula>IF(#REF!=1,1)</formula>
    </cfRule>
    <cfRule type="expression" dxfId="362" priority="39">
      <formula>IF($A49="Disponibil.total",1)</formula>
    </cfRule>
    <cfRule type="expression" dxfId="361" priority="38">
      <formula>IF($A49="Disponibilidade restante",1)</formula>
    </cfRule>
    <cfRule type="expression" dxfId="360" priority="37">
      <formula>IF($A49="Esforço total atribuído",1)</formula>
    </cfRule>
  </conditionalFormatting>
  <conditionalFormatting sqref="W29:W32">
    <cfRule type="expression" dxfId="359" priority="25">
      <formula>IF($A29="Esforço total atribuído",1)</formula>
    </cfRule>
    <cfRule type="expression" dxfId="358" priority="28">
      <formula>IF(#REF!=1,1)</formula>
    </cfRule>
    <cfRule type="expression" dxfId="357" priority="27">
      <formula>IF($A29="Disponibil.total",1)</formula>
    </cfRule>
    <cfRule type="expression" dxfId="356" priority="26">
      <formula>IF($A29="Disponibilidade restante",1)</formula>
    </cfRule>
  </conditionalFormatting>
  <conditionalFormatting sqref="W3:AA3">
    <cfRule type="expression" dxfId="355" priority="4">
      <formula>IF($B3=1,1)</formula>
    </cfRule>
    <cfRule type="expression" dxfId="354" priority="3">
      <formula>IF($A3="Disponibil.total",1)</formula>
    </cfRule>
    <cfRule type="expression" dxfId="353" priority="2">
      <formula>IF($A3="Disponibilidade restante",1)</formula>
    </cfRule>
    <cfRule type="expression" dxfId="352" priority="1">
      <formula>IF($A3="Esforço total atribuído",1)</formula>
    </cfRule>
  </conditionalFormatting>
  <conditionalFormatting sqref="W5:AA7 H6:V7 H8:AA28 H29:V32 X29:AA32 H33:AA37 W39:AA39 W41:AA42 W44:AA45 W47:AA49 A56:B56 A60:C60">
    <cfRule type="expression" dxfId="351" priority="212">
      <formula>IF(#REF!=1,1)</formula>
    </cfRule>
  </conditionalFormatting>
  <conditionalFormatting sqref="W5:AA7 H6:V7 H8:AA28 H29:V32 X29:AA32 W39:AA39 W41:AA42 W44:AA45 W47:AA49 A56:B56 A60:C60">
    <cfRule type="expression" dxfId="350" priority="209">
      <formula>IF($A5="Esforço total atribuído",1)</formula>
    </cfRule>
    <cfRule type="expression" dxfId="349" priority="210">
      <formula>IF($A5="Disponibilidade restante",1)</formula>
    </cfRule>
    <cfRule type="expression" dxfId="348" priority="211">
      <formula>IF($A5="Disponibil.total",1)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1642F-A432-4F73-88F1-88DC617F1C3F}">
  <dimension ref="A1:AB51"/>
  <sheetViews>
    <sheetView topLeftCell="F1" zoomScale="90" zoomScaleNormal="90" workbookViewId="0">
      <pane ySplit="4" topLeftCell="A5" activePane="bottomLeft" state="frozen"/>
      <selection pane="bottomLeft" activeCell="J6" sqref="J6:W6"/>
    </sheetView>
  </sheetViews>
  <sheetFormatPr defaultRowHeight="15" x14ac:dyDescent="0.25"/>
  <cols>
    <col min="1" max="1" width="58.28515625" style="1" customWidth="1"/>
    <col min="2" max="2" width="37.5703125" style="1" customWidth="1"/>
    <col min="3" max="3" width="20.42578125" style="1" customWidth="1"/>
    <col min="4" max="4" width="11.7109375" style="54" bestFit="1" customWidth="1"/>
    <col min="5" max="5" width="16" style="7" customWidth="1"/>
    <col min="6" max="6" width="23.7109375" style="7" customWidth="1"/>
    <col min="7" max="7" width="19.85546875" style="7" customWidth="1"/>
    <col min="8" max="9" width="10.42578125" style="59" hidden="1" customWidth="1"/>
    <col min="10" max="10" width="7.28515625" style="59" customWidth="1"/>
    <col min="11" max="11" width="10.42578125" style="59" customWidth="1"/>
    <col min="12" max="27" width="11.5703125" style="59" customWidth="1"/>
  </cols>
  <sheetData>
    <row r="1" spans="1:28" s="75" customFormat="1" x14ac:dyDescent="0.25">
      <c r="A1" s="1" t="s">
        <v>0</v>
      </c>
      <c r="B1" s="1" t="s">
        <v>1</v>
      </c>
      <c r="C1" s="1" t="s">
        <v>2</v>
      </c>
      <c r="D1" s="54" t="s">
        <v>3</v>
      </c>
      <c r="E1" s="7" t="s">
        <v>4</v>
      </c>
      <c r="F1" s="7" t="s">
        <v>5</v>
      </c>
      <c r="G1" s="7" t="s">
        <v>235</v>
      </c>
      <c r="H1" s="69" t="s">
        <v>6</v>
      </c>
      <c r="I1" s="64" t="s">
        <v>7</v>
      </c>
      <c r="J1" s="64" t="s">
        <v>8</v>
      </c>
      <c r="K1" s="64" t="s">
        <v>9</v>
      </c>
      <c r="L1" s="64" t="s">
        <v>10</v>
      </c>
      <c r="M1" s="64" t="s">
        <v>11</v>
      </c>
      <c r="N1" s="64" t="s">
        <v>12</v>
      </c>
      <c r="O1" s="64" t="s">
        <v>13</v>
      </c>
      <c r="P1" s="64" t="s">
        <v>14</v>
      </c>
      <c r="Q1" s="64" t="s">
        <v>15</v>
      </c>
      <c r="R1" s="64" t="s">
        <v>23</v>
      </c>
      <c r="S1" s="64" t="s">
        <v>24</v>
      </c>
      <c r="T1" s="64" t="s">
        <v>25</v>
      </c>
      <c r="U1" s="64" t="s">
        <v>26</v>
      </c>
      <c r="V1" s="64" t="s">
        <v>27</v>
      </c>
      <c r="W1" s="64" t="s">
        <v>236</v>
      </c>
      <c r="X1" s="64" t="s">
        <v>237</v>
      </c>
      <c r="Y1" s="64" t="s">
        <v>238</v>
      </c>
      <c r="Z1" s="64" t="s">
        <v>239</v>
      </c>
      <c r="AA1" s="64" t="s">
        <v>240</v>
      </c>
      <c r="AB1" s="66" t="s">
        <v>16</v>
      </c>
    </row>
    <row r="2" spans="1:28" x14ac:dyDescent="0.25">
      <c r="A2" s="1" t="s">
        <v>17</v>
      </c>
      <c r="G2" s="7">
        <f>SUM(Tabela14[[#This Row],[mai/24]:[dez/25]])</f>
        <v>1212</v>
      </c>
      <c r="H2" s="79">
        <f>H3-H4</f>
        <v>-128</v>
      </c>
      <c r="I2" s="45">
        <f t="shared" ref="I2:Q2" si="0">I3-I4</f>
        <v>19</v>
      </c>
      <c r="J2" s="45">
        <f t="shared" si="0"/>
        <v>-70</v>
      </c>
      <c r="K2" s="45">
        <f t="shared" si="0"/>
        <v>-29</v>
      </c>
      <c r="L2" s="45">
        <f t="shared" si="0"/>
        <v>-3</v>
      </c>
      <c r="M2" s="45">
        <f t="shared" si="0"/>
        <v>5</v>
      </c>
      <c r="N2" s="45">
        <f t="shared" si="0"/>
        <v>-99</v>
      </c>
      <c r="O2" s="45">
        <f t="shared" si="0"/>
        <v>-15</v>
      </c>
      <c r="P2" s="45">
        <f t="shared" si="0"/>
        <v>69</v>
      </c>
      <c r="Q2" s="45">
        <f t="shared" si="0"/>
        <v>105</v>
      </c>
      <c r="R2" s="45">
        <f t="shared" ref="R2:AA2" si="1">R3-R4</f>
        <v>141</v>
      </c>
      <c r="S2" s="45">
        <f t="shared" si="1"/>
        <v>133</v>
      </c>
      <c r="T2" s="45">
        <f t="shared" si="1"/>
        <v>136</v>
      </c>
      <c r="U2" s="45">
        <f t="shared" si="1"/>
        <v>137</v>
      </c>
      <c r="V2" s="45">
        <f t="shared" si="1"/>
        <v>138</v>
      </c>
      <c r="W2" s="45">
        <f t="shared" si="1"/>
        <v>149</v>
      </c>
      <c r="X2" s="45">
        <f t="shared" si="1"/>
        <v>141</v>
      </c>
      <c r="Y2" s="45">
        <f t="shared" si="1"/>
        <v>157</v>
      </c>
      <c r="Z2" s="45">
        <f t="shared" si="1"/>
        <v>133</v>
      </c>
      <c r="AA2" s="45">
        <f t="shared" si="1"/>
        <v>93</v>
      </c>
      <c r="AB2" s="4"/>
    </row>
    <row r="3" spans="1:28" x14ac:dyDescent="0.25">
      <c r="A3" s="1" t="s">
        <v>18</v>
      </c>
      <c r="G3" s="7">
        <f>SUM(Tabela14[[#This Row],[mai/24]:[dez/25]])</f>
        <v>3228</v>
      </c>
      <c r="H3" s="79">
        <v>168</v>
      </c>
      <c r="I3" s="57">
        <v>160</v>
      </c>
      <c r="J3" s="57">
        <v>176</v>
      </c>
      <c r="K3" s="65">
        <v>176</v>
      </c>
      <c r="L3" s="65">
        <v>168</v>
      </c>
      <c r="M3" s="65">
        <v>184</v>
      </c>
      <c r="N3" s="65">
        <v>160</v>
      </c>
      <c r="O3" s="65">
        <v>120</v>
      </c>
      <c r="P3" s="65">
        <v>128</v>
      </c>
      <c r="Q3" s="65">
        <v>160</v>
      </c>
      <c r="R3" s="65">
        <v>168</v>
      </c>
      <c r="S3" s="65">
        <v>160</v>
      </c>
      <c r="T3" s="57">
        <v>163</v>
      </c>
      <c r="U3" s="57">
        <v>164</v>
      </c>
      <c r="V3" s="57">
        <v>165</v>
      </c>
      <c r="W3" s="65">
        <v>176</v>
      </c>
      <c r="X3" s="65">
        <v>168</v>
      </c>
      <c r="Y3" s="65">
        <v>184</v>
      </c>
      <c r="Z3" s="65">
        <v>160</v>
      </c>
      <c r="AA3" s="65">
        <v>120</v>
      </c>
      <c r="AB3" s="13"/>
    </row>
    <row r="4" spans="1:28" x14ac:dyDescent="0.25">
      <c r="A4" s="10" t="s">
        <v>19</v>
      </c>
      <c r="B4" s="10"/>
      <c r="C4" s="10"/>
      <c r="D4" s="70"/>
      <c r="E4" s="56"/>
      <c r="F4" s="56"/>
      <c r="G4" s="11">
        <f>SUM(Tabela14[[#This Row],[mai/24]:[dez/25]])</f>
        <v>2016</v>
      </c>
      <c r="H4" s="80">
        <f>SUM(H6:H50)</f>
        <v>296</v>
      </c>
      <c r="I4" s="58">
        <f>SUM(I6:I50)</f>
        <v>141</v>
      </c>
      <c r="J4" s="58">
        <f>SUM(J6:J50)</f>
        <v>246</v>
      </c>
      <c r="K4" s="58">
        <f t="shared" ref="K4:AA4" si="2">SUM(K5:K50)</f>
        <v>205</v>
      </c>
      <c r="L4" s="58">
        <f t="shared" si="2"/>
        <v>171</v>
      </c>
      <c r="M4" s="58">
        <f t="shared" si="2"/>
        <v>179</v>
      </c>
      <c r="N4" s="58">
        <f t="shared" si="2"/>
        <v>259</v>
      </c>
      <c r="O4" s="58">
        <f t="shared" si="2"/>
        <v>135</v>
      </c>
      <c r="P4" s="58">
        <f t="shared" si="2"/>
        <v>59</v>
      </c>
      <c r="Q4" s="58">
        <f t="shared" si="2"/>
        <v>55</v>
      </c>
      <c r="R4" s="58">
        <f t="shared" si="2"/>
        <v>27</v>
      </c>
      <c r="S4" s="58">
        <f t="shared" si="2"/>
        <v>27</v>
      </c>
      <c r="T4" s="58">
        <f t="shared" si="2"/>
        <v>27</v>
      </c>
      <c r="U4" s="58">
        <f t="shared" si="2"/>
        <v>27</v>
      </c>
      <c r="V4" s="58">
        <f t="shared" si="2"/>
        <v>27</v>
      </c>
      <c r="W4" s="58">
        <f t="shared" si="2"/>
        <v>27</v>
      </c>
      <c r="X4" s="58">
        <f t="shared" si="2"/>
        <v>27</v>
      </c>
      <c r="Y4" s="58">
        <f t="shared" si="2"/>
        <v>27</v>
      </c>
      <c r="Z4" s="58">
        <f t="shared" si="2"/>
        <v>27</v>
      </c>
      <c r="AA4" s="58">
        <f t="shared" si="2"/>
        <v>27</v>
      </c>
      <c r="AB4" s="4"/>
    </row>
    <row r="5" spans="1:28" x14ac:dyDescent="0.25">
      <c r="A5" s="17" t="s">
        <v>99</v>
      </c>
      <c r="B5" s="17"/>
      <c r="C5" s="1" t="s">
        <v>20</v>
      </c>
      <c r="D5" s="54" t="s">
        <v>244</v>
      </c>
      <c r="E5" s="7" t="s">
        <v>28</v>
      </c>
      <c r="F5" s="63">
        <v>542</v>
      </c>
      <c r="G5" s="7">
        <f>SUM(Tabela14[[#This Row],[mai/24]:[dez/25]])</f>
        <v>542</v>
      </c>
      <c r="H5" s="80">
        <v>27</v>
      </c>
      <c r="I5" s="57">
        <v>27</v>
      </c>
      <c r="J5" s="57">
        <v>27</v>
      </c>
      <c r="K5" s="57">
        <v>29</v>
      </c>
      <c r="L5" s="57">
        <v>27</v>
      </c>
      <c r="M5" s="57">
        <v>27</v>
      </c>
      <c r="N5" s="57">
        <v>27</v>
      </c>
      <c r="O5" s="57">
        <v>27</v>
      </c>
      <c r="P5" s="57">
        <v>27</v>
      </c>
      <c r="Q5" s="57">
        <v>27</v>
      </c>
      <c r="R5" s="57">
        <v>27</v>
      </c>
      <c r="S5" s="57">
        <v>27</v>
      </c>
      <c r="T5" s="57">
        <v>27</v>
      </c>
      <c r="U5" s="57">
        <v>27</v>
      </c>
      <c r="V5" s="57">
        <v>27</v>
      </c>
      <c r="W5" s="57">
        <v>27</v>
      </c>
      <c r="X5" s="57">
        <v>27</v>
      </c>
      <c r="Y5" s="57">
        <v>27</v>
      </c>
      <c r="Z5" s="57">
        <v>27</v>
      </c>
      <c r="AA5" s="57">
        <v>27</v>
      </c>
      <c r="AB5" s="4"/>
    </row>
    <row r="6" spans="1:28" ht="210" x14ac:dyDescent="0.25">
      <c r="A6" s="1" t="s">
        <v>246</v>
      </c>
      <c r="B6" s="1" t="s">
        <v>245</v>
      </c>
      <c r="C6" s="1" t="s">
        <v>20</v>
      </c>
      <c r="D6" s="54" t="s">
        <v>244</v>
      </c>
      <c r="E6" s="7" t="s">
        <v>28</v>
      </c>
      <c r="F6" s="7">
        <v>300</v>
      </c>
      <c r="G6" s="7">
        <f>SUM(Tabela14[[#This Row],[mai/24]:[dez/25]])</f>
        <v>61</v>
      </c>
      <c r="H6" s="81">
        <v>8</v>
      </c>
      <c r="I6" s="43">
        <v>4</v>
      </c>
      <c r="J6" s="43">
        <v>8</v>
      </c>
      <c r="K6" s="43">
        <v>25</v>
      </c>
      <c r="L6" s="43">
        <v>8</v>
      </c>
      <c r="M6" s="43">
        <v>8</v>
      </c>
      <c r="N6" s="43">
        <v>0</v>
      </c>
      <c r="O6" s="43">
        <v>0</v>
      </c>
      <c r="P6" s="43">
        <v>0</v>
      </c>
      <c r="Q6" s="43">
        <v>0</v>
      </c>
      <c r="R6" s="43">
        <v>0</v>
      </c>
      <c r="S6" s="43">
        <v>0</v>
      </c>
      <c r="T6" s="43">
        <v>0</v>
      </c>
      <c r="U6" s="43">
        <v>0</v>
      </c>
      <c r="V6" s="43">
        <v>0</v>
      </c>
      <c r="W6" s="43">
        <v>0</v>
      </c>
      <c r="X6" s="43">
        <v>0</v>
      </c>
      <c r="Y6" s="43">
        <v>0</v>
      </c>
      <c r="Z6" s="43">
        <v>0</v>
      </c>
      <c r="AA6" s="43">
        <v>0</v>
      </c>
      <c r="AB6" s="59"/>
    </row>
    <row r="7" spans="1:28" ht="45" x14ac:dyDescent="0.25">
      <c r="A7" s="1" t="s">
        <v>21</v>
      </c>
      <c r="B7" s="1" t="s">
        <v>93</v>
      </c>
      <c r="C7" s="1" t="s">
        <v>20</v>
      </c>
      <c r="D7" s="54" t="s">
        <v>244</v>
      </c>
      <c r="E7" s="7" t="s">
        <v>28</v>
      </c>
      <c r="F7" s="7">
        <v>32</v>
      </c>
      <c r="G7" s="7">
        <f>SUM(Tabela14[[#This Row],[mai/24]:[dez/25]])</f>
        <v>32</v>
      </c>
      <c r="H7" s="43">
        <v>0</v>
      </c>
      <c r="I7" s="43">
        <v>0</v>
      </c>
      <c r="J7" s="43">
        <v>0</v>
      </c>
      <c r="K7" s="43">
        <v>0</v>
      </c>
      <c r="L7" s="43">
        <v>2</v>
      </c>
      <c r="M7" s="43">
        <v>2</v>
      </c>
      <c r="N7" s="43">
        <v>16</v>
      </c>
      <c r="O7" s="43">
        <v>0</v>
      </c>
      <c r="P7" s="43">
        <v>4</v>
      </c>
      <c r="Q7" s="43">
        <v>8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59"/>
    </row>
    <row r="8" spans="1:28" ht="30" hidden="1" x14ac:dyDescent="0.25">
      <c r="A8" s="1" t="s">
        <v>193</v>
      </c>
      <c r="B8" s="1" t="s">
        <v>200</v>
      </c>
      <c r="C8" s="21" t="s">
        <v>71</v>
      </c>
      <c r="E8" s="7" t="s">
        <v>28</v>
      </c>
      <c r="F8" s="7">
        <v>0</v>
      </c>
      <c r="G8" s="7">
        <f>SUM(Tabela14[[#This Row],[mai/24]:[dez/25]])</f>
        <v>0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3">
        <v>0</v>
      </c>
      <c r="O8" s="43">
        <v>0</v>
      </c>
      <c r="P8" s="43">
        <v>0</v>
      </c>
      <c r="Q8" s="43">
        <v>0</v>
      </c>
      <c r="R8" s="43">
        <v>0</v>
      </c>
      <c r="S8" s="43">
        <v>0</v>
      </c>
      <c r="T8" s="43">
        <v>0</v>
      </c>
      <c r="U8" s="43">
        <v>0</v>
      </c>
      <c r="V8" s="43">
        <v>0</v>
      </c>
      <c r="W8" s="43">
        <v>0</v>
      </c>
      <c r="X8" s="43">
        <v>0</v>
      </c>
      <c r="Y8" s="43">
        <v>0</v>
      </c>
      <c r="Z8" s="43">
        <v>0</v>
      </c>
      <c r="AA8" s="43">
        <v>0</v>
      </c>
      <c r="AB8" s="59"/>
    </row>
    <row r="9" spans="1:28" x14ac:dyDescent="0.25">
      <c r="A9" s="1" t="s">
        <v>186</v>
      </c>
      <c r="B9" s="1" t="s">
        <v>184</v>
      </c>
      <c r="C9" s="1" t="s">
        <v>22</v>
      </c>
      <c r="D9" s="54" t="s">
        <v>229</v>
      </c>
      <c r="E9" s="7" t="s">
        <v>28</v>
      </c>
      <c r="F9" s="7">
        <v>30</v>
      </c>
      <c r="G9" s="7">
        <f>SUM(Tabela14[[#This Row],[mai/24]:[dez/25]])</f>
        <v>31</v>
      </c>
      <c r="H9" s="43">
        <v>0</v>
      </c>
      <c r="I9" s="43">
        <v>0</v>
      </c>
      <c r="J9" s="43">
        <v>1</v>
      </c>
      <c r="K9" s="43">
        <v>0</v>
      </c>
      <c r="L9" s="43">
        <v>0</v>
      </c>
      <c r="M9" s="43">
        <v>15</v>
      </c>
      <c r="N9" s="43">
        <v>15</v>
      </c>
      <c r="O9" s="43">
        <v>0</v>
      </c>
      <c r="P9" s="43">
        <v>0</v>
      </c>
      <c r="Q9" s="43">
        <v>0</v>
      </c>
      <c r="R9" s="43">
        <v>0</v>
      </c>
      <c r="S9" s="43">
        <v>0</v>
      </c>
      <c r="T9" s="43">
        <v>0</v>
      </c>
      <c r="U9" s="43">
        <v>0</v>
      </c>
      <c r="V9" s="43">
        <v>0</v>
      </c>
      <c r="W9" s="43">
        <v>0</v>
      </c>
      <c r="X9" s="43">
        <v>0</v>
      </c>
      <c r="Y9" s="43">
        <v>0</v>
      </c>
      <c r="Z9" s="43">
        <v>0</v>
      </c>
      <c r="AA9" s="43">
        <v>0</v>
      </c>
      <c r="AB9" s="59"/>
    </row>
    <row r="10" spans="1:28" hidden="1" x14ac:dyDescent="0.25">
      <c r="A10" s="1" t="s">
        <v>106</v>
      </c>
      <c r="C10" s="21" t="s">
        <v>71</v>
      </c>
      <c r="D10" s="54" t="s">
        <v>229</v>
      </c>
      <c r="E10" s="7" t="s">
        <v>28</v>
      </c>
      <c r="F10" s="7">
        <v>0</v>
      </c>
      <c r="G10" s="7">
        <f>SUM(Tabela14[[#This Row],[mai/24]:[dez/25]])</f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3">
        <v>0</v>
      </c>
      <c r="R10" s="43">
        <v>0</v>
      </c>
      <c r="S10" s="43">
        <v>0</v>
      </c>
      <c r="T10" s="43">
        <v>0</v>
      </c>
      <c r="U10" s="43">
        <v>0</v>
      </c>
      <c r="V10" s="43">
        <v>0</v>
      </c>
      <c r="W10" s="43">
        <v>0</v>
      </c>
      <c r="X10" s="43">
        <v>0</v>
      </c>
      <c r="Y10" s="43">
        <v>0</v>
      </c>
      <c r="Z10" s="43">
        <v>0</v>
      </c>
      <c r="AA10" s="43">
        <v>0</v>
      </c>
      <c r="AB10" s="59"/>
    </row>
    <row r="11" spans="1:28" ht="30" hidden="1" x14ac:dyDescent="0.25">
      <c r="A11" s="1" t="s">
        <v>107</v>
      </c>
      <c r="C11" s="21" t="s">
        <v>71</v>
      </c>
      <c r="D11" s="54" t="s">
        <v>229</v>
      </c>
      <c r="E11" s="7" t="s">
        <v>28</v>
      </c>
      <c r="F11" s="7">
        <v>0</v>
      </c>
      <c r="G11" s="7">
        <f>SUM(Tabela14[[#This Row],[mai/24]:[dez/25]])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43">
        <v>0</v>
      </c>
      <c r="T11" s="43">
        <v>0</v>
      </c>
      <c r="U11" s="43">
        <v>0</v>
      </c>
      <c r="V11" s="43">
        <v>0</v>
      </c>
      <c r="W11" s="43">
        <v>0</v>
      </c>
      <c r="X11" s="43">
        <v>0</v>
      </c>
      <c r="Y11" s="43">
        <v>0</v>
      </c>
      <c r="Z11" s="43">
        <v>0</v>
      </c>
      <c r="AA11" s="43">
        <v>0</v>
      </c>
      <c r="AB11" s="59"/>
    </row>
    <row r="12" spans="1:28" hidden="1" x14ac:dyDescent="0.25">
      <c r="A12" s="1" t="s">
        <v>166</v>
      </c>
      <c r="C12" s="21" t="s">
        <v>71</v>
      </c>
      <c r="D12" s="54" t="s">
        <v>229</v>
      </c>
      <c r="E12" s="7" t="s">
        <v>28</v>
      </c>
      <c r="F12" s="7">
        <v>1</v>
      </c>
      <c r="G12" s="7">
        <f>SUM(Tabela14[[#This Row],[mai/24]:[dez/25]])</f>
        <v>1</v>
      </c>
      <c r="H12" s="43">
        <v>0</v>
      </c>
      <c r="I12" s="43">
        <v>1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3">
        <v>0</v>
      </c>
      <c r="R12" s="43">
        <v>0</v>
      </c>
      <c r="S12" s="43">
        <v>0</v>
      </c>
      <c r="T12" s="43">
        <v>0</v>
      </c>
      <c r="U12" s="43">
        <v>0</v>
      </c>
      <c r="V12" s="43">
        <v>0</v>
      </c>
      <c r="W12" s="43">
        <v>0</v>
      </c>
      <c r="X12" s="43">
        <v>0</v>
      </c>
      <c r="Y12" s="43">
        <v>0</v>
      </c>
      <c r="Z12" s="43">
        <v>0</v>
      </c>
      <c r="AA12" s="43">
        <v>0</v>
      </c>
      <c r="AB12" s="59"/>
    </row>
    <row r="13" spans="1:28" ht="30" hidden="1" x14ac:dyDescent="0.25">
      <c r="A13" s="1" t="s">
        <v>31</v>
      </c>
      <c r="B13" s="1" t="s">
        <v>95</v>
      </c>
      <c r="C13" s="1" t="s">
        <v>71</v>
      </c>
      <c r="D13" s="54">
        <v>2024</v>
      </c>
      <c r="E13" s="7" t="s">
        <v>28</v>
      </c>
      <c r="F13" s="7">
        <v>0</v>
      </c>
      <c r="G13" s="7">
        <f>SUM(Tabela14[[#This Row],[mai/24]:[dez/25]])</f>
        <v>206</v>
      </c>
      <c r="H13" s="43">
        <v>90</v>
      </c>
      <c r="I13" s="43">
        <v>30</v>
      </c>
      <c r="J13" s="43">
        <v>60</v>
      </c>
      <c r="K13" s="43">
        <v>18</v>
      </c>
      <c r="L13" s="43">
        <v>8</v>
      </c>
      <c r="M13" s="43">
        <v>0</v>
      </c>
      <c r="N13" s="43">
        <v>0</v>
      </c>
      <c r="O13" s="43">
        <v>0</v>
      </c>
      <c r="P13" s="43">
        <v>0</v>
      </c>
      <c r="Q13" s="43">
        <v>0</v>
      </c>
      <c r="R13" s="43">
        <v>0</v>
      </c>
      <c r="S13" s="43">
        <v>0</v>
      </c>
      <c r="T13" s="43">
        <v>0</v>
      </c>
      <c r="U13" s="43">
        <v>0</v>
      </c>
      <c r="V13" s="43">
        <v>0</v>
      </c>
      <c r="W13" s="43">
        <v>0</v>
      </c>
      <c r="X13" s="43">
        <v>0</v>
      </c>
      <c r="Y13" s="43">
        <v>0</v>
      </c>
      <c r="Z13" s="43">
        <v>0</v>
      </c>
      <c r="AA13" s="43">
        <v>0</v>
      </c>
      <c r="AB13" s="59"/>
    </row>
    <row r="14" spans="1:28" ht="30" x14ac:dyDescent="0.25">
      <c r="A14" s="1" t="s">
        <v>32</v>
      </c>
      <c r="B14" s="1" t="s">
        <v>96</v>
      </c>
      <c r="C14" s="1" t="s">
        <v>20</v>
      </c>
      <c r="D14" s="54" t="s">
        <v>229</v>
      </c>
      <c r="E14" s="7" t="s">
        <v>28</v>
      </c>
      <c r="F14" s="7">
        <v>12</v>
      </c>
      <c r="G14" s="7">
        <f>SUM(Tabela14[[#This Row],[mai/24]:[dez/25]])</f>
        <v>12</v>
      </c>
      <c r="H14" s="43">
        <v>0</v>
      </c>
      <c r="I14" s="43">
        <v>0</v>
      </c>
      <c r="J14" s="43">
        <v>0</v>
      </c>
      <c r="K14" s="43">
        <v>0</v>
      </c>
      <c r="L14" s="43">
        <v>8</v>
      </c>
      <c r="M14" s="43">
        <v>2</v>
      </c>
      <c r="N14" s="43">
        <v>2</v>
      </c>
      <c r="O14" s="43">
        <v>0</v>
      </c>
      <c r="P14" s="43">
        <v>0</v>
      </c>
      <c r="Q14" s="43">
        <v>0</v>
      </c>
      <c r="R14" s="43">
        <v>0</v>
      </c>
      <c r="S14" s="43">
        <v>0</v>
      </c>
      <c r="T14" s="43">
        <v>0</v>
      </c>
      <c r="U14" s="43">
        <v>0</v>
      </c>
      <c r="V14" s="43">
        <v>0</v>
      </c>
      <c r="W14" s="43">
        <v>0</v>
      </c>
      <c r="X14" s="43">
        <v>0</v>
      </c>
      <c r="Y14" s="43">
        <v>0</v>
      </c>
      <c r="Z14" s="43">
        <v>0</v>
      </c>
      <c r="AA14" s="43">
        <v>0</v>
      </c>
      <c r="AB14" s="59"/>
    </row>
    <row r="15" spans="1:28" x14ac:dyDescent="0.25">
      <c r="A15" s="1" t="s">
        <v>128</v>
      </c>
      <c r="C15" s="1" t="s">
        <v>22</v>
      </c>
      <c r="D15" s="54" t="s">
        <v>229</v>
      </c>
      <c r="E15" s="7" t="s">
        <v>28</v>
      </c>
      <c r="F15" s="7">
        <v>12</v>
      </c>
      <c r="G15" s="7">
        <f>SUM(Tabela14[[#This Row],[mai/24]:[dez/25]])</f>
        <v>15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3</v>
      </c>
      <c r="N15" s="43">
        <v>12</v>
      </c>
      <c r="O15" s="43">
        <v>0</v>
      </c>
      <c r="P15" s="43">
        <v>0</v>
      </c>
      <c r="Q15" s="43">
        <v>0</v>
      </c>
      <c r="R15" s="43">
        <v>0</v>
      </c>
      <c r="S15" s="43">
        <v>0</v>
      </c>
      <c r="T15" s="43">
        <v>0</v>
      </c>
      <c r="U15" s="43">
        <v>0</v>
      </c>
      <c r="V15" s="43">
        <v>0</v>
      </c>
      <c r="W15" s="43">
        <v>0</v>
      </c>
      <c r="X15" s="43">
        <v>0</v>
      </c>
      <c r="Y15" s="43">
        <v>0</v>
      </c>
      <c r="Z15" s="43">
        <v>0</v>
      </c>
      <c r="AA15" s="43">
        <v>0</v>
      </c>
      <c r="AB15" s="59"/>
    </row>
    <row r="16" spans="1:28" x14ac:dyDescent="0.25">
      <c r="A16" s="1" t="s">
        <v>133</v>
      </c>
      <c r="C16" s="1" t="s">
        <v>22</v>
      </c>
      <c r="D16" s="54" t="s">
        <v>229</v>
      </c>
      <c r="E16" s="7" t="s">
        <v>28</v>
      </c>
      <c r="F16" s="7">
        <v>12</v>
      </c>
      <c r="G16" s="7">
        <f>SUM(Tabela14[[#This Row],[mai/24]:[dez/25]])</f>
        <v>12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12</v>
      </c>
      <c r="N16" s="43">
        <v>0</v>
      </c>
      <c r="O16" s="43">
        <v>0</v>
      </c>
      <c r="P16" s="43">
        <v>0</v>
      </c>
      <c r="Q16" s="43">
        <v>0</v>
      </c>
      <c r="R16" s="43">
        <v>0</v>
      </c>
      <c r="S16" s="43">
        <v>0</v>
      </c>
      <c r="T16" s="43">
        <v>0</v>
      </c>
      <c r="U16" s="43">
        <v>0</v>
      </c>
      <c r="V16" s="43">
        <v>0</v>
      </c>
      <c r="W16" s="43">
        <v>0</v>
      </c>
      <c r="X16" s="43">
        <v>0</v>
      </c>
      <c r="Y16" s="43">
        <v>0</v>
      </c>
      <c r="Z16" s="43">
        <v>0</v>
      </c>
      <c r="AA16" s="43">
        <v>0</v>
      </c>
      <c r="AB16" s="59"/>
    </row>
    <row r="17" spans="1:28" x14ac:dyDescent="0.25">
      <c r="A17" s="1" t="s">
        <v>134</v>
      </c>
      <c r="C17" s="1" t="s">
        <v>22</v>
      </c>
      <c r="D17" s="54" t="s">
        <v>229</v>
      </c>
      <c r="E17" s="7" t="s">
        <v>28</v>
      </c>
      <c r="F17" s="7">
        <v>12</v>
      </c>
      <c r="G17" s="7">
        <f>SUM(Tabela14[[#This Row],[mai/24]:[dez/25]])</f>
        <v>12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12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43">
        <v>0</v>
      </c>
      <c r="V17" s="43">
        <v>0</v>
      </c>
      <c r="W17" s="43">
        <v>0</v>
      </c>
      <c r="X17" s="43">
        <v>0</v>
      </c>
      <c r="Y17" s="43">
        <v>0</v>
      </c>
      <c r="Z17" s="43">
        <v>0</v>
      </c>
      <c r="AA17" s="43">
        <v>0</v>
      </c>
      <c r="AB17" s="59"/>
    </row>
    <row r="18" spans="1:28" x14ac:dyDescent="0.25">
      <c r="A18" s="1" t="s">
        <v>220</v>
      </c>
      <c r="C18" s="1" t="s">
        <v>22</v>
      </c>
      <c r="D18" s="54" t="s">
        <v>229</v>
      </c>
      <c r="F18" s="7">
        <v>12</v>
      </c>
      <c r="G18" s="7">
        <f>SUM(Tabela14[[#This Row],[mai/24]:[dez/25]])</f>
        <v>12</v>
      </c>
      <c r="H18" s="43">
        <v>0</v>
      </c>
      <c r="I18" s="43">
        <v>0</v>
      </c>
      <c r="J18" s="43"/>
      <c r="K18" s="43">
        <v>0</v>
      </c>
      <c r="L18" s="43">
        <v>0</v>
      </c>
      <c r="M18" s="43">
        <v>0</v>
      </c>
      <c r="N18" s="43">
        <v>12</v>
      </c>
      <c r="O18" s="43">
        <v>0</v>
      </c>
      <c r="P18" s="43">
        <v>0</v>
      </c>
      <c r="Q18" s="43">
        <v>0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  <c r="Z18" s="43">
        <v>0</v>
      </c>
      <c r="AA18" s="43">
        <v>0</v>
      </c>
      <c r="AB18" s="59"/>
    </row>
    <row r="19" spans="1:28" ht="30" x14ac:dyDescent="0.25">
      <c r="A19" s="1" t="s">
        <v>135</v>
      </c>
      <c r="B19" s="1" t="s">
        <v>249</v>
      </c>
      <c r="C19" s="1" t="s">
        <v>20</v>
      </c>
      <c r="D19" s="54" t="s">
        <v>229</v>
      </c>
      <c r="E19" s="7" t="s">
        <v>28</v>
      </c>
      <c r="F19" s="7">
        <v>2</v>
      </c>
      <c r="G19" s="7">
        <f>SUM(Tabela14[[#This Row],[mai/24]:[dez/25]])</f>
        <v>8</v>
      </c>
      <c r="H19" s="43">
        <v>0</v>
      </c>
      <c r="I19" s="43">
        <v>0</v>
      </c>
      <c r="J19" s="43">
        <v>2</v>
      </c>
      <c r="K19" s="43">
        <v>0</v>
      </c>
      <c r="L19" s="43">
        <v>2</v>
      </c>
      <c r="M19" s="43">
        <v>4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43">
        <v>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59"/>
    </row>
    <row r="20" spans="1:28" x14ac:dyDescent="0.25">
      <c r="A20" s="1" t="s">
        <v>136</v>
      </c>
      <c r="C20" s="1" t="s">
        <v>22</v>
      </c>
      <c r="D20" s="54" t="s">
        <v>229</v>
      </c>
      <c r="E20" s="7" t="s">
        <v>28</v>
      </c>
      <c r="F20" s="7">
        <v>36</v>
      </c>
      <c r="G20" s="7">
        <f>SUM(Tabela14[[#This Row],[mai/24]:[dez/25]])</f>
        <v>36</v>
      </c>
      <c r="H20" s="43"/>
      <c r="I20" s="43"/>
      <c r="J20" s="43">
        <v>0</v>
      </c>
      <c r="K20" s="43">
        <v>0</v>
      </c>
      <c r="L20" s="43">
        <v>0</v>
      </c>
      <c r="M20" s="43">
        <v>12</v>
      </c>
      <c r="N20" s="43">
        <v>12</v>
      </c>
      <c r="O20" s="43">
        <v>12</v>
      </c>
      <c r="P20" s="43">
        <v>0</v>
      </c>
      <c r="Q20" s="43">
        <v>0</v>
      </c>
      <c r="R20" s="43">
        <v>0</v>
      </c>
      <c r="S20" s="43">
        <v>0</v>
      </c>
      <c r="T20" s="43">
        <v>0</v>
      </c>
      <c r="U20" s="43">
        <v>0</v>
      </c>
      <c r="V20" s="43">
        <v>0</v>
      </c>
      <c r="W20" s="43">
        <v>0</v>
      </c>
      <c r="X20" s="43">
        <v>0</v>
      </c>
      <c r="Y20" s="43">
        <v>0</v>
      </c>
      <c r="Z20" s="43">
        <v>0</v>
      </c>
      <c r="AA20" s="43">
        <v>0</v>
      </c>
      <c r="AB20" s="59"/>
    </row>
    <row r="21" spans="1:28" ht="30" x14ac:dyDescent="0.25">
      <c r="A21" s="1" t="s">
        <v>185</v>
      </c>
      <c r="B21" s="1" t="s">
        <v>283</v>
      </c>
      <c r="C21" s="1" t="s">
        <v>20</v>
      </c>
      <c r="D21" s="54" t="s">
        <v>229</v>
      </c>
      <c r="E21" s="7" t="s">
        <v>28</v>
      </c>
      <c r="F21" s="7">
        <v>4</v>
      </c>
      <c r="G21" s="7">
        <f>SUM(Tabela14[[#This Row],[mai/24]:[dez/25]])</f>
        <v>16</v>
      </c>
      <c r="H21" s="43"/>
      <c r="I21" s="43">
        <v>4</v>
      </c>
      <c r="J21" s="43">
        <v>8</v>
      </c>
      <c r="K21" s="43">
        <v>0</v>
      </c>
      <c r="L21" s="43">
        <v>2</v>
      </c>
      <c r="M21" s="43">
        <v>2</v>
      </c>
      <c r="N21" s="43">
        <v>0</v>
      </c>
      <c r="O21" s="43">
        <v>0</v>
      </c>
      <c r="P21" s="43">
        <v>0</v>
      </c>
      <c r="Q21" s="43">
        <v>0</v>
      </c>
      <c r="R21" s="43">
        <v>0</v>
      </c>
      <c r="S21" s="43">
        <v>0</v>
      </c>
      <c r="T21" s="43">
        <v>0</v>
      </c>
      <c r="U21" s="43">
        <v>0</v>
      </c>
      <c r="V21" s="43">
        <v>0</v>
      </c>
      <c r="W21" s="43">
        <v>0</v>
      </c>
      <c r="X21" s="43">
        <v>0</v>
      </c>
      <c r="Y21" s="43">
        <v>0</v>
      </c>
      <c r="Z21" s="43">
        <v>0</v>
      </c>
      <c r="AA21" s="43">
        <v>0</v>
      </c>
      <c r="AB21" s="59"/>
    </row>
    <row r="22" spans="1:28" hidden="1" x14ac:dyDescent="0.25">
      <c r="A22" s="1" t="s">
        <v>164</v>
      </c>
      <c r="C22" s="1" t="s">
        <v>71</v>
      </c>
      <c r="D22" s="54" t="s">
        <v>229</v>
      </c>
      <c r="E22" s="7" t="s">
        <v>28</v>
      </c>
      <c r="G22" s="7">
        <f>SUM(Tabela14[[#This Row],[mai/24]:[dez/25]])</f>
        <v>9</v>
      </c>
      <c r="H22" s="43"/>
      <c r="I22" s="43">
        <v>5</v>
      </c>
      <c r="J22" s="43">
        <v>4</v>
      </c>
      <c r="K22" s="43">
        <v>0</v>
      </c>
      <c r="L22" s="43">
        <v>0</v>
      </c>
      <c r="M22" s="43">
        <v>0</v>
      </c>
      <c r="N22" s="43">
        <v>0</v>
      </c>
      <c r="O22" s="43">
        <v>0</v>
      </c>
      <c r="P22" s="43">
        <v>0</v>
      </c>
      <c r="Q22" s="43">
        <v>0</v>
      </c>
      <c r="R22" s="43">
        <v>0</v>
      </c>
      <c r="S22" s="43">
        <v>0</v>
      </c>
      <c r="T22" s="43">
        <v>0</v>
      </c>
      <c r="U22" s="43">
        <v>0</v>
      </c>
      <c r="V22" s="43">
        <v>0</v>
      </c>
      <c r="W22" s="43"/>
      <c r="X22" s="43"/>
      <c r="Y22" s="43"/>
      <c r="Z22" s="43"/>
      <c r="AA22" s="43"/>
      <c r="AB22" s="59"/>
    </row>
    <row r="23" spans="1:28" x14ac:dyDescent="0.25">
      <c r="A23" s="1" t="s">
        <v>168</v>
      </c>
      <c r="C23" s="1" t="s">
        <v>20</v>
      </c>
      <c r="D23" s="54" t="s">
        <v>244</v>
      </c>
      <c r="E23" s="7" t="s">
        <v>28</v>
      </c>
      <c r="F23" s="7">
        <v>6</v>
      </c>
      <c r="G23" s="7">
        <f>SUM(Tabela14[[#This Row],[mai/24]:[dez/25]])</f>
        <v>18</v>
      </c>
      <c r="H23" s="43"/>
      <c r="I23" s="43">
        <v>8</v>
      </c>
      <c r="J23" s="43">
        <v>4</v>
      </c>
      <c r="K23" s="43">
        <v>0</v>
      </c>
      <c r="L23" s="43">
        <v>6</v>
      </c>
      <c r="M23" s="43">
        <v>0</v>
      </c>
      <c r="N23" s="43">
        <v>0</v>
      </c>
      <c r="O23" s="43">
        <v>0</v>
      </c>
      <c r="P23" s="43">
        <v>0</v>
      </c>
      <c r="Q23" s="43">
        <v>0</v>
      </c>
      <c r="R23" s="43">
        <v>0</v>
      </c>
      <c r="S23" s="43">
        <v>0</v>
      </c>
      <c r="T23" s="43">
        <v>0</v>
      </c>
      <c r="U23" s="43">
        <v>0</v>
      </c>
      <c r="V23" s="43">
        <v>0</v>
      </c>
      <c r="W23" s="43">
        <v>0</v>
      </c>
      <c r="X23" s="43">
        <v>0</v>
      </c>
      <c r="Y23" s="43">
        <v>0</v>
      </c>
      <c r="Z23" s="43">
        <v>0</v>
      </c>
      <c r="AA23" s="43">
        <v>0</v>
      </c>
      <c r="AB23" s="59"/>
    </row>
    <row r="24" spans="1:28" x14ac:dyDescent="0.25">
      <c r="A24" s="1" t="s">
        <v>162</v>
      </c>
      <c r="B24" s="1" t="s">
        <v>163</v>
      </c>
      <c r="C24" s="1" t="s">
        <v>20</v>
      </c>
      <c r="D24" s="54" t="s">
        <v>229</v>
      </c>
      <c r="E24" s="7" t="s">
        <v>28</v>
      </c>
      <c r="F24" s="7">
        <v>42</v>
      </c>
      <c r="G24" s="7">
        <f>SUM(Tabela14[[#This Row],[mai/24]:[dez/25]])</f>
        <v>42</v>
      </c>
      <c r="H24" s="43"/>
      <c r="I24" s="43">
        <v>4</v>
      </c>
      <c r="J24" s="43">
        <v>2</v>
      </c>
      <c r="K24" s="43">
        <v>0</v>
      </c>
      <c r="L24" s="43">
        <v>4</v>
      </c>
      <c r="M24" s="43">
        <v>8</v>
      </c>
      <c r="N24" s="43">
        <v>8</v>
      </c>
      <c r="O24" s="43">
        <v>8</v>
      </c>
      <c r="P24" s="43">
        <v>8</v>
      </c>
      <c r="Q24" s="43">
        <v>0</v>
      </c>
      <c r="R24" s="43">
        <v>0</v>
      </c>
      <c r="S24" s="43">
        <v>0</v>
      </c>
      <c r="T24" s="43">
        <v>0</v>
      </c>
      <c r="U24" s="43">
        <v>0</v>
      </c>
      <c r="V24" s="43">
        <v>0</v>
      </c>
      <c r="W24" s="43">
        <v>0</v>
      </c>
      <c r="X24" s="43">
        <v>0</v>
      </c>
      <c r="Y24" s="43">
        <v>0</v>
      </c>
      <c r="Z24" s="43">
        <v>0</v>
      </c>
      <c r="AA24" s="43">
        <v>0</v>
      </c>
      <c r="AB24" s="59"/>
    </row>
    <row r="25" spans="1:28" hidden="1" x14ac:dyDescent="0.25">
      <c r="A25" s="1" t="s">
        <v>167</v>
      </c>
      <c r="C25" s="1" t="s">
        <v>71</v>
      </c>
      <c r="D25" s="54" t="s">
        <v>229</v>
      </c>
      <c r="E25" s="7" t="s">
        <v>28</v>
      </c>
      <c r="F25" s="7">
        <v>6</v>
      </c>
      <c r="G25" s="7">
        <f>SUM(Tabela14[[#This Row],[mai/24]:[dez/25]])</f>
        <v>6</v>
      </c>
      <c r="H25" s="43"/>
      <c r="I25" s="43">
        <v>4</v>
      </c>
      <c r="J25" s="43">
        <v>2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43">
        <v>0</v>
      </c>
      <c r="V25" s="43">
        <v>0</v>
      </c>
      <c r="W25" s="43"/>
      <c r="X25" s="43"/>
      <c r="Y25" s="43"/>
      <c r="Z25" s="43"/>
      <c r="AA25" s="43"/>
      <c r="AB25" s="59"/>
    </row>
    <row r="26" spans="1:28" hidden="1" x14ac:dyDescent="0.25">
      <c r="A26" s="1" t="s">
        <v>165</v>
      </c>
      <c r="C26" s="1" t="s">
        <v>71</v>
      </c>
      <c r="D26" s="54" t="s">
        <v>229</v>
      </c>
      <c r="E26" s="7" t="s">
        <v>28</v>
      </c>
      <c r="F26" s="7">
        <v>6</v>
      </c>
      <c r="G26" s="7">
        <f>SUM(Tabela14[[#This Row],[mai/24]:[dez/25]])</f>
        <v>6</v>
      </c>
      <c r="H26" s="43"/>
      <c r="I26" s="43">
        <v>6</v>
      </c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59"/>
    </row>
    <row r="27" spans="1:28" hidden="1" x14ac:dyDescent="0.25">
      <c r="A27" s="1" t="s">
        <v>169</v>
      </c>
      <c r="C27" s="1" t="s">
        <v>71</v>
      </c>
      <c r="D27" s="54" t="s">
        <v>229</v>
      </c>
      <c r="E27" s="7" t="s">
        <v>28</v>
      </c>
      <c r="F27" s="7">
        <v>5</v>
      </c>
      <c r="G27" s="7">
        <f>SUM(Tabela14[[#This Row],[mai/24]:[dez/25]])</f>
        <v>5</v>
      </c>
      <c r="H27" s="43"/>
      <c r="I27" s="43">
        <v>3</v>
      </c>
      <c r="J27" s="43">
        <v>2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43">
        <v>0</v>
      </c>
      <c r="V27" s="43">
        <v>0</v>
      </c>
      <c r="W27" s="43"/>
      <c r="X27" s="43"/>
      <c r="Y27" s="43"/>
      <c r="Z27" s="43"/>
      <c r="AA27" s="43"/>
      <c r="AB27" s="59"/>
    </row>
    <row r="28" spans="1:28" ht="45" hidden="1" x14ac:dyDescent="0.25">
      <c r="A28" s="1" t="s">
        <v>194</v>
      </c>
      <c r="B28" s="1" t="s">
        <v>201</v>
      </c>
      <c r="C28" s="1" t="s">
        <v>71</v>
      </c>
      <c r="D28" s="54" t="s">
        <v>229</v>
      </c>
      <c r="E28" s="7" t="s">
        <v>28</v>
      </c>
      <c r="F28" s="7">
        <v>3</v>
      </c>
      <c r="G28" s="7">
        <f>SUM(Tabela14[[#This Row],[mai/24]:[dez/25]])</f>
        <v>3</v>
      </c>
      <c r="H28" s="43"/>
      <c r="I28" s="43"/>
      <c r="J28" s="43">
        <v>3</v>
      </c>
      <c r="K28" s="43">
        <v>0</v>
      </c>
      <c r="L28" s="43">
        <v>0</v>
      </c>
      <c r="M28" s="43">
        <v>0</v>
      </c>
      <c r="N28" s="43">
        <v>0</v>
      </c>
      <c r="O28" s="43">
        <v>0</v>
      </c>
      <c r="P28" s="43">
        <v>0</v>
      </c>
      <c r="Q28" s="43">
        <v>0</v>
      </c>
      <c r="R28" s="43">
        <v>0</v>
      </c>
      <c r="S28" s="43">
        <v>0</v>
      </c>
      <c r="T28" s="43">
        <v>0</v>
      </c>
      <c r="U28" s="43">
        <v>0</v>
      </c>
      <c r="V28" s="43">
        <v>0</v>
      </c>
      <c r="W28" s="43">
        <v>0</v>
      </c>
      <c r="X28" s="43">
        <v>0</v>
      </c>
      <c r="Y28" s="43">
        <v>0</v>
      </c>
      <c r="Z28" s="43">
        <v>0</v>
      </c>
      <c r="AA28" s="43">
        <v>0</v>
      </c>
      <c r="AB28" s="59"/>
    </row>
    <row r="29" spans="1:28" x14ac:dyDescent="0.25">
      <c r="A29" s="1" t="s">
        <v>192</v>
      </c>
      <c r="B29" s="1" t="s">
        <v>250</v>
      </c>
      <c r="C29" s="2" t="s">
        <v>29</v>
      </c>
      <c r="D29" s="54" t="s">
        <v>229</v>
      </c>
      <c r="E29" s="7" t="s">
        <v>28</v>
      </c>
      <c r="F29" s="7">
        <v>0</v>
      </c>
      <c r="G29" s="7">
        <f>SUM(Tabela14[[#This Row],[mai/24]:[dez/25]])</f>
        <v>0</v>
      </c>
      <c r="H29" s="43"/>
      <c r="I29" s="43"/>
      <c r="J29" s="43">
        <v>0</v>
      </c>
      <c r="K29" s="43">
        <v>0</v>
      </c>
      <c r="L29" s="43">
        <v>0</v>
      </c>
      <c r="M29" s="43">
        <v>0</v>
      </c>
      <c r="N29" s="43">
        <v>0</v>
      </c>
      <c r="O29" s="43">
        <v>0</v>
      </c>
      <c r="P29" s="43">
        <v>0</v>
      </c>
      <c r="Q29" s="43">
        <v>0</v>
      </c>
      <c r="R29" s="43">
        <v>0</v>
      </c>
      <c r="S29" s="43">
        <v>0</v>
      </c>
      <c r="T29" s="43">
        <v>0</v>
      </c>
      <c r="U29" s="43">
        <v>0</v>
      </c>
      <c r="V29" s="43">
        <v>0</v>
      </c>
      <c r="W29" s="43">
        <v>0</v>
      </c>
      <c r="X29" s="43">
        <v>0</v>
      </c>
      <c r="Y29" s="43">
        <v>0</v>
      </c>
      <c r="Z29" s="43">
        <v>0</v>
      </c>
      <c r="AA29" s="43">
        <v>0</v>
      </c>
      <c r="AB29" s="59"/>
    </row>
    <row r="30" spans="1:28" hidden="1" x14ac:dyDescent="0.25">
      <c r="A30" s="1" t="s">
        <v>170</v>
      </c>
      <c r="B30" s="1" t="s">
        <v>202</v>
      </c>
      <c r="C30" s="1" t="s">
        <v>71</v>
      </c>
      <c r="D30" s="54" t="s">
        <v>229</v>
      </c>
      <c r="E30" s="7" t="s">
        <v>28</v>
      </c>
      <c r="F30" s="7">
        <v>8</v>
      </c>
      <c r="G30" s="7">
        <f>SUM(Tabela14[[#This Row],[mai/24]:[dez/25]])</f>
        <v>8</v>
      </c>
      <c r="H30" s="43"/>
      <c r="I30" s="43">
        <v>2</v>
      </c>
      <c r="J30" s="43">
        <v>6</v>
      </c>
      <c r="K30" s="43">
        <v>0</v>
      </c>
      <c r="L30" s="43">
        <v>0</v>
      </c>
      <c r="M30" s="43">
        <v>0</v>
      </c>
      <c r="N30" s="43">
        <v>0</v>
      </c>
      <c r="O30" s="43">
        <v>0</v>
      </c>
      <c r="P30" s="43">
        <v>0</v>
      </c>
      <c r="Q30" s="43">
        <v>0</v>
      </c>
      <c r="R30" s="43">
        <v>0</v>
      </c>
      <c r="S30" s="43">
        <v>0</v>
      </c>
      <c r="T30" s="43">
        <v>0</v>
      </c>
      <c r="U30" s="43">
        <v>0</v>
      </c>
      <c r="V30" s="43">
        <v>0</v>
      </c>
      <c r="W30" s="43">
        <v>0</v>
      </c>
      <c r="X30" s="43">
        <v>0</v>
      </c>
      <c r="Y30" s="43">
        <v>0</v>
      </c>
      <c r="Z30" s="43">
        <v>0</v>
      </c>
      <c r="AA30" s="43">
        <v>0</v>
      </c>
      <c r="AB30" s="59"/>
    </row>
    <row r="31" spans="1:28" hidden="1" x14ac:dyDescent="0.25">
      <c r="A31" s="1" t="s">
        <v>30</v>
      </c>
      <c r="C31" s="1" t="s">
        <v>71</v>
      </c>
      <c r="D31" s="54" t="s">
        <v>229</v>
      </c>
      <c r="E31" s="7" t="s">
        <v>28</v>
      </c>
      <c r="F31" s="7">
        <v>4</v>
      </c>
      <c r="G31" s="7">
        <f>SUM(Tabela14[[#This Row],[mai/24]:[dez/25]])</f>
        <v>4</v>
      </c>
      <c r="H31" s="43">
        <v>4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/>
      <c r="X31" s="43"/>
      <c r="Y31" s="43"/>
      <c r="Z31" s="43"/>
      <c r="AA31" s="43"/>
      <c r="AB31" s="59"/>
    </row>
    <row r="32" spans="1:28" ht="15.75" customHeight="1" x14ac:dyDescent="0.25">
      <c r="A32" s="1" t="s">
        <v>171</v>
      </c>
      <c r="C32" s="1" t="s">
        <v>20</v>
      </c>
      <c r="D32" s="54" t="s">
        <v>229</v>
      </c>
      <c r="E32" s="7" t="s">
        <v>28</v>
      </c>
      <c r="F32" s="7">
        <v>12</v>
      </c>
      <c r="G32" s="7">
        <f>SUM(Tabela14[[#This Row],[mai/24]:[dez/25]])</f>
        <v>8</v>
      </c>
      <c r="H32" s="43"/>
      <c r="I32" s="43"/>
      <c r="J32" s="43">
        <v>8</v>
      </c>
      <c r="K32" s="43">
        <v>0</v>
      </c>
      <c r="L32" s="43">
        <v>0</v>
      </c>
      <c r="M32" s="43">
        <v>0</v>
      </c>
      <c r="N32" s="43">
        <v>0</v>
      </c>
      <c r="O32" s="43">
        <v>0</v>
      </c>
      <c r="P32" s="43">
        <v>0</v>
      </c>
      <c r="Q32" s="43">
        <v>0</v>
      </c>
      <c r="R32" s="43">
        <v>0</v>
      </c>
      <c r="S32" s="43">
        <v>0</v>
      </c>
      <c r="T32" s="43">
        <v>0</v>
      </c>
      <c r="U32" s="43">
        <v>0</v>
      </c>
      <c r="V32" s="43">
        <v>0</v>
      </c>
      <c r="W32" s="43">
        <v>0</v>
      </c>
      <c r="X32" s="43">
        <v>0</v>
      </c>
      <c r="Y32" s="43">
        <v>0</v>
      </c>
      <c r="Z32" s="43">
        <v>0</v>
      </c>
      <c r="AA32" s="43">
        <v>0</v>
      </c>
      <c r="AB32" s="59"/>
    </row>
    <row r="33" spans="1:28" ht="15.75" customHeight="1" x14ac:dyDescent="0.25">
      <c r="A33" s="1" t="s">
        <v>234</v>
      </c>
      <c r="C33" s="1" t="s">
        <v>20</v>
      </c>
      <c r="D33" s="54" t="s">
        <v>229</v>
      </c>
      <c r="E33" s="7" t="s">
        <v>28</v>
      </c>
      <c r="F33" s="7">
        <v>20</v>
      </c>
      <c r="G33" s="7">
        <f>SUM(Tabela14[[#This Row],[mai/24]:[dez/25]])</f>
        <v>20</v>
      </c>
      <c r="H33" s="43"/>
      <c r="I33" s="43"/>
      <c r="J33" s="43"/>
      <c r="K33" s="43">
        <v>2</v>
      </c>
      <c r="L33" s="43">
        <v>7</v>
      </c>
      <c r="M33" s="43">
        <v>8</v>
      </c>
      <c r="N33" s="43">
        <v>3</v>
      </c>
      <c r="O33" s="43">
        <v>0</v>
      </c>
      <c r="P33" s="43">
        <v>0</v>
      </c>
      <c r="Q33" s="43">
        <v>0</v>
      </c>
      <c r="R33" s="43">
        <v>0</v>
      </c>
      <c r="S33" s="43">
        <v>0</v>
      </c>
      <c r="T33" s="43">
        <v>0</v>
      </c>
      <c r="U33" s="43">
        <v>0</v>
      </c>
      <c r="V33" s="43">
        <v>0</v>
      </c>
      <c r="W33" s="43">
        <v>0</v>
      </c>
      <c r="X33" s="43">
        <v>0</v>
      </c>
      <c r="Y33" s="43">
        <v>0</v>
      </c>
      <c r="Z33" s="43">
        <v>0</v>
      </c>
      <c r="AA33" s="43">
        <v>0</v>
      </c>
      <c r="AB33" s="59"/>
    </row>
    <row r="34" spans="1:28" ht="30" x14ac:dyDescent="0.25">
      <c r="A34" s="1" t="s">
        <v>173</v>
      </c>
      <c r="B34" s="1" t="s">
        <v>251</v>
      </c>
      <c r="C34" s="1" t="s">
        <v>20</v>
      </c>
      <c r="D34" s="54" t="s">
        <v>229</v>
      </c>
      <c r="E34" s="7" t="s">
        <v>28</v>
      </c>
      <c r="F34" s="7">
        <v>11</v>
      </c>
      <c r="G34" s="7">
        <f>SUM(Tabela14[[#This Row],[mai/24]:[dez/25]])</f>
        <v>11</v>
      </c>
      <c r="H34" s="43"/>
      <c r="I34" s="43"/>
      <c r="J34" s="43">
        <v>8</v>
      </c>
      <c r="K34" s="43">
        <v>0</v>
      </c>
      <c r="L34" s="43">
        <v>3</v>
      </c>
      <c r="M34" s="43">
        <v>0</v>
      </c>
      <c r="N34" s="43">
        <v>0</v>
      </c>
      <c r="O34" s="43">
        <v>0</v>
      </c>
      <c r="P34" s="43">
        <v>0</v>
      </c>
      <c r="Q34" s="43">
        <v>0</v>
      </c>
      <c r="R34" s="43">
        <v>0</v>
      </c>
      <c r="S34" s="43">
        <v>0</v>
      </c>
      <c r="T34" s="43">
        <v>0</v>
      </c>
      <c r="U34" s="43">
        <v>0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59"/>
    </row>
    <row r="35" spans="1:28" ht="15.75" hidden="1" customHeight="1" x14ac:dyDescent="0.25">
      <c r="A35" s="1" t="s">
        <v>190</v>
      </c>
      <c r="B35" s="1" t="s">
        <v>191</v>
      </c>
      <c r="C35" s="1" t="s">
        <v>71</v>
      </c>
      <c r="D35" s="54" t="s">
        <v>229</v>
      </c>
      <c r="E35" s="7" t="s">
        <v>28</v>
      </c>
      <c r="G35" s="7">
        <f>SUM(Tabela14[[#This Row],[mai/24]:[dez/25]])</f>
        <v>24</v>
      </c>
      <c r="H35" s="43"/>
      <c r="I35" s="43"/>
      <c r="J35" s="43">
        <v>24</v>
      </c>
      <c r="K35" s="43">
        <v>0</v>
      </c>
      <c r="L35" s="43">
        <v>0</v>
      </c>
      <c r="M35" s="43">
        <v>0</v>
      </c>
      <c r="N35" s="43">
        <v>0</v>
      </c>
      <c r="O35" s="43">
        <v>0</v>
      </c>
      <c r="P35" s="43">
        <v>0</v>
      </c>
      <c r="Q35" s="43">
        <v>0</v>
      </c>
      <c r="R35" s="43">
        <v>0</v>
      </c>
      <c r="S35" s="43">
        <v>0</v>
      </c>
      <c r="T35" s="43">
        <v>0</v>
      </c>
      <c r="U35" s="43">
        <v>0</v>
      </c>
      <c r="V35" s="43">
        <v>0</v>
      </c>
      <c r="W35" s="43"/>
      <c r="X35" s="43"/>
      <c r="Y35" s="43"/>
      <c r="Z35" s="43"/>
      <c r="AA35" s="43"/>
      <c r="AB35" s="59"/>
    </row>
    <row r="36" spans="1:28" ht="15.75" customHeight="1" x14ac:dyDescent="0.25">
      <c r="A36" s="1" t="s">
        <v>204</v>
      </c>
      <c r="C36" s="1" t="s">
        <v>20</v>
      </c>
      <c r="D36" s="54" t="s">
        <v>229</v>
      </c>
      <c r="E36" s="7" t="s">
        <v>28</v>
      </c>
      <c r="F36" s="7">
        <v>26</v>
      </c>
      <c r="G36" s="7">
        <f>SUM(Tabela14[[#This Row],[mai/24]:[dez/25]])</f>
        <v>26</v>
      </c>
      <c r="H36" s="43"/>
      <c r="I36" s="43"/>
      <c r="J36" s="43">
        <v>4</v>
      </c>
      <c r="K36" s="43">
        <v>4</v>
      </c>
      <c r="L36" s="43">
        <v>10</v>
      </c>
      <c r="M36" s="43">
        <v>0</v>
      </c>
      <c r="N36" s="43">
        <v>8</v>
      </c>
      <c r="O36" s="43">
        <v>0</v>
      </c>
      <c r="P36" s="43">
        <v>0</v>
      </c>
      <c r="Q36" s="43">
        <v>0</v>
      </c>
      <c r="R36" s="43">
        <v>0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43">
        <v>0</v>
      </c>
      <c r="Y36" s="43">
        <v>0</v>
      </c>
      <c r="Z36" s="43">
        <v>0</v>
      </c>
      <c r="AA36" s="43">
        <v>0</v>
      </c>
      <c r="AB36" s="59"/>
    </row>
    <row r="37" spans="1:28" ht="30" x14ac:dyDescent="0.25">
      <c r="A37" s="38" t="s">
        <v>221</v>
      </c>
      <c r="B37" s="1" t="s">
        <v>329</v>
      </c>
      <c r="C37" s="1" t="s">
        <v>81</v>
      </c>
      <c r="D37" s="54" t="s">
        <v>229</v>
      </c>
      <c r="E37" s="7" t="s">
        <v>28</v>
      </c>
      <c r="F37" s="7">
        <v>8</v>
      </c>
      <c r="G37" s="7">
        <f>SUM(Tabela14[[#This Row],[mai/24]:[dez/25]])</f>
        <v>8</v>
      </c>
      <c r="H37" s="43"/>
      <c r="I37" s="43"/>
      <c r="J37" s="43"/>
      <c r="K37" s="43">
        <v>0</v>
      </c>
      <c r="L37" s="43">
        <v>4</v>
      </c>
      <c r="M37" s="43">
        <v>4</v>
      </c>
      <c r="N37" s="43">
        <v>0</v>
      </c>
      <c r="O37" s="43">
        <v>0</v>
      </c>
      <c r="P37" s="43">
        <v>0</v>
      </c>
      <c r="Q37" s="43">
        <v>0</v>
      </c>
      <c r="R37" s="43">
        <v>0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43">
        <v>0</v>
      </c>
      <c r="Y37" s="43">
        <v>0</v>
      </c>
      <c r="Z37" s="43">
        <v>0</v>
      </c>
      <c r="AA37" s="43">
        <v>0</v>
      </c>
      <c r="AB37" s="59"/>
    </row>
    <row r="38" spans="1:28" ht="15.75" customHeight="1" x14ac:dyDescent="0.25">
      <c r="A38" s="38" t="s">
        <v>241</v>
      </c>
      <c r="C38" s="1" t="s">
        <v>20</v>
      </c>
      <c r="D38" s="54" t="s">
        <v>229</v>
      </c>
      <c r="E38" s="7" t="s">
        <v>28</v>
      </c>
      <c r="F38" s="7">
        <v>32</v>
      </c>
      <c r="G38" s="7">
        <f>SUM(Tabela14[[#This Row],[mai/24]:[dez/25]])</f>
        <v>32</v>
      </c>
      <c r="H38" s="43"/>
      <c r="I38" s="43"/>
      <c r="J38" s="43"/>
      <c r="K38" s="43">
        <v>0</v>
      </c>
      <c r="L38" s="43">
        <v>16</v>
      </c>
      <c r="M38" s="43">
        <v>16</v>
      </c>
      <c r="N38" s="43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  <c r="Y38" s="43">
        <v>0</v>
      </c>
      <c r="Z38" s="43">
        <v>0</v>
      </c>
      <c r="AA38" s="43">
        <v>0</v>
      </c>
      <c r="AB38" s="59"/>
    </row>
    <row r="39" spans="1:28" ht="15.75" customHeight="1" x14ac:dyDescent="0.25">
      <c r="A39" s="38" t="s">
        <v>70</v>
      </c>
      <c r="B39" s="1" t="s">
        <v>326</v>
      </c>
      <c r="C39" s="1" t="s">
        <v>20</v>
      </c>
      <c r="D39" s="54">
        <v>2024</v>
      </c>
      <c r="E39" s="7" t="s">
        <v>28</v>
      </c>
      <c r="F39" s="7">
        <v>32</v>
      </c>
      <c r="G39" s="7">
        <f>SUM(Tabela14[[#This Row],[mai/24]:[dez/25]])</f>
        <v>32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3">
        <v>24</v>
      </c>
      <c r="O39" s="43">
        <v>8</v>
      </c>
      <c r="P39" s="43">
        <v>0</v>
      </c>
      <c r="Q39" s="43">
        <v>0</v>
      </c>
      <c r="R39" s="43">
        <v>0</v>
      </c>
      <c r="S39" s="43">
        <v>0</v>
      </c>
      <c r="T39" s="43">
        <v>0</v>
      </c>
      <c r="V39" s="60"/>
      <c r="W39" s="60"/>
      <c r="X39" s="60"/>
      <c r="Y39" s="60"/>
      <c r="Z39" s="60"/>
      <c r="AA39" s="60"/>
      <c r="AB39" s="60"/>
    </row>
    <row r="40" spans="1:28" ht="30" x14ac:dyDescent="0.25">
      <c r="A40" s="38" t="s">
        <v>33</v>
      </c>
      <c r="B40" s="1" t="s">
        <v>327</v>
      </c>
      <c r="C40" s="1" t="s">
        <v>20</v>
      </c>
      <c r="D40" s="54" t="s">
        <v>229</v>
      </c>
      <c r="E40" s="7" t="s">
        <v>28</v>
      </c>
      <c r="F40" s="7">
        <v>240</v>
      </c>
      <c r="G40" s="7">
        <f>SUM(Tabela14[[#This Row],[mai/24]:[dez/25]])</f>
        <v>225</v>
      </c>
      <c r="H40" s="16">
        <v>125</v>
      </c>
      <c r="I40" s="16">
        <v>40</v>
      </c>
      <c r="J40" s="16">
        <v>60</v>
      </c>
      <c r="K40" s="43">
        <v>0</v>
      </c>
      <c r="L40" s="104">
        <v>0</v>
      </c>
      <c r="M40" s="104">
        <v>0</v>
      </c>
      <c r="N40" s="104">
        <v>0</v>
      </c>
      <c r="O40" s="104">
        <v>0</v>
      </c>
      <c r="P40" s="43">
        <v>0</v>
      </c>
      <c r="Q40" s="43">
        <v>0</v>
      </c>
      <c r="R40" s="43">
        <v>0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43">
        <v>0</v>
      </c>
      <c r="Y40" s="43">
        <v>0</v>
      </c>
      <c r="Z40" s="43">
        <v>0</v>
      </c>
      <c r="AA40" s="43">
        <v>0</v>
      </c>
      <c r="AB40" s="59"/>
    </row>
    <row r="41" spans="1:28" ht="30" hidden="1" x14ac:dyDescent="0.25">
      <c r="A41" s="1" t="s">
        <v>34</v>
      </c>
      <c r="B41" s="1" t="s">
        <v>125</v>
      </c>
      <c r="C41" s="1" t="s">
        <v>71</v>
      </c>
      <c r="D41" s="54" t="s">
        <v>229</v>
      </c>
      <c r="E41" s="7" t="s">
        <v>28</v>
      </c>
      <c r="F41" s="7">
        <v>95</v>
      </c>
      <c r="G41" s="7">
        <f>SUM(Tabela14[[#This Row],[mai/24]:[dez/25]])</f>
        <v>95</v>
      </c>
      <c r="H41" s="43">
        <v>65</v>
      </c>
      <c r="I41" s="43">
        <v>30</v>
      </c>
      <c r="J41" s="43">
        <v>0</v>
      </c>
      <c r="K41" s="43">
        <v>0</v>
      </c>
      <c r="L41" s="43">
        <v>0</v>
      </c>
      <c r="M41" s="43">
        <v>0</v>
      </c>
      <c r="N41" s="43">
        <v>0</v>
      </c>
      <c r="O41" s="43">
        <v>0</v>
      </c>
      <c r="P41" s="43">
        <v>0</v>
      </c>
      <c r="Q41" s="43">
        <v>0</v>
      </c>
      <c r="R41" s="43">
        <v>0</v>
      </c>
      <c r="S41" s="43">
        <v>0</v>
      </c>
      <c r="T41" s="43">
        <v>0</v>
      </c>
      <c r="U41" s="43">
        <v>0</v>
      </c>
      <c r="V41" s="43">
        <v>0</v>
      </c>
      <c r="W41" s="43"/>
      <c r="X41" s="43"/>
      <c r="Y41" s="43"/>
      <c r="Z41" s="43"/>
      <c r="AA41" s="43"/>
      <c r="AB41" s="59"/>
    </row>
    <row r="42" spans="1:28" s="77" customFormat="1" ht="30" x14ac:dyDescent="0.25">
      <c r="A42" s="38" t="s">
        <v>35</v>
      </c>
      <c r="B42" s="1" t="s">
        <v>97</v>
      </c>
      <c r="C42" s="1" t="s">
        <v>20</v>
      </c>
      <c r="D42" s="54" t="s">
        <v>229</v>
      </c>
      <c r="E42" s="7" t="s">
        <v>28</v>
      </c>
      <c r="F42" s="7">
        <v>64</v>
      </c>
      <c r="G42" s="7">
        <f>SUM(Tabela14[[#This Row],[mai/24]:[dez/25]])</f>
        <v>64</v>
      </c>
      <c r="H42" s="76">
        <v>4</v>
      </c>
      <c r="I42" s="76">
        <f>20-20</f>
        <v>0</v>
      </c>
      <c r="J42" s="43">
        <v>0</v>
      </c>
      <c r="K42" s="43">
        <v>0</v>
      </c>
      <c r="L42" s="43">
        <v>0</v>
      </c>
      <c r="M42" s="43">
        <v>20</v>
      </c>
      <c r="N42" s="76">
        <v>40</v>
      </c>
      <c r="O42" s="43">
        <v>0</v>
      </c>
      <c r="P42" s="43">
        <v>0</v>
      </c>
      <c r="Q42" s="43">
        <v>0</v>
      </c>
      <c r="R42" s="43">
        <v>0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43">
        <v>0</v>
      </c>
      <c r="Y42" s="43">
        <v>0</v>
      </c>
      <c r="Z42" s="43">
        <v>0</v>
      </c>
      <c r="AA42" s="43">
        <v>0</v>
      </c>
      <c r="AB42" s="59"/>
    </row>
    <row r="43" spans="1:28" hidden="1" x14ac:dyDescent="0.25">
      <c r="A43" s="78" t="s">
        <v>69</v>
      </c>
      <c r="C43" s="1" t="s">
        <v>103</v>
      </c>
      <c r="D43" s="54" t="s">
        <v>229</v>
      </c>
      <c r="E43" s="7" t="s">
        <v>28</v>
      </c>
      <c r="F43" s="7">
        <v>0</v>
      </c>
      <c r="G43" s="7">
        <f>SUM(Tabela14[[#This Row],[mai/24]:[dez/25]])</f>
        <v>0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3">
        <v>0</v>
      </c>
      <c r="O43" s="43">
        <v>0</v>
      </c>
      <c r="P43" s="43">
        <v>0</v>
      </c>
      <c r="Q43" s="43">
        <v>0</v>
      </c>
      <c r="R43" s="43">
        <v>0</v>
      </c>
      <c r="S43" s="43">
        <v>0</v>
      </c>
      <c r="T43" s="43">
        <v>0</v>
      </c>
      <c r="U43" s="43">
        <v>0</v>
      </c>
      <c r="V43" s="43">
        <v>0</v>
      </c>
      <c r="W43" s="43"/>
      <c r="X43" s="43"/>
      <c r="Y43" s="43"/>
      <c r="Z43" s="43"/>
      <c r="AA43" s="43"/>
      <c r="AB43" s="1"/>
    </row>
    <row r="44" spans="1:28" x14ac:dyDescent="0.25">
      <c r="A44" s="38" t="s">
        <v>46</v>
      </c>
      <c r="B44" s="1" t="s">
        <v>188</v>
      </c>
      <c r="C44" s="1" t="s">
        <v>20</v>
      </c>
      <c r="D44" s="54" t="s">
        <v>229</v>
      </c>
      <c r="E44" s="7" t="s">
        <v>28</v>
      </c>
      <c r="F44" s="7">
        <v>87</v>
      </c>
      <c r="G44" s="7">
        <f>SUM(Tabela14[[#This Row],[mai/24]:[dez/25]])</f>
        <v>77</v>
      </c>
      <c r="H44" s="16">
        <v>0</v>
      </c>
      <c r="I44" s="16">
        <v>0</v>
      </c>
      <c r="J44" s="16">
        <v>20</v>
      </c>
      <c r="K44" s="16">
        <v>49</v>
      </c>
      <c r="L44" s="16">
        <v>8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60"/>
    </row>
    <row r="45" spans="1:28" x14ac:dyDescent="0.25">
      <c r="A45" s="38" t="s">
        <v>45</v>
      </c>
      <c r="B45" s="1" t="s">
        <v>188</v>
      </c>
      <c r="C45" s="1" t="s">
        <v>20</v>
      </c>
      <c r="D45" s="54" t="s">
        <v>229</v>
      </c>
      <c r="E45" s="7" t="s">
        <v>28</v>
      </c>
      <c r="F45" s="7">
        <v>74</v>
      </c>
      <c r="G45" s="7">
        <f>SUM(Tabela14[[#This Row],[mai/24]:[dez/25]])</f>
        <v>74</v>
      </c>
      <c r="H45" s="16">
        <v>0</v>
      </c>
      <c r="I45" s="16">
        <v>0</v>
      </c>
      <c r="J45" s="16">
        <v>20</v>
      </c>
      <c r="K45" s="16">
        <v>38</v>
      </c>
      <c r="L45" s="16">
        <v>8</v>
      </c>
      <c r="M45" s="16">
        <v>8</v>
      </c>
      <c r="N45" s="43">
        <v>0</v>
      </c>
      <c r="O45" s="43">
        <v>0</v>
      </c>
      <c r="P45" s="43">
        <v>0</v>
      </c>
      <c r="Q45" s="43">
        <v>0</v>
      </c>
      <c r="R45" s="43">
        <v>0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43">
        <v>0</v>
      </c>
      <c r="Y45" s="43">
        <v>0</v>
      </c>
      <c r="Z45" s="43">
        <v>0</v>
      </c>
      <c r="AA45" s="43">
        <v>0</v>
      </c>
      <c r="AB45" s="60"/>
    </row>
    <row r="46" spans="1:28" hidden="1" x14ac:dyDescent="0.25">
      <c r="A46" s="1" t="s">
        <v>126</v>
      </c>
      <c r="C46" s="1" t="s">
        <v>71</v>
      </c>
      <c r="D46" s="54" t="s">
        <v>229</v>
      </c>
      <c r="E46" s="7" t="s">
        <v>28</v>
      </c>
      <c r="F46" s="7">
        <v>80</v>
      </c>
      <c r="G46" s="7">
        <f>SUM(Tabela14[[#This Row],[mai/24]:[dez/25]])</f>
        <v>80</v>
      </c>
      <c r="H46" s="43"/>
      <c r="I46" s="43"/>
      <c r="J46" s="43">
        <v>0</v>
      </c>
      <c r="K46" s="43">
        <v>40</v>
      </c>
      <c r="L46" s="43">
        <v>40</v>
      </c>
      <c r="M46" s="43">
        <v>0</v>
      </c>
      <c r="N46" s="43">
        <v>0</v>
      </c>
      <c r="O46" s="43">
        <v>0</v>
      </c>
      <c r="P46" s="43">
        <v>0</v>
      </c>
      <c r="Q46" s="43">
        <v>0</v>
      </c>
      <c r="R46" s="43">
        <v>0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43">
        <v>0</v>
      </c>
      <c r="Y46" s="43">
        <v>0</v>
      </c>
      <c r="Z46" s="43">
        <v>0</v>
      </c>
      <c r="AA46" s="43">
        <v>0</v>
      </c>
      <c r="AB46" s="59"/>
    </row>
    <row r="47" spans="1:28" x14ac:dyDescent="0.25">
      <c r="A47" s="38" t="s">
        <v>323</v>
      </c>
      <c r="B47" s="1" t="s">
        <v>325</v>
      </c>
      <c r="C47" s="1" t="s">
        <v>22</v>
      </c>
      <c r="D47" s="54" t="s">
        <v>244</v>
      </c>
      <c r="E47" s="7" t="s">
        <v>28</v>
      </c>
      <c r="F47" s="7">
        <v>120</v>
      </c>
      <c r="G47" s="7">
        <f>SUM(Tabela14[[#This Row],[mai/24]:[dez/25]])</f>
        <v>120</v>
      </c>
      <c r="H47" s="43"/>
      <c r="I47" s="43"/>
      <c r="J47" s="43"/>
      <c r="K47" s="43">
        <v>0</v>
      </c>
      <c r="L47" s="43">
        <v>0</v>
      </c>
      <c r="M47" s="43">
        <v>0</v>
      </c>
      <c r="N47" s="43">
        <v>40</v>
      </c>
      <c r="O47" s="43">
        <v>40</v>
      </c>
      <c r="P47" s="43">
        <v>20</v>
      </c>
      <c r="Q47" s="43">
        <v>20</v>
      </c>
      <c r="R47" s="43">
        <v>0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43">
        <v>0</v>
      </c>
      <c r="Y47" s="43">
        <v>0</v>
      </c>
      <c r="Z47" s="43">
        <v>0</v>
      </c>
      <c r="AA47" s="43">
        <v>0</v>
      </c>
      <c r="AB47" s="1"/>
    </row>
    <row r="48" spans="1:28" x14ac:dyDescent="0.25">
      <c r="A48" s="38" t="s">
        <v>324</v>
      </c>
      <c r="B48" s="1" t="s">
        <v>325</v>
      </c>
      <c r="C48" s="1" t="s">
        <v>22</v>
      </c>
      <c r="D48" s="54" t="s">
        <v>244</v>
      </c>
      <c r="E48" s="7" t="s">
        <v>28</v>
      </c>
      <c r="F48" s="7">
        <v>80</v>
      </c>
      <c r="G48" s="7">
        <f>SUM(Tabela14[[#This Row],[mai/24]:[dez/25]])</f>
        <v>80</v>
      </c>
      <c r="H48" s="43"/>
      <c r="I48" s="43"/>
      <c r="J48" s="43"/>
      <c r="K48" s="43">
        <v>0</v>
      </c>
      <c r="L48" s="43">
        <v>0</v>
      </c>
      <c r="M48" s="43">
        <v>0</v>
      </c>
      <c r="N48" s="43">
        <v>40</v>
      </c>
      <c r="O48" s="43">
        <v>40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43">
        <v>0</v>
      </c>
      <c r="Y48" s="43">
        <v>0</v>
      </c>
      <c r="Z48" s="43">
        <v>0</v>
      </c>
      <c r="AA48" s="43">
        <v>0</v>
      </c>
      <c r="AB48" s="1"/>
    </row>
    <row r="49" spans="1:28" x14ac:dyDescent="0.25">
      <c r="A49" s="1" t="s">
        <v>247</v>
      </c>
      <c r="C49" s="1" t="s">
        <v>20</v>
      </c>
      <c r="D49" s="54" t="s">
        <v>229</v>
      </c>
      <c r="E49" s="7" t="s">
        <v>28</v>
      </c>
      <c r="F49" s="7">
        <v>24</v>
      </c>
      <c r="G49" s="7">
        <f>SUM(Tabela14[[#This Row],[mai/24]:[dez/25]])</f>
        <v>24</v>
      </c>
      <c r="H49" s="43"/>
      <c r="I49" s="43"/>
      <c r="J49" s="43"/>
      <c r="K49" s="43">
        <v>0</v>
      </c>
      <c r="L49" s="43">
        <v>8</v>
      </c>
      <c r="M49" s="43">
        <v>16</v>
      </c>
      <c r="N49" s="43">
        <v>0</v>
      </c>
      <c r="O49" s="43">
        <v>0</v>
      </c>
      <c r="P49" s="43">
        <v>0</v>
      </c>
      <c r="Q49" s="43">
        <v>0</v>
      </c>
      <c r="R49" s="43">
        <v>0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59"/>
    </row>
    <row r="50" spans="1:28" ht="30" x14ac:dyDescent="0.25">
      <c r="A50" s="38" t="s">
        <v>105</v>
      </c>
      <c r="B50" s="1" t="s">
        <v>94</v>
      </c>
      <c r="C50" s="2" t="s">
        <v>29</v>
      </c>
      <c r="D50" s="54" t="s">
        <v>256</v>
      </c>
      <c r="E50" s="7" t="s">
        <v>28</v>
      </c>
      <c r="F50" s="7">
        <v>60</v>
      </c>
      <c r="G50" s="7">
        <f>SUM(Tabela14[[#This Row],[mai/24]:[dez/25]])</f>
        <v>0</v>
      </c>
      <c r="H50" s="81">
        <v>0</v>
      </c>
      <c r="I50" s="43">
        <v>0</v>
      </c>
      <c r="J50" s="43">
        <v>0</v>
      </c>
      <c r="K50" s="43">
        <v>0</v>
      </c>
      <c r="L50" s="43">
        <v>0</v>
      </c>
      <c r="M50" s="43">
        <v>0</v>
      </c>
      <c r="N50" s="43">
        <v>0</v>
      </c>
      <c r="O50" s="43">
        <v>0</v>
      </c>
      <c r="P50" s="43">
        <v>0</v>
      </c>
      <c r="Q50" s="43">
        <v>0</v>
      </c>
      <c r="R50" s="43">
        <v>0</v>
      </c>
      <c r="S50" s="43">
        <v>0</v>
      </c>
      <c r="T50" s="43">
        <v>0</v>
      </c>
      <c r="U50" s="43">
        <v>0</v>
      </c>
      <c r="V50" s="43">
        <v>0</v>
      </c>
      <c r="W50" s="43">
        <v>0</v>
      </c>
      <c r="X50" s="43">
        <v>0</v>
      </c>
      <c r="Y50" s="43">
        <v>0</v>
      </c>
      <c r="Z50" s="43">
        <v>0</v>
      </c>
      <c r="AA50" s="43">
        <v>0</v>
      </c>
      <c r="AB50" s="59"/>
    </row>
    <row r="51" spans="1:28" x14ac:dyDescent="0.25">
      <c r="C51" s="6"/>
    </row>
  </sheetData>
  <phoneticPr fontId="18" type="noConversion"/>
  <conditionalFormatting sqref="A43">
    <cfRule type="expression" dxfId="347" priority="60">
      <formula>IF($B43=1,1)</formula>
    </cfRule>
    <cfRule type="expression" dxfId="346" priority="59">
      <formula>IF($A43="Disponibil.total",1)</formula>
    </cfRule>
    <cfRule type="expression" dxfId="345" priority="58">
      <formula>IF($A43="Disponibilidade restante",1)</formula>
    </cfRule>
    <cfRule type="expression" dxfId="344" priority="57">
      <formula>IF($A43="Esforço total atribuído",1)</formula>
    </cfRule>
  </conditionalFormatting>
  <conditionalFormatting sqref="A39:B39">
    <cfRule type="expression" dxfId="343" priority="9">
      <formula>IF($A39="Esforço total atribuído",1)</formula>
    </cfRule>
    <cfRule type="expression" dxfId="342" priority="10">
      <formula>IF($A39="Disponibilidade restante",1)</formula>
    </cfRule>
    <cfRule type="expression" dxfId="341" priority="11">
      <formula>IF($A39="Disponibil.total",1)</formula>
    </cfRule>
    <cfRule type="expression" dxfId="340" priority="12">
      <formula>IF(#REF!=1,1)</formula>
    </cfRule>
  </conditionalFormatting>
  <conditionalFormatting sqref="B42">
    <cfRule type="expression" dxfId="339" priority="53">
      <formula>IF($A42="Esforço total atribuído",1)</formula>
    </cfRule>
    <cfRule type="expression" dxfId="338" priority="55">
      <formula>IF($A42="Disponibil.total",1)</formula>
    </cfRule>
    <cfRule type="expression" dxfId="337" priority="54">
      <formula>IF($A42="Disponibilidade restante",1)</formula>
    </cfRule>
    <cfRule type="expression" dxfId="336" priority="56">
      <formula>IF(#REF!=1,1)</formula>
    </cfRule>
  </conditionalFormatting>
  <conditionalFormatting sqref="H40:J40 H42:I42 M42:N42">
    <cfRule type="expression" dxfId="335" priority="68">
      <formula>IF($B40=1,1)</formula>
    </cfRule>
    <cfRule type="expression" dxfId="334" priority="67">
      <formula>IF($A40="Disponibil.total",1)</formula>
    </cfRule>
    <cfRule type="expression" dxfId="333" priority="66">
      <formula>IF($A40="Disponibilidade restante",1)</formula>
    </cfRule>
    <cfRule type="expression" dxfId="332" priority="65">
      <formula>IF($A40="Esforço total atribuído",1)</formula>
    </cfRule>
  </conditionalFormatting>
  <conditionalFormatting sqref="H44:M44 H45:I45">
    <cfRule type="expression" dxfId="331" priority="43">
      <formula>IF($A44="Disponibil.total",1)</formula>
    </cfRule>
    <cfRule type="expression" dxfId="330" priority="44">
      <formula>IF($B44=1,1)</formula>
    </cfRule>
    <cfRule type="expression" dxfId="329" priority="41">
      <formula>IF($A44="Esforço total atribuído",1)</formula>
    </cfRule>
    <cfRule type="expression" dxfId="328" priority="42">
      <formula>IF($A44="Disponibilidade restante",1)</formula>
    </cfRule>
  </conditionalFormatting>
  <conditionalFormatting sqref="H6:AA28 H29:I29 H30:J30 L30:AA30 H31:AA38 H39:T39 K40:AA40 A41:B41 H41:Q41 R41:AA43 L42 N42:Q42 H43:Q43 A46:B49 H46:AA50 A51:C51">
    <cfRule type="expression" dxfId="327" priority="208">
      <formula>IF(#REF!=1,1)</formula>
    </cfRule>
    <cfRule type="expression" dxfId="326" priority="206">
      <formula>IF($A6="Disponibilidade restante",1)</formula>
    </cfRule>
    <cfRule type="expression" dxfId="325" priority="207">
      <formula>IF($A6="Disponibil.total",1)</formula>
    </cfRule>
  </conditionalFormatting>
  <conditionalFormatting sqref="J42:K42">
    <cfRule type="expression" dxfId="324" priority="50">
      <formula>IF($A42="Disponibilidade restante",1)</formula>
    </cfRule>
    <cfRule type="expression" dxfId="323" priority="51">
      <formula>IF($A42="Disponibil.total",1)</formula>
    </cfRule>
    <cfRule type="expression" dxfId="322" priority="52">
      <formula>IF(#REF!=1,1)</formula>
    </cfRule>
    <cfRule type="expression" dxfId="321" priority="49">
      <formula>IF($A42="Esforço total atribuído",1)</formula>
    </cfRule>
  </conditionalFormatting>
  <conditionalFormatting sqref="J45:M45">
    <cfRule type="expression" dxfId="320" priority="36">
      <formula>IF($B45=1,1)</formula>
    </cfRule>
    <cfRule type="expression" dxfId="319" priority="35">
      <formula>IF($A45="Disponibil.total",1)</formula>
    </cfRule>
    <cfRule type="expression" dxfId="318" priority="34">
      <formula>IF($A45="Disponibilidade restante",1)</formula>
    </cfRule>
    <cfRule type="expression" dxfId="317" priority="33">
      <formula>IF($A45="Esforço total atribuído",1)</formula>
    </cfRule>
  </conditionalFormatting>
  <conditionalFormatting sqref="J29:AA29 K30">
    <cfRule type="expression" dxfId="316" priority="32">
      <formula>IF(#REF!=1,1)</formula>
    </cfRule>
    <cfRule type="expression" dxfId="315" priority="31">
      <formula>IF($A29="Disponibil.total",1)</formula>
    </cfRule>
    <cfRule type="expression" dxfId="314" priority="30">
      <formula>IF($A29="Disponibilidade restante",1)</formula>
    </cfRule>
    <cfRule type="expression" dxfId="313" priority="29">
      <formula>IF($A29="Esforço total atribuído",1)</formula>
    </cfRule>
  </conditionalFormatting>
  <conditionalFormatting sqref="K3:S3">
    <cfRule type="expression" dxfId="312" priority="25">
      <formula>IF($A3="Esforço total atribuído",1)</formula>
    </cfRule>
    <cfRule type="expression" dxfId="311" priority="26">
      <formula>IF($A3="Disponibilidade restante",1)</formula>
    </cfRule>
    <cfRule type="expression" dxfId="310" priority="27">
      <formula>IF($A3="Disponibil.total",1)</formula>
    </cfRule>
    <cfRule type="expression" dxfId="309" priority="28">
      <formula>IF($B3=1,1)</formula>
    </cfRule>
  </conditionalFormatting>
  <conditionalFormatting sqref="N42:Q42 H6:AA28 H29:I29 H30:J30 L30:AA30 H31:AA38 H39:T39 K40:AA40 A41:B41 H41:Q41 R41:AA43 L42 H43:Q43 A46:B49 H46:AA50 A51:C51">
    <cfRule type="expression" dxfId="308" priority="205">
      <formula>IF($A6="Esforço total atribuído",1)</formula>
    </cfRule>
  </conditionalFormatting>
  <conditionalFormatting sqref="N44:AA45">
    <cfRule type="expression" dxfId="307" priority="37">
      <formula>IF($A44="Esforço total atribuído",1)</formula>
    </cfRule>
    <cfRule type="expression" dxfId="306" priority="39">
      <formula>IF($A44="Disponibil.total",1)</formula>
    </cfRule>
    <cfRule type="expression" dxfId="305" priority="38">
      <formula>IF($A44="Disponibilidade restante",1)</formula>
    </cfRule>
    <cfRule type="expression" dxfId="304" priority="40">
      <formula>IF($B44=1,1)</formula>
    </cfRule>
  </conditionalFormatting>
  <conditionalFormatting sqref="P42:Q42">
    <cfRule type="expression" dxfId="303" priority="153">
      <formula>IF($A42="Esforço total atribuído",1)</formula>
    </cfRule>
    <cfRule type="expression" dxfId="302" priority="155">
      <formula>IF($A42="Disponibil.total",1)</formula>
    </cfRule>
    <cfRule type="expression" dxfId="301" priority="156">
      <formula>IF(#REF!=1,1)</formula>
    </cfRule>
    <cfRule type="expression" dxfId="300" priority="154">
      <formula>IF($A42="Disponibilidade restante",1)</formula>
    </cfRule>
  </conditionalFormatting>
  <conditionalFormatting sqref="W3:AA3">
    <cfRule type="expression" dxfId="299" priority="21">
      <formula>IF($A3="Esforço total atribuído",1)</formula>
    </cfRule>
    <cfRule type="expression" dxfId="298" priority="22">
      <formula>IF($A3="Disponibilidade restante",1)</formula>
    </cfRule>
    <cfRule type="expression" dxfId="297" priority="24">
      <formula>IF($B3=1,1)</formula>
    </cfRule>
    <cfRule type="expression" dxfId="296" priority="23">
      <formula>IF($A3="Disponibil.total",1)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00220-72A7-4B46-9FAC-18401F0AB2CA}">
  <dimension ref="A1:G78"/>
  <sheetViews>
    <sheetView tabSelected="1" topLeftCell="A2" zoomScale="70" zoomScaleNormal="70" workbookViewId="0">
      <selection sqref="A1:G35"/>
    </sheetView>
  </sheetViews>
  <sheetFormatPr defaultRowHeight="15" x14ac:dyDescent="0.25"/>
  <cols>
    <col min="1" max="1" width="10.7109375" customWidth="1"/>
    <col min="3" max="3" width="38.7109375" bestFit="1" customWidth="1"/>
    <col min="4" max="4" width="17.5703125" customWidth="1"/>
    <col min="5" max="5" width="9.42578125" bestFit="1" customWidth="1"/>
    <col min="6" max="6" width="14.85546875" customWidth="1"/>
  </cols>
  <sheetData>
    <row r="1" spans="1:7" x14ac:dyDescent="0.25">
      <c r="A1" t="s">
        <v>333</v>
      </c>
      <c r="B1" t="s">
        <v>334</v>
      </c>
      <c r="C1" s="106" t="s">
        <v>0</v>
      </c>
      <c r="D1" s="107" t="s">
        <v>2</v>
      </c>
      <c r="E1" s="108" t="s">
        <v>3</v>
      </c>
      <c r="F1" s="109" t="s">
        <v>4</v>
      </c>
      <c r="G1" t="s">
        <v>335</v>
      </c>
    </row>
    <row r="2" spans="1:7" x14ac:dyDescent="0.25">
      <c r="A2" t="s">
        <v>336</v>
      </c>
      <c r="B2">
        <v>2024</v>
      </c>
      <c r="C2" s="110" t="s">
        <v>337</v>
      </c>
      <c r="D2" s="111" t="s">
        <v>20</v>
      </c>
      <c r="E2" s="111" t="s">
        <v>338</v>
      </c>
      <c r="F2" s="111" t="s">
        <v>339</v>
      </c>
      <c r="G2">
        <v>4</v>
      </c>
    </row>
    <row r="3" spans="1:7" x14ac:dyDescent="0.25">
      <c r="A3" t="s">
        <v>340</v>
      </c>
      <c r="B3">
        <v>2024</v>
      </c>
      <c r="C3" s="110" t="s">
        <v>337</v>
      </c>
      <c r="D3" s="111" t="s">
        <v>20</v>
      </c>
      <c r="E3" s="111" t="s">
        <v>338</v>
      </c>
      <c r="F3" s="111" t="s">
        <v>339</v>
      </c>
      <c r="G3">
        <v>4</v>
      </c>
    </row>
    <row r="4" spans="1:7" x14ac:dyDescent="0.25">
      <c r="A4" t="s">
        <v>341</v>
      </c>
      <c r="B4">
        <v>2024</v>
      </c>
      <c r="C4" s="110" t="s">
        <v>337</v>
      </c>
      <c r="D4" s="111" t="s">
        <v>20</v>
      </c>
      <c r="E4" s="111" t="s">
        <v>338</v>
      </c>
      <c r="F4" s="111" t="s">
        <v>339</v>
      </c>
      <c r="G4">
        <v>4</v>
      </c>
    </row>
    <row r="5" spans="1:7" x14ac:dyDescent="0.25">
      <c r="A5" t="s">
        <v>342</v>
      </c>
      <c r="B5">
        <v>2024</v>
      </c>
      <c r="C5" s="110" t="s">
        <v>337</v>
      </c>
      <c r="D5" s="111" t="s">
        <v>20</v>
      </c>
      <c r="E5" s="111" t="s">
        <v>338</v>
      </c>
      <c r="F5" s="111" t="s">
        <v>339</v>
      </c>
      <c r="G5">
        <v>4</v>
      </c>
    </row>
    <row r="6" spans="1:7" x14ac:dyDescent="0.25">
      <c r="A6" t="s">
        <v>343</v>
      </c>
      <c r="B6">
        <v>2024</v>
      </c>
      <c r="C6" s="110" t="s">
        <v>337</v>
      </c>
      <c r="D6" s="111" t="s">
        <v>20</v>
      </c>
      <c r="E6" s="111" t="s">
        <v>338</v>
      </c>
      <c r="F6" s="111" t="s">
        <v>339</v>
      </c>
      <c r="G6">
        <v>4</v>
      </c>
    </row>
    <row r="7" spans="1:7" x14ac:dyDescent="0.25">
      <c r="A7" t="s">
        <v>344</v>
      </c>
      <c r="B7">
        <v>2025</v>
      </c>
      <c r="C7" s="110" t="s">
        <v>337</v>
      </c>
      <c r="D7" s="111" t="s">
        <v>20</v>
      </c>
      <c r="E7" s="111" t="s">
        <v>338</v>
      </c>
      <c r="F7" s="111" t="s">
        <v>339</v>
      </c>
      <c r="G7">
        <v>4</v>
      </c>
    </row>
    <row r="8" spans="1:7" x14ac:dyDescent="0.25">
      <c r="A8" t="s">
        <v>345</v>
      </c>
      <c r="B8">
        <v>2025</v>
      </c>
      <c r="C8" s="110" t="s">
        <v>337</v>
      </c>
      <c r="D8" s="111" t="s">
        <v>20</v>
      </c>
      <c r="E8" s="111" t="s">
        <v>338</v>
      </c>
      <c r="F8" s="111" t="s">
        <v>339</v>
      </c>
      <c r="G8">
        <v>4</v>
      </c>
    </row>
    <row r="9" spans="1:7" x14ac:dyDescent="0.25">
      <c r="A9" t="s">
        <v>346</v>
      </c>
      <c r="B9">
        <v>2025</v>
      </c>
      <c r="C9" s="110" t="s">
        <v>337</v>
      </c>
      <c r="D9" s="111" t="s">
        <v>20</v>
      </c>
      <c r="E9" s="111" t="s">
        <v>338</v>
      </c>
      <c r="F9" s="111" t="s">
        <v>339</v>
      </c>
      <c r="G9">
        <v>4</v>
      </c>
    </row>
    <row r="10" spans="1:7" x14ac:dyDescent="0.25">
      <c r="A10" t="s">
        <v>347</v>
      </c>
      <c r="B10">
        <v>2025</v>
      </c>
      <c r="C10" s="110" t="s">
        <v>337</v>
      </c>
      <c r="D10" s="111" t="s">
        <v>20</v>
      </c>
      <c r="E10" s="111" t="s">
        <v>338</v>
      </c>
      <c r="F10" s="111" t="s">
        <v>339</v>
      </c>
      <c r="G10">
        <v>4</v>
      </c>
    </row>
    <row r="11" spans="1:7" x14ac:dyDescent="0.25">
      <c r="A11" t="s">
        <v>348</v>
      </c>
      <c r="B11">
        <v>2025</v>
      </c>
      <c r="C11" s="110" t="s">
        <v>337</v>
      </c>
      <c r="D11" s="111" t="s">
        <v>20</v>
      </c>
      <c r="E11" s="111" t="s">
        <v>338</v>
      </c>
      <c r="F11" s="111" t="s">
        <v>339</v>
      </c>
      <c r="G11">
        <v>4</v>
      </c>
    </row>
    <row r="12" spans="1:7" x14ac:dyDescent="0.25">
      <c r="A12" t="s">
        <v>349</v>
      </c>
      <c r="B12">
        <v>2025</v>
      </c>
      <c r="C12" s="110" t="s">
        <v>337</v>
      </c>
      <c r="D12" s="111" t="s">
        <v>20</v>
      </c>
      <c r="E12" s="111" t="s">
        <v>338</v>
      </c>
      <c r="F12" s="111" t="s">
        <v>339</v>
      </c>
      <c r="G12">
        <v>4</v>
      </c>
    </row>
    <row r="13" spans="1:7" x14ac:dyDescent="0.25">
      <c r="A13" t="s">
        <v>350</v>
      </c>
      <c r="B13">
        <v>2025</v>
      </c>
      <c r="C13" s="110" t="s">
        <v>337</v>
      </c>
      <c r="D13" s="111" t="s">
        <v>20</v>
      </c>
      <c r="E13" s="111" t="s">
        <v>338</v>
      </c>
      <c r="F13" s="111" t="s">
        <v>339</v>
      </c>
      <c r="G13">
        <v>4</v>
      </c>
    </row>
    <row r="14" spans="1:7" x14ac:dyDescent="0.25">
      <c r="A14" t="s">
        <v>336</v>
      </c>
      <c r="B14">
        <v>2025</v>
      </c>
      <c r="C14" s="110" t="s">
        <v>337</v>
      </c>
      <c r="D14" s="111" t="s">
        <v>20</v>
      </c>
      <c r="E14" s="111" t="s">
        <v>338</v>
      </c>
      <c r="F14" s="111" t="s">
        <v>339</v>
      </c>
      <c r="G14">
        <v>4</v>
      </c>
    </row>
    <row r="15" spans="1:7" x14ac:dyDescent="0.25">
      <c r="A15" t="s">
        <v>340</v>
      </c>
      <c r="B15">
        <v>2025</v>
      </c>
      <c r="C15" s="110" t="s">
        <v>337</v>
      </c>
      <c r="D15" s="111" t="s">
        <v>20</v>
      </c>
      <c r="E15" s="111" t="s">
        <v>338</v>
      </c>
      <c r="F15" s="111" t="s">
        <v>339</v>
      </c>
      <c r="G15">
        <v>4</v>
      </c>
    </row>
    <row r="16" spans="1:7" x14ac:dyDescent="0.25">
      <c r="A16" t="s">
        <v>341</v>
      </c>
      <c r="B16">
        <v>2025</v>
      </c>
      <c r="C16" s="110" t="s">
        <v>337</v>
      </c>
      <c r="D16" s="111" t="s">
        <v>20</v>
      </c>
      <c r="E16" s="111" t="s">
        <v>338</v>
      </c>
      <c r="F16" s="111" t="s">
        <v>339</v>
      </c>
      <c r="G16">
        <v>4</v>
      </c>
    </row>
    <row r="17" spans="1:7" x14ac:dyDescent="0.25">
      <c r="A17" t="s">
        <v>342</v>
      </c>
      <c r="B17">
        <v>2025</v>
      </c>
      <c r="C17" s="110" t="s">
        <v>337</v>
      </c>
      <c r="D17" s="111" t="s">
        <v>20</v>
      </c>
      <c r="E17" s="111" t="s">
        <v>338</v>
      </c>
      <c r="F17" s="111" t="s">
        <v>339</v>
      </c>
      <c r="G17">
        <v>4</v>
      </c>
    </row>
    <row r="18" spans="1:7" x14ac:dyDescent="0.25">
      <c r="A18" t="s">
        <v>343</v>
      </c>
      <c r="B18">
        <v>2025</v>
      </c>
      <c r="C18" s="110" t="s">
        <v>337</v>
      </c>
      <c r="D18" s="111" t="s">
        <v>20</v>
      </c>
      <c r="E18" s="111" t="s">
        <v>338</v>
      </c>
      <c r="F18" s="111" t="s">
        <v>339</v>
      </c>
      <c r="G18">
        <v>4</v>
      </c>
    </row>
    <row r="19" spans="1:7" x14ac:dyDescent="0.25">
      <c r="A19" t="s">
        <v>336</v>
      </c>
      <c r="B19">
        <v>2024</v>
      </c>
      <c r="C19" s="112" t="s">
        <v>351</v>
      </c>
      <c r="D19" s="111" t="s">
        <v>20</v>
      </c>
      <c r="E19" s="111" t="s">
        <v>338</v>
      </c>
      <c r="F19" s="111" t="s">
        <v>339</v>
      </c>
      <c r="G19">
        <v>20</v>
      </c>
    </row>
    <row r="20" spans="1:7" x14ac:dyDescent="0.25">
      <c r="A20" t="s">
        <v>340</v>
      </c>
      <c r="B20">
        <v>2024</v>
      </c>
      <c r="C20" s="112" t="s">
        <v>351</v>
      </c>
      <c r="D20" s="111" t="s">
        <v>20</v>
      </c>
      <c r="E20" s="111" t="s">
        <v>338</v>
      </c>
      <c r="F20" s="111" t="s">
        <v>339</v>
      </c>
      <c r="G20">
        <v>20</v>
      </c>
    </row>
    <row r="21" spans="1:7" x14ac:dyDescent="0.25">
      <c r="A21" t="s">
        <v>341</v>
      </c>
      <c r="B21">
        <v>2024</v>
      </c>
      <c r="C21" s="112" t="s">
        <v>351</v>
      </c>
      <c r="D21" s="111" t="s">
        <v>20</v>
      </c>
      <c r="E21" s="111" t="s">
        <v>338</v>
      </c>
      <c r="F21" s="111" t="s">
        <v>339</v>
      </c>
      <c r="G21">
        <v>20</v>
      </c>
    </row>
    <row r="22" spans="1:7" x14ac:dyDescent="0.25">
      <c r="A22" t="s">
        <v>342</v>
      </c>
      <c r="B22">
        <v>2024</v>
      </c>
      <c r="C22" s="112" t="s">
        <v>351</v>
      </c>
      <c r="D22" s="111" t="s">
        <v>20</v>
      </c>
      <c r="E22" s="111" t="s">
        <v>338</v>
      </c>
      <c r="F22" s="111" t="s">
        <v>339</v>
      </c>
      <c r="G22">
        <v>20</v>
      </c>
    </row>
    <row r="23" spans="1:7" x14ac:dyDescent="0.25">
      <c r="A23" t="s">
        <v>343</v>
      </c>
      <c r="B23">
        <v>2024</v>
      </c>
      <c r="C23" s="112" t="s">
        <v>351</v>
      </c>
      <c r="D23" s="111" t="s">
        <v>20</v>
      </c>
      <c r="E23" s="111" t="s">
        <v>338</v>
      </c>
      <c r="F23" s="111" t="s">
        <v>339</v>
      </c>
      <c r="G23">
        <v>20</v>
      </c>
    </row>
    <row r="24" spans="1:7" x14ac:dyDescent="0.25">
      <c r="A24" t="s">
        <v>344</v>
      </c>
      <c r="B24">
        <v>2025</v>
      </c>
      <c r="C24" s="112" t="s">
        <v>351</v>
      </c>
      <c r="D24" s="111" t="s">
        <v>20</v>
      </c>
      <c r="E24" s="111" t="s">
        <v>338</v>
      </c>
      <c r="F24" s="111" t="s">
        <v>339</v>
      </c>
      <c r="G24">
        <v>20</v>
      </c>
    </row>
    <row r="25" spans="1:7" x14ac:dyDescent="0.25">
      <c r="A25" t="s">
        <v>345</v>
      </c>
      <c r="B25">
        <v>2025</v>
      </c>
      <c r="C25" s="112" t="s">
        <v>351</v>
      </c>
      <c r="D25" s="111" t="s">
        <v>20</v>
      </c>
      <c r="E25" s="111" t="s">
        <v>338</v>
      </c>
      <c r="F25" s="111" t="s">
        <v>339</v>
      </c>
      <c r="G25">
        <v>20</v>
      </c>
    </row>
    <row r="26" spans="1:7" x14ac:dyDescent="0.25">
      <c r="A26" t="s">
        <v>346</v>
      </c>
      <c r="B26">
        <v>2025</v>
      </c>
      <c r="C26" s="112" t="s">
        <v>351</v>
      </c>
      <c r="D26" s="111" t="s">
        <v>20</v>
      </c>
      <c r="E26" s="111" t="s">
        <v>338</v>
      </c>
      <c r="F26" s="111" t="s">
        <v>339</v>
      </c>
      <c r="G26">
        <v>20</v>
      </c>
    </row>
    <row r="27" spans="1:7" x14ac:dyDescent="0.25">
      <c r="A27" t="s">
        <v>347</v>
      </c>
      <c r="B27">
        <v>2025</v>
      </c>
      <c r="C27" s="112" t="s">
        <v>351</v>
      </c>
      <c r="D27" s="111" t="s">
        <v>20</v>
      </c>
      <c r="E27" s="111" t="s">
        <v>338</v>
      </c>
      <c r="F27" s="111" t="s">
        <v>339</v>
      </c>
      <c r="G27">
        <v>20</v>
      </c>
    </row>
    <row r="28" spans="1:7" x14ac:dyDescent="0.25">
      <c r="A28" t="s">
        <v>348</v>
      </c>
      <c r="B28">
        <v>2025</v>
      </c>
      <c r="C28" s="112" t="s">
        <v>351</v>
      </c>
      <c r="D28" s="111" t="s">
        <v>20</v>
      </c>
      <c r="E28" s="111" t="s">
        <v>338</v>
      </c>
      <c r="F28" s="111" t="s">
        <v>339</v>
      </c>
      <c r="G28">
        <v>20</v>
      </c>
    </row>
    <row r="29" spans="1:7" x14ac:dyDescent="0.25">
      <c r="A29" t="s">
        <v>349</v>
      </c>
      <c r="B29">
        <v>2025</v>
      </c>
      <c r="C29" s="112" t="s">
        <v>351</v>
      </c>
      <c r="D29" s="111" t="s">
        <v>20</v>
      </c>
      <c r="E29" s="111" t="s">
        <v>338</v>
      </c>
      <c r="F29" s="111" t="s">
        <v>339</v>
      </c>
      <c r="G29">
        <v>20</v>
      </c>
    </row>
    <row r="30" spans="1:7" x14ac:dyDescent="0.25">
      <c r="A30" t="s">
        <v>350</v>
      </c>
      <c r="B30">
        <v>2025</v>
      </c>
      <c r="C30" s="112" t="s">
        <v>351</v>
      </c>
      <c r="D30" s="111" t="s">
        <v>20</v>
      </c>
      <c r="E30" s="111" t="s">
        <v>338</v>
      </c>
      <c r="F30" s="111" t="s">
        <v>339</v>
      </c>
      <c r="G30">
        <v>20</v>
      </c>
    </row>
    <row r="31" spans="1:7" x14ac:dyDescent="0.25">
      <c r="A31" t="s">
        <v>336</v>
      </c>
      <c r="B31">
        <v>2025</v>
      </c>
      <c r="C31" s="112" t="s">
        <v>351</v>
      </c>
      <c r="D31" s="111" t="s">
        <v>20</v>
      </c>
      <c r="E31" s="111" t="s">
        <v>338</v>
      </c>
      <c r="F31" s="111" t="s">
        <v>339</v>
      </c>
      <c r="G31">
        <v>20</v>
      </c>
    </row>
    <row r="32" spans="1:7" x14ac:dyDescent="0.25">
      <c r="A32" t="s">
        <v>340</v>
      </c>
      <c r="B32">
        <v>2025</v>
      </c>
      <c r="C32" s="112" t="s">
        <v>351</v>
      </c>
      <c r="D32" s="111" t="s">
        <v>20</v>
      </c>
      <c r="E32" s="111" t="s">
        <v>338</v>
      </c>
      <c r="F32" s="111" t="s">
        <v>339</v>
      </c>
      <c r="G32">
        <v>20</v>
      </c>
    </row>
    <row r="33" spans="1:7" x14ac:dyDescent="0.25">
      <c r="A33" t="s">
        <v>341</v>
      </c>
      <c r="B33">
        <v>2025</v>
      </c>
      <c r="C33" s="112" t="s">
        <v>351</v>
      </c>
      <c r="D33" s="111" t="s">
        <v>20</v>
      </c>
      <c r="E33" s="111" t="s">
        <v>338</v>
      </c>
      <c r="F33" s="111" t="s">
        <v>339</v>
      </c>
      <c r="G33">
        <v>20</v>
      </c>
    </row>
    <row r="34" spans="1:7" x14ac:dyDescent="0.25">
      <c r="A34" t="s">
        <v>342</v>
      </c>
      <c r="B34">
        <v>2025</v>
      </c>
      <c r="C34" s="112" t="s">
        <v>351</v>
      </c>
      <c r="D34" s="111" t="s">
        <v>20</v>
      </c>
      <c r="E34" s="111" t="s">
        <v>338</v>
      </c>
      <c r="F34" s="111" t="s">
        <v>339</v>
      </c>
      <c r="G34">
        <v>20</v>
      </c>
    </row>
    <row r="35" spans="1:7" x14ac:dyDescent="0.25">
      <c r="A35" t="s">
        <v>343</v>
      </c>
      <c r="B35">
        <v>2025</v>
      </c>
      <c r="C35" s="112" t="s">
        <v>351</v>
      </c>
      <c r="D35" s="111" t="s">
        <v>20</v>
      </c>
      <c r="E35" s="111" t="s">
        <v>338</v>
      </c>
      <c r="F35" s="111" t="s">
        <v>339</v>
      </c>
      <c r="G35">
        <v>20</v>
      </c>
    </row>
    <row r="36" spans="1:7" x14ac:dyDescent="0.25">
      <c r="A36" t="s">
        <v>344</v>
      </c>
    </row>
    <row r="37" spans="1:7" x14ac:dyDescent="0.25">
      <c r="A37" t="s">
        <v>345</v>
      </c>
    </row>
    <row r="38" spans="1:7" x14ac:dyDescent="0.25">
      <c r="A38" t="s">
        <v>346</v>
      </c>
    </row>
    <row r="39" spans="1:7" x14ac:dyDescent="0.25">
      <c r="A39" t="s">
        <v>347</v>
      </c>
    </row>
    <row r="40" spans="1:7" x14ac:dyDescent="0.25">
      <c r="A40" t="s">
        <v>348</v>
      </c>
    </row>
    <row r="41" spans="1:7" x14ac:dyDescent="0.25">
      <c r="A41" t="s">
        <v>349</v>
      </c>
    </row>
    <row r="42" spans="1:7" x14ac:dyDescent="0.25">
      <c r="A42" t="s">
        <v>350</v>
      </c>
    </row>
    <row r="43" spans="1:7" x14ac:dyDescent="0.25">
      <c r="A43" t="s">
        <v>336</v>
      </c>
    </row>
    <row r="44" spans="1:7" x14ac:dyDescent="0.25">
      <c r="A44" t="s">
        <v>340</v>
      </c>
    </row>
    <row r="45" spans="1:7" x14ac:dyDescent="0.25">
      <c r="A45" t="s">
        <v>341</v>
      </c>
    </row>
    <row r="46" spans="1:7" x14ac:dyDescent="0.25">
      <c r="A46" t="s">
        <v>342</v>
      </c>
    </row>
    <row r="47" spans="1:7" x14ac:dyDescent="0.25">
      <c r="A47" t="s">
        <v>343</v>
      </c>
    </row>
    <row r="48" spans="1:7" x14ac:dyDescent="0.25">
      <c r="A48" t="s">
        <v>344</v>
      </c>
    </row>
    <row r="49" spans="1:1" x14ac:dyDescent="0.25">
      <c r="A49" t="s">
        <v>345</v>
      </c>
    </row>
    <row r="50" spans="1:1" x14ac:dyDescent="0.25">
      <c r="A50" t="s">
        <v>346</v>
      </c>
    </row>
    <row r="51" spans="1:1" x14ac:dyDescent="0.25">
      <c r="A51" t="s">
        <v>347</v>
      </c>
    </row>
    <row r="52" spans="1:1" x14ac:dyDescent="0.25">
      <c r="A52" t="s">
        <v>348</v>
      </c>
    </row>
    <row r="53" spans="1:1" x14ac:dyDescent="0.25">
      <c r="A53" t="s">
        <v>349</v>
      </c>
    </row>
    <row r="54" spans="1:1" x14ac:dyDescent="0.25">
      <c r="A54" t="s">
        <v>350</v>
      </c>
    </row>
    <row r="55" spans="1:1" x14ac:dyDescent="0.25">
      <c r="A55" t="s">
        <v>336</v>
      </c>
    </row>
    <row r="56" spans="1:1" x14ac:dyDescent="0.25">
      <c r="A56" t="s">
        <v>340</v>
      </c>
    </row>
    <row r="57" spans="1:1" x14ac:dyDescent="0.25">
      <c r="A57" t="s">
        <v>341</v>
      </c>
    </row>
    <row r="58" spans="1:1" x14ac:dyDescent="0.25">
      <c r="A58" t="s">
        <v>342</v>
      </c>
    </row>
    <row r="59" spans="1:1" x14ac:dyDescent="0.25">
      <c r="A59" t="s">
        <v>343</v>
      </c>
    </row>
    <row r="60" spans="1:1" x14ac:dyDescent="0.25">
      <c r="A60" t="s">
        <v>344</v>
      </c>
    </row>
    <row r="61" spans="1:1" x14ac:dyDescent="0.25">
      <c r="A61" t="s">
        <v>345</v>
      </c>
    </row>
    <row r="62" spans="1:1" x14ac:dyDescent="0.25">
      <c r="A62" t="s">
        <v>346</v>
      </c>
    </row>
    <row r="63" spans="1:1" x14ac:dyDescent="0.25">
      <c r="A63" t="s">
        <v>347</v>
      </c>
    </row>
    <row r="64" spans="1:1" x14ac:dyDescent="0.25">
      <c r="A64" t="s">
        <v>348</v>
      </c>
    </row>
    <row r="65" spans="1:1" x14ac:dyDescent="0.25">
      <c r="A65" t="s">
        <v>349</v>
      </c>
    </row>
    <row r="66" spans="1:1" x14ac:dyDescent="0.25">
      <c r="A66" t="s">
        <v>350</v>
      </c>
    </row>
    <row r="67" spans="1:1" x14ac:dyDescent="0.25">
      <c r="A67" t="s">
        <v>336</v>
      </c>
    </row>
    <row r="68" spans="1:1" x14ac:dyDescent="0.25">
      <c r="A68" t="s">
        <v>340</v>
      </c>
    </row>
    <row r="69" spans="1:1" x14ac:dyDescent="0.25">
      <c r="A69" t="s">
        <v>341</v>
      </c>
    </row>
    <row r="70" spans="1:1" x14ac:dyDescent="0.25">
      <c r="A70" t="s">
        <v>342</v>
      </c>
    </row>
    <row r="71" spans="1:1" x14ac:dyDescent="0.25">
      <c r="A71" t="s">
        <v>343</v>
      </c>
    </row>
    <row r="72" spans="1:1" x14ac:dyDescent="0.25">
      <c r="A72" t="s">
        <v>344</v>
      </c>
    </row>
    <row r="73" spans="1:1" x14ac:dyDescent="0.25">
      <c r="A73" t="s">
        <v>345</v>
      </c>
    </row>
    <row r="74" spans="1:1" x14ac:dyDescent="0.25">
      <c r="A74" t="s">
        <v>346</v>
      </c>
    </row>
    <row r="75" spans="1:1" x14ac:dyDescent="0.25">
      <c r="A75" t="s">
        <v>347</v>
      </c>
    </row>
    <row r="76" spans="1:1" x14ac:dyDescent="0.25">
      <c r="A76" t="s">
        <v>348</v>
      </c>
    </row>
    <row r="77" spans="1:1" x14ac:dyDescent="0.25">
      <c r="A77" t="s">
        <v>349</v>
      </c>
    </row>
    <row r="78" spans="1:1" x14ac:dyDescent="0.25">
      <c r="A78" t="s">
        <v>350</v>
      </c>
    </row>
  </sheetData>
  <phoneticPr fontId="18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198F-52FF-42E0-B4E9-9E5A3CBDE588}">
  <dimension ref="A1:AB25"/>
  <sheetViews>
    <sheetView zoomScale="90" zoomScaleNormal="90" workbookViewId="0">
      <pane ySplit="4" topLeftCell="A5" activePane="bottomLeft" state="frozen"/>
      <selection pane="bottomLeft" activeCell="F10" sqref="F10"/>
    </sheetView>
  </sheetViews>
  <sheetFormatPr defaultRowHeight="15" x14ac:dyDescent="0.25"/>
  <cols>
    <col min="1" max="1" width="72" style="1" bestFit="1" customWidth="1"/>
    <col min="2" max="2" width="8.7109375" style="1" bestFit="1" customWidth="1"/>
    <col min="3" max="3" width="14.42578125" style="1" bestFit="1" customWidth="1"/>
    <col min="4" max="4" width="11.7109375" style="1" bestFit="1" customWidth="1"/>
    <col min="5" max="5" width="11.28515625" style="1" bestFit="1" customWidth="1"/>
    <col min="6" max="6" width="18.140625" style="1" bestFit="1" customWidth="1"/>
    <col min="7" max="7" width="16.28515625" style="1" customWidth="1"/>
    <col min="8" max="10" width="10.42578125" style="1" hidden="1" customWidth="1"/>
    <col min="11" max="11" width="10.42578125" style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16</v>
      </c>
    </row>
    <row r="2" spans="1:28" x14ac:dyDescent="0.25">
      <c r="A2" s="1" t="s">
        <v>17</v>
      </c>
      <c r="G2" s="7">
        <f>SUM(Tabela1456[[#This Row],[ago/24]:[dez/25]])</f>
        <v>1305</v>
      </c>
      <c r="H2" s="23">
        <f>H3-H4</f>
        <v>16</v>
      </c>
      <c r="I2" s="12">
        <f t="shared" ref="I2:P2" si="0">I3-I4</f>
        <v>-2</v>
      </c>
      <c r="J2" s="12">
        <f t="shared" si="0"/>
        <v>0</v>
      </c>
      <c r="K2" s="12">
        <f t="shared" si="0"/>
        <v>0</v>
      </c>
      <c r="L2" s="12">
        <f t="shared" si="0"/>
        <v>0</v>
      </c>
      <c r="M2" s="12">
        <f t="shared" si="0"/>
        <v>0</v>
      </c>
      <c r="N2" s="12">
        <f t="shared" si="0"/>
        <v>0</v>
      </c>
      <c r="O2" s="12">
        <f t="shared" si="0"/>
        <v>0</v>
      </c>
      <c r="P2" s="12">
        <f t="shared" si="0"/>
        <v>0</v>
      </c>
      <c r="Q2" s="12">
        <f t="shared" ref="Q2:AA2" si="1">Q3-Q4</f>
        <v>0</v>
      </c>
      <c r="R2" s="12">
        <f t="shared" si="1"/>
        <v>7</v>
      </c>
      <c r="S2" s="12">
        <f t="shared" si="1"/>
        <v>-2</v>
      </c>
      <c r="T2" s="12">
        <f t="shared" si="1"/>
        <v>163</v>
      </c>
      <c r="U2" s="12">
        <f t="shared" si="1"/>
        <v>164</v>
      </c>
      <c r="V2" s="12">
        <f t="shared" si="1"/>
        <v>165</v>
      </c>
      <c r="W2" s="12">
        <f t="shared" si="1"/>
        <v>176</v>
      </c>
      <c r="X2" s="12">
        <f t="shared" si="1"/>
        <v>168</v>
      </c>
      <c r="Y2" s="12">
        <f t="shared" si="1"/>
        <v>184</v>
      </c>
      <c r="Z2" s="12">
        <f t="shared" si="1"/>
        <v>160</v>
      </c>
      <c r="AA2" s="12">
        <f t="shared" si="1"/>
        <v>120</v>
      </c>
      <c r="AB2" s="4"/>
    </row>
    <row r="3" spans="1:28" x14ac:dyDescent="0.25">
      <c r="A3" s="1" t="s">
        <v>18</v>
      </c>
      <c r="G3" s="7">
        <f>SUM(Tabela1456[[#This Row],[ago/24]:[dez/25]])</f>
        <v>2724</v>
      </c>
      <c r="H3" s="23">
        <v>168</v>
      </c>
      <c r="I3" s="13">
        <v>160</v>
      </c>
      <c r="J3" s="13">
        <v>176</v>
      </c>
      <c r="K3" s="61">
        <v>176</v>
      </c>
      <c r="L3" s="61">
        <v>168</v>
      </c>
      <c r="M3" s="61">
        <v>184</v>
      </c>
      <c r="N3" s="61">
        <v>160</v>
      </c>
      <c r="O3" s="61">
        <v>120</v>
      </c>
      <c r="P3" s="61">
        <v>128</v>
      </c>
      <c r="Q3" s="61">
        <v>160</v>
      </c>
      <c r="R3" s="61">
        <v>168</v>
      </c>
      <c r="S3" s="61">
        <v>160</v>
      </c>
      <c r="T3" s="57">
        <v>163</v>
      </c>
      <c r="U3" s="57">
        <v>164</v>
      </c>
      <c r="V3" s="57">
        <v>165</v>
      </c>
      <c r="W3" s="61">
        <v>176</v>
      </c>
      <c r="X3" s="61">
        <v>168</v>
      </c>
      <c r="Y3" s="61">
        <v>184</v>
      </c>
      <c r="Z3" s="61">
        <v>160</v>
      </c>
      <c r="AA3" s="61">
        <v>120</v>
      </c>
      <c r="AB3" s="13"/>
    </row>
    <row r="4" spans="1:28" x14ac:dyDescent="0.25">
      <c r="A4" s="10" t="s">
        <v>19</v>
      </c>
      <c r="B4" s="10"/>
      <c r="C4" s="10"/>
      <c r="D4" s="10"/>
      <c r="E4" s="10"/>
      <c r="F4" s="10"/>
      <c r="G4" s="56">
        <f>SUM(Tabela1456[[#This Row],[ago/24]:[dez/25]])</f>
        <v>1419</v>
      </c>
      <c r="H4" s="24">
        <f>SUM(H6:H24)</f>
        <v>152</v>
      </c>
      <c r="I4" s="9">
        <f>SUM(I6:I24)</f>
        <v>162</v>
      </c>
      <c r="J4" s="9">
        <f t="shared" ref="J4:V4" si="2">SUM(J5:J24)</f>
        <v>176</v>
      </c>
      <c r="K4" s="9">
        <f t="shared" si="2"/>
        <v>176</v>
      </c>
      <c r="L4" s="9">
        <f t="shared" si="2"/>
        <v>168</v>
      </c>
      <c r="M4" s="9">
        <f t="shared" si="2"/>
        <v>184</v>
      </c>
      <c r="N4" s="9">
        <f t="shared" si="2"/>
        <v>160</v>
      </c>
      <c r="O4" s="9">
        <f t="shared" si="2"/>
        <v>120</v>
      </c>
      <c r="P4" s="9">
        <f t="shared" si="2"/>
        <v>128</v>
      </c>
      <c r="Q4" s="9">
        <f t="shared" si="2"/>
        <v>160</v>
      </c>
      <c r="R4" s="9">
        <f t="shared" si="2"/>
        <v>161</v>
      </c>
      <c r="S4" s="9">
        <f t="shared" si="2"/>
        <v>162</v>
      </c>
      <c r="T4" s="9">
        <f t="shared" si="2"/>
        <v>0</v>
      </c>
      <c r="U4" s="9">
        <f t="shared" si="2"/>
        <v>0</v>
      </c>
      <c r="V4" s="9">
        <f t="shared" si="2"/>
        <v>0</v>
      </c>
      <c r="W4" s="9">
        <f t="shared" ref="W4:AA4" si="3">SUM(W5:W53)</f>
        <v>0</v>
      </c>
      <c r="X4" s="9">
        <f t="shared" si="3"/>
        <v>0</v>
      </c>
      <c r="Y4" s="9">
        <f t="shared" si="3"/>
        <v>0</v>
      </c>
      <c r="Z4" s="9">
        <f t="shared" si="3"/>
        <v>0</v>
      </c>
      <c r="AA4" s="9">
        <f t="shared" si="3"/>
        <v>0</v>
      </c>
      <c r="AB4" s="4"/>
    </row>
    <row r="5" spans="1:28" x14ac:dyDescent="0.25">
      <c r="A5" s="17" t="s">
        <v>99</v>
      </c>
      <c r="B5" s="17"/>
      <c r="C5" s="17"/>
      <c r="D5" s="17"/>
      <c r="E5" s="17"/>
      <c r="F5" s="17"/>
      <c r="G5" s="7">
        <f>SUM(Tabela1456[[#This Row],[ago/24]:[dez/25]])</f>
        <v>0</v>
      </c>
      <c r="H5" s="24">
        <v>27</v>
      </c>
      <c r="I5" s="13">
        <v>27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4"/>
    </row>
    <row r="6" spans="1:28" x14ac:dyDescent="0.25">
      <c r="A6" s="1" t="s">
        <v>60</v>
      </c>
      <c r="D6" s="3"/>
      <c r="E6" t="s">
        <v>72</v>
      </c>
      <c r="F6"/>
      <c r="G6" s="7">
        <f>SUM(Tabela1456[[#This Row],[ago/24]:[dez/25]])</f>
        <v>0</v>
      </c>
      <c r="H6" s="31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"/>
    </row>
    <row r="7" spans="1:28" x14ac:dyDescent="0.25">
      <c r="A7" s="1" t="s">
        <v>61</v>
      </c>
      <c r="D7" s="3"/>
      <c r="E7" t="s">
        <v>72</v>
      </c>
      <c r="F7"/>
      <c r="G7" s="7">
        <f>SUM(Tabela1456[[#This Row],[ago/24]:[dez/25]])</f>
        <v>0</v>
      </c>
      <c r="H7" s="31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"/>
    </row>
    <row r="8" spans="1:28" x14ac:dyDescent="0.25">
      <c r="A8" s="1" t="s">
        <v>62</v>
      </c>
      <c r="D8" s="3"/>
      <c r="E8" t="s">
        <v>72</v>
      </c>
      <c r="F8"/>
      <c r="G8" s="7">
        <f>SUM(Tabela1456[[#This Row],[ago/24]:[dez/25]])</f>
        <v>0</v>
      </c>
      <c r="H8" s="31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"/>
    </row>
    <row r="9" spans="1:28" x14ac:dyDescent="0.25">
      <c r="A9" s="1" t="s">
        <v>63</v>
      </c>
      <c r="D9" s="3"/>
      <c r="E9" t="s">
        <v>72</v>
      </c>
      <c r="F9"/>
      <c r="G9" s="7">
        <f>SUM(Tabela1456[[#This Row],[ago/24]:[dez/25]])</f>
        <v>0</v>
      </c>
      <c r="H9" s="31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"/>
    </row>
    <row r="10" spans="1:28" x14ac:dyDescent="0.25">
      <c r="A10" s="1" t="s">
        <v>33</v>
      </c>
      <c r="C10" s="1" t="s">
        <v>20</v>
      </c>
      <c r="D10" s="3"/>
      <c r="E10" t="s">
        <v>72</v>
      </c>
      <c r="F10" s="75">
        <v>1419</v>
      </c>
      <c r="G10" s="7">
        <f>SUM(Tabela1456[[#This Row],[ago/24]:[dez/25]])</f>
        <v>1419</v>
      </c>
      <c r="H10" s="31">
        <v>152</v>
      </c>
      <c r="I10" s="14">
        <v>162</v>
      </c>
      <c r="J10" s="14">
        <v>176</v>
      </c>
      <c r="K10" s="14">
        <v>176</v>
      </c>
      <c r="L10" s="14">
        <v>168</v>
      </c>
      <c r="M10" s="14">
        <v>184</v>
      </c>
      <c r="N10" s="14">
        <v>160</v>
      </c>
      <c r="O10" s="14">
        <v>120</v>
      </c>
      <c r="P10" s="14">
        <v>128</v>
      </c>
      <c r="Q10" s="14">
        <v>160</v>
      </c>
      <c r="R10" s="14">
        <v>161</v>
      </c>
      <c r="S10" s="14">
        <v>162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"/>
    </row>
    <row r="11" spans="1:28" x14ac:dyDescent="0.25">
      <c r="E11"/>
      <c r="F11"/>
      <c r="G11" s="7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"/>
    </row>
    <row r="12" spans="1:28" x14ac:dyDescent="0.25">
      <c r="C12" s="2"/>
      <c r="E12"/>
      <c r="F12"/>
      <c r="G12" s="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spans="1:28" x14ac:dyDescent="0.25">
      <c r="A13" s="15"/>
      <c r="D13" s="3"/>
      <c r="E13"/>
      <c r="F13"/>
      <c r="G13" s="7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"/>
    </row>
    <row r="14" spans="1:28" x14ac:dyDescent="0.25">
      <c r="A14" s="15"/>
      <c r="E14"/>
      <c r="F14"/>
      <c r="G14" s="7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"/>
    </row>
    <row r="15" spans="1:28" x14ac:dyDescent="0.25">
      <c r="A15" s="15"/>
      <c r="D15" s="3"/>
      <c r="E15"/>
      <c r="F15"/>
      <c r="G15" s="7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"/>
    </row>
    <row r="16" spans="1:28" x14ac:dyDescent="0.25">
      <c r="A16" s="15"/>
      <c r="D16" s="3"/>
      <c r="E16"/>
      <c r="F16"/>
      <c r="G16" s="7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"/>
    </row>
    <row r="17" spans="1:28" x14ac:dyDescent="0.25">
      <c r="A17" s="15"/>
      <c r="D17" s="3"/>
      <c r="E17"/>
      <c r="F17"/>
      <c r="G17" s="7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"/>
    </row>
    <row r="18" spans="1:28" x14ac:dyDescent="0.25">
      <c r="A18" s="15"/>
      <c r="D18" s="3"/>
      <c r="E18"/>
      <c r="F18"/>
      <c r="G18" s="7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"/>
    </row>
    <row r="19" spans="1:28" x14ac:dyDescent="0.25">
      <c r="A19" s="15"/>
      <c r="D19" s="3"/>
      <c r="E19"/>
      <c r="F19"/>
      <c r="G19" s="7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"/>
    </row>
    <row r="20" spans="1:28" x14ac:dyDescent="0.25">
      <c r="C20" s="2"/>
      <c r="E20"/>
      <c r="F20"/>
      <c r="G20" s="7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"/>
    </row>
    <row r="21" spans="1:28" x14ac:dyDescent="0.25">
      <c r="C21" s="2"/>
      <c r="E21"/>
      <c r="F21"/>
      <c r="G21" s="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"/>
    </row>
    <row r="22" spans="1:28" x14ac:dyDescent="0.25">
      <c r="C22" s="20"/>
      <c r="D22" s="3"/>
      <c r="E22"/>
      <c r="F22"/>
      <c r="G22" s="7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"/>
    </row>
    <row r="23" spans="1:28" x14ac:dyDescent="0.25">
      <c r="C23" s="20"/>
      <c r="E23"/>
      <c r="F23"/>
      <c r="G23" s="7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"/>
    </row>
    <row r="24" spans="1:28" x14ac:dyDescent="0.25">
      <c r="D24" s="3"/>
      <c r="G24" s="7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"/>
    </row>
    <row r="25" spans="1:28" x14ac:dyDescent="0.25">
      <c r="A25" s="6"/>
      <c r="B25" s="6"/>
      <c r="C25" s="6"/>
    </row>
  </sheetData>
  <phoneticPr fontId="18" type="noConversion"/>
  <conditionalFormatting sqref="A13:A19">
    <cfRule type="expression" dxfId="295" priority="56">
      <formula>IF($B13=1,1)</formula>
    </cfRule>
    <cfRule type="expression" dxfId="294" priority="53">
      <formula>IF($A13="Esforço total atribuído",1)</formula>
    </cfRule>
    <cfRule type="expression" dxfId="293" priority="54">
      <formula>IF($A13="Disponibilidade restante",1)</formula>
    </cfRule>
    <cfRule type="expression" dxfId="292" priority="55">
      <formula>IF($A13="Disponibil.total",1)</formula>
    </cfRule>
  </conditionalFormatting>
  <conditionalFormatting sqref="A25:C25">
    <cfRule type="expression" dxfId="291" priority="135">
      <formula>IF($A25="Disponibil.total",1)</formula>
    </cfRule>
    <cfRule type="expression" dxfId="290" priority="134">
      <formula>IF($A25="Disponibilidade restante",1)</formula>
    </cfRule>
    <cfRule type="expression" dxfId="289" priority="133">
      <formula>IF($A25="Esforço total atribuído",1)</formula>
    </cfRule>
    <cfRule type="expression" dxfId="288" priority="136">
      <formula>IF(#REF!=1,1)</formula>
    </cfRule>
  </conditionalFormatting>
  <conditionalFormatting sqref="B23">
    <cfRule type="expression" dxfId="287" priority="381">
      <formula>IF(#REF!="Esforço total atribuído",1)</formula>
    </cfRule>
    <cfRule type="expression" dxfId="286" priority="382">
      <formula>IF(#REF!="Disponibilidade restante",1)</formula>
    </cfRule>
    <cfRule type="expression" dxfId="285" priority="383">
      <formula>IF(#REF!="Disponibil.total",1)</formula>
    </cfRule>
    <cfRule type="expression" dxfId="284" priority="384">
      <formula>IF(#REF!=1,1)</formula>
    </cfRule>
  </conditionalFormatting>
  <conditionalFormatting sqref="H10:I10">
    <cfRule type="expression" dxfId="283" priority="45">
      <formula>IF($A10="Esforço total atribuído",1)</formula>
    </cfRule>
    <cfRule type="expression" dxfId="282" priority="46">
      <formula>IF($A10="Disponibilidade restante",1)</formula>
    </cfRule>
    <cfRule type="expression" dxfId="281" priority="47">
      <formula>IF($A10="Disponibil.total",1)</formula>
    </cfRule>
    <cfRule type="expression" dxfId="280" priority="48">
      <formula>IF($B10=1,1)</formula>
    </cfRule>
  </conditionalFormatting>
  <conditionalFormatting sqref="H11:O19">
    <cfRule type="expression" dxfId="279" priority="49">
      <formula>IF($A11="Esforço total atribuído",1)</formula>
    </cfRule>
    <cfRule type="expression" dxfId="278" priority="50">
      <formula>IF($A11="Disponibilidade restante",1)</formula>
    </cfRule>
    <cfRule type="expression" dxfId="277" priority="51">
      <formula>IF($A11="Disponibil.total",1)</formula>
    </cfRule>
    <cfRule type="expression" dxfId="276" priority="52">
      <formula>IF($B11=1,1)</formula>
    </cfRule>
  </conditionalFormatting>
  <conditionalFormatting sqref="H6:AA9 T10:AA10 P11:AA19 H20:AA24">
    <cfRule type="expression" dxfId="275" priority="128">
      <formula>IF($B6=1,1)</formula>
    </cfRule>
  </conditionalFormatting>
  <conditionalFormatting sqref="H6:AA9 T10:AA10 P19:AA19 H24:AA24">
    <cfRule type="expression" dxfId="274" priority="125">
      <formula>IF($A6="Esforço total atribuído",1)</formula>
    </cfRule>
    <cfRule type="expression" dxfId="273" priority="126">
      <formula>IF($A6="Disponibilidade restante",1)</formula>
    </cfRule>
    <cfRule type="expression" dxfId="272" priority="127">
      <formula>IF($A6="Disponibil.total",1)</formula>
    </cfRule>
  </conditionalFormatting>
  <conditionalFormatting sqref="J10:S10">
    <cfRule type="expression" dxfId="271" priority="15">
      <formula>IF($A10="Disponibil.total",1)</formula>
    </cfRule>
    <cfRule type="expression" dxfId="270" priority="13">
      <formula>IF($A10="Esforço total atribuído",1)</formula>
    </cfRule>
    <cfRule type="expression" dxfId="269" priority="14">
      <formula>IF($A10="Disponibilidade restante",1)</formula>
    </cfRule>
    <cfRule type="expression" dxfId="268" priority="16">
      <formula>IF($B10=1,1)</formula>
    </cfRule>
  </conditionalFormatting>
  <conditionalFormatting sqref="J5:AA5">
    <cfRule type="expression" dxfId="267" priority="9">
      <formula>IF($A5="Esforço total atribuído",1)</formula>
    </cfRule>
    <cfRule type="expression" dxfId="266" priority="10">
      <formula>IF($A5="Disponibilidade restante",1)</formula>
    </cfRule>
    <cfRule type="expression" dxfId="265" priority="11">
      <formula>IF($A5="Disponibil.total",1)</formula>
    </cfRule>
    <cfRule type="expression" dxfId="264" priority="12">
      <formula>IF($B5=1,1)</formula>
    </cfRule>
  </conditionalFormatting>
  <conditionalFormatting sqref="K3:S3">
    <cfRule type="expression" dxfId="263" priority="6">
      <formula>IF($A3="Disponibilidade restante",1)</formula>
    </cfRule>
    <cfRule type="expression" dxfId="262" priority="7">
      <formula>IF($A3="Disponibil.total",1)</formula>
    </cfRule>
    <cfRule type="expression" dxfId="261" priority="8">
      <formula>IF($B3=1,1)</formula>
    </cfRule>
    <cfRule type="expression" dxfId="260" priority="5">
      <formula>IF($A3="Esforço total atribuído",1)</formula>
    </cfRule>
  </conditionalFormatting>
  <conditionalFormatting sqref="P11:AA12">
    <cfRule type="expression" dxfId="259" priority="293">
      <formula>IF(#REF!="Esforço total atribuído",1)</formula>
    </cfRule>
    <cfRule type="expression" dxfId="258" priority="294">
      <formula>IF(#REF!="Disponibilidade restante",1)</formula>
    </cfRule>
    <cfRule type="expression" dxfId="257" priority="295">
      <formula>IF(#REF!="Disponibil.total",1)</formula>
    </cfRule>
  </conditionalFormatting>
  <conditionalFormatting sqref="P13:AA13">
    <cfRule type="expression" dxfId="256" priority="635">
      <formula>IF($A10="Disponibil.total",1)</formula>
    </cfRule>
    <cfRule type="expression" dxfId="255" priority="633">
      <formula>IF($A10="Esforço total atribuído",1)</formula>
    </cfRule>
    <cfRule type="expression" dxfId="254" priority="634">
      <formula>IF($A10="Disponibilidade restante",1)</formula>
    </cfRule>
  </conditionalFormatting>
  <conditionalFormatting sqref="P14:AA14 H20:AA23">
    <cfRule type="expression" dxfId="253" priority="257">
      <formula>IF(#REF!="Esforço total atribuído",1)</formula>
    </cfRule>
    <cfRule type="expression" dxfId="252" priority="258">
      <formula>IF(#REF!="Disponibilidade restante",1)</formula>
    </cfRule>
    <cfRule type="expression" dxfId="251" priority="259">
      <formula>IF(#REF!="Disponibil.total",1)</formula>
    </cfRule>
  </conditionalFormatting>
  <conditionalFormatting sqref="P15:AA15">
    <cfRule type="expression" dxfId="250" priority="453">
      <formula>IF($A20="Esforço total atribuído",1)</formula>
    </cfRule>
    <cfRule type="expression" dxfId="249" priority="454">
      <formula>IF($A20="Disponibilidade restante",1)</formula>
    </cfRule>
    <cfRule type="expression" dxfId="248" priority="455">
      <formula>IF($A20="Disponibil.total",1)</formula>
    </cfRule>
  </conditionalFormatting>
  <conditionalFormatting sqref="P16:AA16">
    <cfRule type="expression" dxfId="247" priority="333">
      <formula>IF($A11="Esforço total atribuído",1)</formula>
    </cfRule>
    <cfRule type="expression" dxfId="246" priority="335">
      <formula>IF($A11="Disponibil.total",1)</formula>
    </cfRule>
    <cfRule type="expression" dxfId="245" priority="334">
      <formula>IF($A11="Disponibilidade restante",1)</formula>
    </cfRule>
  </conditionalFormatting>
  <conditionalFormatting sqref="P17:AA17">
    <cfRule type="expression" dxfId="244" priority="449">
      <formula>IF($A21="Esforço total atribuído",1)</formula>
    </cfRule>
    <cfRule type="expression" dxfId="243" priority="451">
      <formula>IF($A21="Disponibil.total",1)</formula>
    </cfRule>
    <cfRule type="expression" dxfId="242" priority="450">
      <formula>IF($A21="Disponibilidade restante",1)</formula>
    </cfRule>
  </conditionalFormatting>
  <conditionalFormatting sqref="P18:AA18">
    <cfRule type="expression" dxfId="241" priority="305">
      <formula>IF($A12="Esforço total atribuído",1)</formula>
    </cfRule>
    <cfRule type="expression" dxfId="240" priority="306">
      <formula>IF($A12="Disponibilidade restante",1)</formula>
    </cfRule>
    <cfRule type="expression" dxfId="239" priority="307">
      <formula>IF($A12="Disponibil.total",1)</formula>
    </cfRule>
  </conditionalFormatting>
  <conditionalFormatting sqref="W3:AA3">
    <cfRule type="expression" dxfId="238" priority="4">
      <formula>IF($B3=1,1)</formula>
    </cfRule>
    <cfRule type="expression" dxfId="237" priority="3">
      <formula>IF($A3="Disponibil.total",1)</formula>
    </cfRule>
    <cfRule type="expression" dxfId="236" priority="2">
      <formula>IF($A3="Disponibilidade restante",1)</formula>
    </cfRule>
    <cfRule type="expression" dxfId="235" priority="1">
      <formula>IF($A3="Esforço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06AD2-49C8-4F06-AA2A-194A1ABF7E89}">
  <dimension ref="A1:AB70"/>
  <sheetViews>
    <sheetView zoomScale="90" zoomScaleNormal="90" workbookViewId="0">
      <pane ySplit="4" topLeftCell="A5" activePane="bottomLeft" state="frozen"/>
      <selection pane="bottomLeft" activeCell="A23" sqref="A23"/>
    </sheetView>
  </sheetViews>
  <sheetFormatPr defaultRowHeight="15" x14ac:dyDescent="0.25"/>
  <cols>
    <col min="1" max="1" width="77.140625" style="1" customWidth="1"/>
    <col min="2" max="2" width="28.28515625" style="1" customWidth="1"/>
    <col min="3" max="3" width="14.42578125" style="1" bestFit="1" customWidth="1"/>
    <col min="4" max="4" width="15.85546875" style="54" bestFit="1" customWidth="1"/>
    <col min="5" max="6" width="22.140625" style="7" customWidth="1"/>
    <col min="7" max="7" width="16.28515625" style="1" customWidth="1"/>
    <col min="8" max="11" width="10.42578125" style="1" hidden="1" customWidth="1"/>
    <col min="12" max="27" width="11.5703125" style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54" t="s">
        <v>3</v>
      </c>
      <c r="E1" s="7" t="s">
        <v>4</v>
      </c>
      <c r="F1" s="7" t="s">
        <v>5</v>
      </c>
      <c r="G1" s="1" t="s">
        <v>235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23</v>
      </c>
      <c r="S1" s="4" t="s">
        <v>24</v>
      </c>
      <c r="T1" s="4" t="s">
        <v>25</v>
      </c>
      <c r="U1" s="4" t="s">
        <v>26</v>
      </c>
      <c r="V1" s="4" t="s">
        <v>27</v>
      </c>
      <c r="W1" s="4" t="s">
        <v>236</v>
      </c>
      <c r="X1" s="4" t="s">
        <v>237</v>
      </c>
      <c r="Y1" s="4" t="s">
        <v>238</v>
      </c>
      <c r="Z1" s="4" t="s">
        <v>239</v>
      </c>
      <c r="AA1" s="4" t="s">
        <v>240</v>
      </c>
      <c r="AB1" s="4" t="s">
        <v>16</v>
      </c>
    </row>
    <row r="2" spans="1:28" x14ac:dyDescent="0.25">
      <c r="A2" s="1" t="s">
        <v>17</v>
      </c>
      <c r="G2" s="7">
        <f>SUM(Tabela14568[[#This Row],[mai/24]:[dez/25]])</f>
        <v>2458</v>
      </c>
      <c r="H2" s="23">
        <f>H3-H4</f>
        <v>109</v>
      </c>
      <c r="I2" s="12">
        <f t="shared" ref="I2:Q2" si="0">I3-I4</f>
        <v>62</v>
      </c>
      <c r="J2" s="12">
        <f t="shared" si="0"/>
        <v>96</v>
      </c>
      <c r="K2" s="19">
        <f t="shared" si="0"/>
        <v>107</v>
      </c>
      <c r="L2" s="19">
        <f t="shared" si="0"/>
        <v>123</v>
      </c>
      <c r="M2" s="19">
        <f t="shared" si="0"/>
        <v>147</v>
      </c>
      <c r="N2" s="19">
        <f t="shared" si="0"/>
        <v>129</v>
      </c>
      <c r="O2" s="19">
        <f t="shared" si="0"/>
        <v>93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25">
      <c r="A3" s="1" t="s">
        <v>18</v>
      </c>
      <c r="G3" s="7">
        <f>SUM(Tabela14568[[#This Row],[mai/24]:[dez/25]])</f>
        <v>3228</v>
      </c>
      <c r="H3" s="23">
        <v>168</v>
      </c>
      <c r="I3" s="13">
        <v>160</v>
      </c>
      <c r="J3" s="13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25">
      <c r="A4" s="10" t="s">
        <v>19</v>
      </c>
      <c r="B4" s="10"/>
      <c r="C4" s="10"/>
      <c r="D4" s="70"/>
      <c r="E4" s="56"/>
      <c r="F4" s="56"/>
      <c r="G4" s="11">
        <f>SUM(Tabela14568[[#This Row],[mai/24]:[dez/25]])</f>
        <v>770</v>
      </c>
      <c r="H4" s="24">
        <f>SUM(H7:H68)</f>
        <v>59</v>
      </c>
      <c r="I4" s="9">
        <f>SUM(I5:I68)</f>
        <v>98</v>
      </c>
      <c r="J4" s="9">
        <f t="shared" ref="J4:AA4" si="2">SUM(J5:J68)</f>
        <v>80</v>
      </c>
      <c r="K4" s="11">
        <f t="shared" si="2"/>
        <v>69</v>
      </c>
      <c r="L4" s="11">
        <f t="shared" si="2"/>
        <v>45</v>
      </c>
      <c r="M4" s="11">
        <f t="shared" si="2"/>
        <v>37</v>
      </c>
      <c r="N4" s="11">
        <f t="shared" si="2"/>
        <v>31</v>
      </c>
      <c r="O4" s="11">
        <f t="shared" si="2"/>
        <v>27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25">
      <c r="A5" s="1" t="s">
        <v>99</v>
      </c>
      <c r="C5" s="1" t="s">
        <v>20</v>
      </c>
      <c r="D5" s="54" t="s">
        <v>244</v>
      </c>
      <c r="E5" s="7" t="s">
        <v>82</v>
      </c>
      <c r="G5" s="7">
        <f>SUM(Tabela14568[[#This Row],[mai/24]:[dez/25]])</f>
        <v>540</v>
      </c>
      <c r="H5" s="24">
        <v>27</v>
      </c>
      <c r="I5" s="45">
        <v>27</v>
      </c>
      <c r="J5" s="45">
        <v>27</v>
      </c>
      <c r="K5" s="45">
        <v>27</v>
      </c>
      <c r="L5" s="45">
        <v>27</v>
      </c>
      <c r="M5" s="45">
        <v>27</v>
      </c>
      <c r="N5" s="45">
        <v>27</v>
      </c>
      <c r="O5" s="45">
        <v>27</v>
      </c>
      <c r="P5" s="45">
        <v>27</v>
      </c>
      <c r="Q5" s="45">
        <v>27</v>
      </c>
      <c r="R5" s="45">
        <v>27</v>
      </c>
      <c r="S5" s="45">
        <v>27</v>
      </c>
      <c r="T5" s="45">
        <v>27</v>
      </c>
      <c r="U5" s="45">
        <v>27</v>
      </c>
      <c r="V5" s="45">
        <v>27</v>
      </c>
      <c r="W5" s="12">
        <v>27</v>
      </c>
      <c r="X5" s="12">
        <v>27</v>
      </c>
      <c r="Y5" s="12">
        <v>27</v>
      </c>
      <c r="Z5" s="12">
        <v>27</v>
      </c>
      <c r="AA5" s="12">
        <v>27</v>
      </c>
      <c r="AB5" s="3"/>
    </row>
    <row r="6" spans="1:28" x14ac:dyDescent="0.25">
      <c r="A6" s="1" t="s">
        <v>47</v>
      </c>
      <c r="B6" s="1" t="s">
        <v>137</v>
      </c>
      <c r="C6" s="1" t="s">
        <v>20</v>
      </c>
      <c r="D6" s="54" t="s">
        <v>229</v>
      </c>
      <c r="E6" s="7" t="s">
        <v>82</v>
      </c>
      <c r="G6" s="7">
        <f>SUM(Tabela14568[[#This Row],[mai/24]:[dez/25]])</f>
        <v>4</v>
      </c>
      <c r="H6" s="24"/>
      <c r="I6" s="16">
        <v>0</v>
      </c>
      <c r="J6" s="16">
        <v>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/>
    </row>
    <row r="7" spans="1:28" x14ac:dyDescent="0.25">
      <c r="A7" s="1" t="s">
        <v>66</v>
      </c>
      <c r="C7" s="1" t="s">
        <v>20</v>
      </c>
      <c r="D7" s="54" t="s">
        <v>229</v>
      </c>
      <c r="E7" s="75" t="s">
        <v>82</v>
      </c>
      <c r="F7" s="75"/>
      <c r="G7" s="7">
        <f>SUM(Tabela14568[[#This Row],[mai/24]:[dez/25]])</f>
        <v>0</v>
      </c>
      <c r="H7" s="25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"/>
    </row>
    <row r="8" spans="1:28" x14ac:dyDescent="0.25">
      <c r="A8" s="1" t="s">
        <v>195</v>
      </c>
      <c r="C8" s="1" t="s">
        <v>22</v>
      </c>
      <c r="D8" s="54" t="s">
        <v>229</v>
      </c>
      <c r="E8" s="75" t="s">
        <v>82</v>
      </c>
      <c r="F8" s="75"/>
      <c r="G8" s="7">
        <f>SUM(Tabela14568[[#This Row],[mai/24]:[dez/25]])</f>
        <v>0</v>
      </c>
      <c r="H8" s="30"/>
      <c r="I8" s="5"/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"/>
    </row>
    <row r="9" spans="1:28" x14ac:dyDescent="0.25">
      <c r="A9" s="1" t="s">
        <v>108</v>
      </c>
      <c r="C9" s="1" t="s">
        <v>22</v>
      </c>
      <c r="D9" s="54" t="s">
        <v>229</v>
      </c>
      <c r="E9" s="75" t="s">
        <v>82</v>
      </c>
      <c r="F9" s="75"/>
      <c r="G9" s="7">
        <f>SUM(Tabela14568[[#This Row],[mai/24]:[dez/25]])</f>
        <v>0</v>
      </c>
      <c r="H9" s="25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"/>
    </row>
    <row r="10" spans="1:28" x14ac:dyDescent="0.25">
      <c r="A10" s="1" t="s">
        <v>109</v>
      </c>
      <c r="C10" s="1" t="s">
        <v>22</v>
      </c>
      <c r="D10" s="54" t="s">
        <v>229</v>
      </c>
      <c r="E10" s="75" t="s">
        <v>82</v>
      </c>
      <c r="F10" s="75"/>
      <c r="G10" s="7">
        <f>SUM(Tabela14568[[#This Row],[mai/24]:[dez/25]])</f>
        <v>0</v>
      </c>
      <c r="H10" s="25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"/>
    </row>
    <row r="11" spans="1:28" x14ac:dyDescent="0.25">
      <c r="A11" s="1" t="s">
        <v>110</v>
      </c>
      <c r="C11" s="1" t="s">
        <v>22</v>
      </c>
      <c r="D11" s="54" t="s">
        <v>229</v>
      </c>
      <c r="E11" s="75" t="s">
        <v>82</v>
      </c>
      <c r="F11" s="75"/>
      <c r="G11" s="7">
        <f>SUM(Tabela14568[[#This Row],[mai/24]:[dez/25]])</f>
        <v>0</v>
      </c>
      <c r="H11" s="25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"/>
    </row>
    <row r="12" spans="1:28" x14ac:dyDescent="0.25">
      <c r="A12" s="1" t="s">
        <v>196</v>
      </c>
      <c r="C12" s="1" t="s">
        <v>22</v>
      </c>
      <c r="G12" s="7">
        <f>SUM(Tabela14568[[#This Row],[mai/24]:[dez/25]])</f>
        <v>0</v>
      </c>
      <c r="H12" s="30"/>
      <c r="I12" s="5"/>
      <c r="J12" s="5"/>
      <c r="K12" s="5"/>
      <c r="L12" s="5"/>
      <c r="M12" s="5"/>
      <c r="N12" s="5"/>
      <c r="O12" s="5"/>
      <c r="P12" s="5"/>
      <c r="Q12" s="14"/>
      <c r="R12" s="5"/>
      <c r="S12" s="14"/>
      <c r="T12" s="14"/>
      <c r="U12" s="14"/>
      <c r="V12" s="14"/>
      <c r="W12" s="14"/>
      <c r="X12" s="14"/>
      <c r="Y12" s="14"/>
      <c r="Z12" s="14"/>
      <c r="AA12" s="14"/>
      <c r="AB12" s="1"/>
    </row>
    <row r="13" spans="1:28" x14ac:dyDescent="0.25">
      <c r="A13" s="1" t="s">
        <v>111</v>
      </c>
      <c r="C13" s="21" t="s">
        <v>20</v>
      </c>
      <c r="D13" s="54" t="s">
        <v>229</v>
      </c>
      <c r="E13" s="75" t="s">
        <v>82</v>
      </c>
      <c r="F13" s="75"/>
      <c r="G13" s="7">
        <f>SUM(Tabela14568[[#This Row],[mai/24]:[dez/25]])</f>
        <v>0</v>
      </c>
      <c r="H13" s="25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"/>
    </row>
    <row r="14" spans="1:28" x14ac:dyDescent="0.25">
      <c r="A14" s="1" t="s">
        <v>112</v>
      </c>
      <c r="C14" s="21" t="s">
        <v>20</v>
      </c>
      <c r="D14" s="54" t="s">
        <v>229</v>
      </c>
      <c r="E14" s="75" t="s">
        <v>82</v>
      </c>
      <c r="F14" s="75"/>
      <c r="G14" s="7">
        <f>SUM(Tabela14568[[#This Row],[mai/24]:[dez/25]])</f>
        <v>0</v>
      </c>
      <c r="H14" s="25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"/>
    </row>
    <row r="15" spans="1:28" x14ac:dyDescent="0.25">
      <c r="A15" s="1" t="s">
        <v>113</v>
      </c>
      <c r="C15" s="21" t="s">
        <v>20</v>
      </c>
      <c r="D15" s="54" t="s">
        <v>229</v>
      </c>
      <c r="E15" s="75" t="s">
        <v>82</v>
      </c>
      <c r="F15" s="75"/>
      <c r="G15" s="7">
        <f>SUM(Tabela14568[[#This Row],[mai/24]:[dez/25]])</f>
        <v>0</v>
      </c>
      <c r="H15" s="25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"/>
    </row>
    <row r="16" spans="1:28" s="39" customFormat="1" hidden="1" x14ac:dyDescent="0.25">
      <c r="A16" s="38" t="s">
        <v>114</v>
      </c>
      <c r="B16" s="38"/>
      <c r="C16" s="41" t="s">
        <v>71</v>
      </c>
      <c r="D16" s="42"/>
      <c r="E16" s="39" t="s">
        <v>82</v>
      </c>
      <c r="G16" s="40">
        <f>SUM(Tabela14568[[#This Row],[mai/24]:[jul/25]])</f>
        <v>0</v>
      </c>
      <c r="H16" s="25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/>
      <c r="X16" s="44"/>
      <c r="Y16" s="44"/>
      <c r="Z16" s="44"/>
      <c r="AA16" s="44"/>
      <c r="AB16" s="38"/>
    </row>
    <row r="17" spans="1:28" s="39" customFormat="1" hidden="1" x14ac:dyDescent="0.25">
      <c r="A17" s="38" t="s">
        <v>115</v>
      </c>
      <c r="B17" s="38"/>
      <c r="C17" s="41" t="s">
        <v>71</v>
      </c>
      <c r="D17" s="42"/>
      <c r="E17" s="39" t="s">
        <v>82</v>
      </c>
      <c r="G17" s="40">
        <f>SUM(Tabela14568[[#This Row],[mai/24]:[jul/25]])</f>
        <v>0</v>
      </c>
      <c r="H17" s="25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/>
      <c r="X17" s="44"/>
      <c r="Y17" s="44"/>
      <c r="Z17" s="44"/>
      <c r="AA17" s="44"/>
      <c r="AB17" s="38"/>
    </row>
    <row r="18" spans="1:28" ht="30" x14ac:dyDescent="0.25">
      <c r="A18" s="1" t="s">
        <v>121</v>
      </c>
      <c r="C18" s="1" t="s">
        <v>20</v>
      </c>
      <c r="D18" s="54" t="s">
        <v>229</v>
      </c>
      <c r="E18" s="75" t="s">
        <v>82</v>
      </c>
      <c r="F18" s="75"/>
      <c r="G18" s="7">
        <f>SUM(Tabela14568[[#This Row],[mai/24]:[dez/25]])</f>
        <v>0</v>
      </c>
      <c r="H18" s="30"/>
      <c r="I18" s="50"/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"/>
    </row>
    <row r="19" spans="1:28" x14ac:dyDescent="0.25">
      <c r="A19" s="1" t="s">
        <v>197</v>
      </c>
      <c r="C19" s="1" t="s">
        <v>20</v>
      </c>
      <c r="D19" s="54" t="s">
        <v>229</v>
      </c>
      <c r="E19" s="75" t="s">
        <v>82</v>
      </c>
      <c r="F19" s="75"/>
      <c r="G19" s="7">
        <f>SUM(Tabela14568[[#This Row],[mai/24]:[dez/25]])</f>
        <v>0</v>
      </c>
      <c r="H19" s="30"/>
      <c r="I19" s="50"/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"/>
    </row>
    <row r="20" spans="1:28" x14ac:dyDescent="0.25">
      <c r="A20" s="1" t="s">
        <v>116</v>
      </c>
      <c r="C20" s="1" t="s">
        <v>81</v>
      </c>
      <c r="D20" s="54">
        <v>2024</v>
      </c>
      <c r="E20" s="75" t="s">
        <v>82</v>
      </c>
      <c r="F20" s="75"/>
      <c r="G20" s="7">
        <f>SUM(Tabela14568[[#This Row],[mai/24]:[dez/25]])</f>
        <v>0</v>
      </c>
      <c r="H20" s="25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"/>
    </row>
    <row r="21" spans="1:28" x14ac:dyDescent="0.25">
      <c r="A21" s="1" t="s">
        <v>117</v>
      </c>
      <c r="C21" s="1" t="s">
        <v>81</v>
      </c>
      <c r="D21" s="54">
        <v>2024</v>
      </c>
      <c r="E21" s="75" t="s">
        <v>82</v>
      </c>
      <c r="F21" s="75"/>
      <c r="G21" s="7">
        <f>SUM(Tabela14568[[#This Row],[mai/24]:[dez/25]])</f>
        <v>0</v>
      </c>
      <c r="H21" s="25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"/>
    </row>
    <row r="22" spans="1:28" x14ac:dyDescent="0.25">
      <c r="A22" s="1" t="s">
        <v>118</v>
      </c>
      <c r="C22" s="1" t="s">
        <v>81</v>
      </c>
      <c r="D22" s="54">
        <v>2024</v>
      </c>
      <c r="E22" s="75" t="s">
        <v>82</v>
      </c>
      <c r="F22" s="75"/>
      <c r="G22" s="7">
        <f>SUM(Tabela14568[[#This Row],[mai/24]:[dez/25]])</f>
        <v>0</v>
      </c>
      <c r="H22" s="25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"/>
    </row>
    <row r="23" spans="1:28" ht="30" x14ac:dyDescent="0.25">
      <c r="A23" s="1" t="s">
        <v>119</v>
      </c>
      <c r="C23" s="1" t="s">
        <v>81</v>
      </c>
      <c r="D23" s="54">
        <v>2024</v>
      </c>
      <c r="E23" s="75" t="s">
        <v>82</v>
      </c>
      <c r="F23" s="75"/>
      <c r="G23" s="7">
        <f>SUM(Tabela14568[[#This Row],[mai/24]:[dez/25]])</f>
        <v>0</v>
      </c>
      <c r="H23" s="25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"/>
    </row>
    <row r="24" spans="1:28" s="29" customFormat="1" hidden="1" x14ac:dyDescent="0.25">
      <c r="A24" s="26" t="s">
        <v>120</v>
      </c>
      <c r="B24" s="26"/>
      <c r="C24" s="26" t="s">
        <v>71</v>
      </c>
      <c r="D24" s="26"/>
      <c r="E24" s="29" t="s">
        <v>82</v>
      </c>
      <c r="G24" s="27">
        <f>SUM(Tabela14568[[#This Row],[mai/24]:[jul/25]])</f>
        <v>0</v>
      </c>
      <c r="H24" s="25">
        <v>0</v>
      </c>
      <c r="I24" s="16">
        <v>0</v>
      </c>
      <c r="J24" s="52">
        <v>0</v>
      </c>
      <c r="K24" s="52">
        <v>0</v>
      </c>
      <c r="L24" s="52">
        <v>0</v>
      </c>
      <c r="M24" s="52">
        <v>0</v>
      </c>
      <c r="N24" s="52">
        <v>0</v>
      </c>
      <c r="O24" s="52">
        <v>0</v>
      </c>
      <c r="P24" s="52">
        <v>0</v>
      </c>
      <c r="Q24" s="52">
        <v>0</v>
      </c>
      <c r="R24" s="52">
        <v>0</v>
      </c>
      <c r="S24" s="52">
        <v>0</v>
      </c>
      <c r="T24" s="52">
        <v>0</v>
      </c>
      <c r="U24" s="52">
        <v>0</v>
      </c>
      <c r="V24" s="52">
        <v>0</v>
      </c>
      <c r="W24" s="52"/>
      <c r="X24" s="52"/>
      <c r="Y24" s="52"/>
      <c r="Z24" s="52"/>
      <c r="AA24" s="52"/>
      <c r="AB24" s="26"/>
    </row>
    <row r="25" spans="1:28" s="29" customFormat="1" hidden="1" x14ac:dyDescent="0.25">
      <c r="A25" s="26" t="s">
        <v>122</v>
      </c>
      <c r="B25" s="26"/>
      <c r="C25" s="26" t="s">
        <v>71</v>
      </c>
      <c r="D25" s="26"/>
      <c r="E25" s="29" t="s">
        <v>82</v>
      </c>
      <c r="G25" s="27">
        <f>SUM(Tabela14568[[#This Row],[mai/24]:[jul/25]])</f>
        <v>0</v>
      </c>
      <c r="H25" s="25">
        <v>0</v>
      </c>
      <c r="I25" s="16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2">
        <v>0</v>
      </c>
      <c r="R25" s="52">
        <v>0</v>
      </c>
      <c r="S25" s="52">
        <v>0</v>
      </c>
      <c r="T25" s="52">
        <v>0</v>
      </c>
      <c r="U25" s="52">
        <v>0</v>
      </c>
      <c r="V25" s="52">
        <v>0</v>
      </c>
      <c r="W25" s="52"/>
      <c r="X25" s="52"/>
      <c r="Y25" s="52"/>
      <c r="Z25" s="52"/>
      <c r="AA25" s="52"/>
      <c r="AB25" s="26"/>
    </row>
    <row r="26" spans="1:28" x14ac:dyDescent="0.25">
      <c r="A26" s="1" t="s">
        <v>123</v>
      </c>
      <c r="C26" s="1" t="s">
        <v>81</v>
      </c>
      <c r="D26" s="54">
        <v>2024</v>
      </c>
      <c r="E26" s="75" t="s">
        <v>82</v>
      </c>
      <c r="F26" s="75"/>
      <c r="G26" s="7">
        <f>SUM(Tabela14568[[#This Row],[mai/24]:[dez/25]])</f>
        <v>0</v>
      </c>
      <c r="H26" s="25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"/>
    </row>
    <row r="27" spans="1:28" x14ac:dyDescent="0.25">
      <c r="A27" s="1" t="s">
        <v>209</v>
      </c>
      <c r="C27" s="1" t="s">
        <v>22</v>
      </c>
      <c r="D27" s="54">
        <v>2024</v>
      </c>
      <c r="E27" s="7" t="s">
        <v>82</v>
      </c>
      <c r="G27" s="7">
        <f>SUM(Tabela14568[[#This Row],[mai/24]:[dez/25]])</f>
        <v>0</v>
      </c>
      <c r="H27" s="30"/>
      <c r="I27" s="5"/>
      <c r="J27" s="5"/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"/>
    </row>
    <row r="28" spans="1:28" x14ac:dyDescent="0.25">
      <c r="A28" s="1" t="s">
        <v>210</v>
      </c>
      <c r="D28" s="54">
        <v>2024</v>
      </c>
      <c r="G28" s="7">
        <f>SUM(Tabela14568[[#This Row],[mai/24]:[dez/25]])</f>
        <v>0</v>
      </c>
      <c r="H28" s="30"/>
      <c r="I28" s="5"/>
      <c r="J28" s="5"/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"/>
    </row>
    <row r="29" spans="1:28" x14ac:dyDescent="0.25">
      <c r="A29" s="1" t="s">
        <v>42</v>
      </c>
      <c r="C29" s="2" t="s">
        <v>29</v>
      </c>
      <c r="D29" s="54">
        <v>2024</v>
      </c>
      <c r="E29" s="75" t="s">
        <v>82</v>
      </c>
      <c r="F29" s="75"/>
      <c r="G29" s="7">
        <f>SUM(Tabela14568[[#This Row],[mai/24]:[dez/25]])</f>
        <v>0</v>
      </c>
      <c r="H29" s="25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"/>
    </row>
    <row r="30" spans="1:28" x14ac:dyDescent="0.25">
      <c r="A30" s="1" t="s">
        <v>159</v>
      </c>
      <c r="B30" s="1" t="s">
        <v>160</v>
      </c>
      <c r="C30" s="1" t="s">
        <v>20</v>
      </c>
      <c r="D30" s="54">
        <v>2024</v>
      </c>
      <c r="E30" s="75" t="s">
        <v>82</v>
      </c>
      <c r="F30" s="75"/>
      <c r="G30" s="7">
        <f>SUM(Tabela14568[[#This Row],[mai/24]:[dez/25]])</f>
        <v>0</v>
      </c>
      <c r="H30" s="30"/>
      <c r="I30" s="5"/>
      <c r="J30" s="5"/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"/>
    </row>
    <row r="31" spans="1:28" hidden="1" x14ac:dyDescent="0.25">
      <c r="A31" s="1" t="s">
        <v>39</v>
      </c>
      <c r="C31" s="21" t="s">
        <v>71</v>
      </c>
      <c r="D31" s="1"/>
      <c r="E31" t="s">
        <v>82</v>
      </c>
      <c r="F31"/>
      <c r="G31" s="7">
        <f>SUM(Tabela14568[[#This Row],[mai/24]:[jul/25]])</f>
        <v>10</v>
      </c>
      <c r="H31" s="25">
        <v>5</v>
      </c>
      <c r="I31" s="16">
        <v>5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/>
      <c r="X31" s="16"/>
      <c r="Y31" s="16"/>
      <c r="Z31" s="16"/>
      <c r="AA31" s="16"/>
      <c r="AB31" s="1"/>
    </row>
    <row r="32" spans="1:28" hidden="1" x14ac:dyDescent="0.25">
      <c r="A32" s="15" t="s">
        <v>79</v>
      </c>
      <c r="C32" s="21" t="s">
        <v>71</v>
      </c>
      <c r="D32" s="3"/>
      <c r="E32" t="s">
        <v>82</v>
      </c>
      <c r="F32"/>
      <c r="G32" s="7">
        <f>SUM(Tabela14568[[#This Row],[mai/24]:[jul/25]])</f>
        <v>20</v>
      </c>
      <c r="H32" s="25">
        <v>8</v>
      </c>
      <c r="I32" s="16">
        <v>8</v>
      </c>
      <c r="J32" s="16">
        <v>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/>
      <c r="X32" s="16"/>
      <c r="Y32" s="16"/>
      <c r="Z32" s="16"/>
      <c r="AA32" s="16"/>
      <c r="AB32" s="1"/>
    </row>
    <row r="33" spans="1:28" s="39" customFormat="1" hidden="1" x14ac:dyDescent="0.25">
      <c r="A33" s="37" t="s">
        <v>57</v>
      </c>
      <c r="B33" s="38"/>
      <c r="C33" s="38" t="s">
        <v>71</v>
      </c>
      <c r="D33" s="38"/>
      <c r="E33" s="39" t="s">
        <v>82</v>
      </c>
      <c r="G33" s="40">
        <f>SUM(Tabela14568[[#This Row],[mai/24]:[jul/25]])</f>
        <v>0</v>
      </c>
      <c r="H33" s="25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/>
      <c r="X33" s="44"/>
      <c r="Y33" s="44"/>
      <c r="Z33" s="44"/>
      <c r="AA33" s="44"/>
      <c r="AB33" s="38"/>
    </row>
    <row r="34" spans="1:28" x14ac:dyDescent="0.25">
      <c r="A34" s="1" t="s">
        <v>181</v>
      </c>
      <c r="B34" s="1" t="s">
        <v>307</v>
      </c>
      <c r="C34" s="1" t="s">
        <v>20</v>
      </c>
      <c r="D34" s="1">
        <v>2024</v>
      </c>
      <c r="E34" s="75" t="s">
        <v>82</v>
      </c>
      <c r="F34" s="1"/>
      <c r="G34" s="7">
        <f>SUM(Tabela14568[[#This Row],[mai/24]:[jul/25]])</f>
        <v>0</v>
      </c>
      <c r="H34" s="30"/>
      <c r="I34" s="50"/>
      <c r="J34" s="50"/>
      <c r="K34" s="50"/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"/>
    </row>
    <row r="35" spans="1:28" x14ac:dyDescent="0.25">
      <c r="A35" s="1" t="s">
        <v>306</v>
      </c>
      <c r="C35" s="1" t="s">
        <v>20</v>
      </c>
      <c r="D35" s="1">
        <v>2024</v>
      </c>
      <c r="E35" s="75" t="s">
        <v>82</v>
      </c>
      <c r="F35" s="1"/>
      <c r="G35" s="7">
        <f>SUM(Tabela14568[[#This Row],[mai/24]:[jul/25]])</f>
        <v>0</v>
      </c>
      <c r="H35" s="30"/>
      <c r="I35" s="50"/>
      <c r="J35" s="50"/>
      <c r="K35" s="50"/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"/>
    </row>
    <row r="36" spans="1:28" x14ac:dyDescent="0.25">
      <c r="A36" t="s">
        <v>304</v>
      </c>
      <c r="C36" s="1" t="s">
        <v>20</v>
      </c>
      <c r="D36" s="1">
        <v>2024</v>
      </c>
      <c r="E36" s="75" t="s">
        <v>82</v>
      </c>
      <c r="F36" s="1"/>
      <c r="G36" s="7">
        <f>SUM(Tabela14568[[#This Row],[mai/24]:[jul/25]])</f>
        <v>0</v>
      </c>
      <c r="H36" s="30"/>
      <c r="I36" s="50"/>
      <c r="J36" s="50"/>
      <c r="K36" s="50"/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"/>
    </row>
    <row r="37" spans="1:28" x14ac:dyDescent="0.25">
      <c r="A37" t="s">
        <v>305</v>
      </c>
      <c r="C37" s="1" t="s">
        <v>20</v>
      </c>
      <c r="D37" s="1">
        <v>2024</v>
      </c>
      <c r="E37" s="75" t="s">
        <v>82</v>
      </c>
      <c r="F37" s="1"/>
      <c r="G37" s="7">
        <f>SUM(Tabela14568[[#This Row],[mai/24]:[jul/25]])</f>
        <v>0</v>
      </c>
      <c r="H37" s="30"/>
      <c r="I37" s="50"/>
      <c r="J37" s="50"/>
      <c r="K37" s="50"/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"/>
    </row>
    <row r="38" spans="1:28" x14ac:dyDescent="0.25">
      <c r="A38" s="1" t="s">
        <v>321</v>
      </c>
      <c r="C38" s="1" t="s">
        <v>20</v>
      </c>
      <c r="D38" s="1">
        <v>2024</v>
      </c>
      <c r="E38" s="75" t="s">
        <v>82</v>
      </c>
      <c r="F38" s="1"/>
      <c r="G38" s="7">
        <f>SUM(Tabela14568[[#This Row],[mai/24]:[jul/25]])</f>
        <v>0</v>
      </c>
      <c r="H38" s="30"/>
      <c r="I38" s="50"/>
      <c r="J38" s="50"/>
      <c r="K38" s="50"/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"/>
    </row>
    <row r="39" spans="1:28" x14ac:dyDescent="0.25">
      <c r="A39" s="1" t="s">
        <v>322</v>
      </c>
      <c r="C39" s="1" t="s">
        <v>20</v>
      </c>
      <c r="D39" s="1">
        <v>2024</v>
      </c>
      <c r="E39" s="75" t="s">
        <v>82</v>
      </c>
      <c r="F39" s="1"/>
      <c r="G39" s="7">
        <f>SUM(Tabela14568[[#This Row],[mai/24]:[jul/25]])</f>
        <v>0</v>
      </c>
      <c r="H39" s="30"/>
      <c r="I39" s="50"/>
      <c r="J39" s="50"/>
      <c r="K39" s="50"/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"/>
    </row>
    <row r="40" spans="1:28" x14ac:dyDescent="0.25">
      <c r="A40" s="1" t="s">
        <v>320</v>
      </c>
      <c r="C40" s="1" t="s">
        <v>20</v>
      </c>
      <c r="D40" s="1">
        <v>2024</v>
      </c>
      <c r="E40" s="75" t="s">
        <v>82</v>
      </c>
      <c r="F40" s="1"/>
      <c r="G40" s="7">
        <f>SUM(Tabela14568[[#This Row],[mai/24]:[jul/25]])</f>
        <v>0</v>
      </c>
      <c r="H40" s="30"/>
      <c r="I40" s="50"/>
      <c r="J40" s="50"/>
      <c r="K40" s="50"/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"/>
    </row>
    <row r="41" spans="1:28" x14ac:dyDescent="0.25">
      <c r="A41" s="1" t="s">
        <v>319</v>
      </c>
      <c r="C41" s="1" t="s">
        <v>20</v>
      </c>
      <c r="D41" s="1">
        <v>2024</v>
      </c>
      <c r="E41" s="75" t="s">
        <v>82</v>
      </c>
      <c r="F41" s="1"/>
      <c r="G41" s="7">
        <f>SUM(Tabela14568[[#This Row],[mai/24]:[jul/25]])</f>
        <v>0</v>
      </c>
      <c r="H41" s="30"/>
      <c r="I41" s="50"/>
      <c r="J41" s="50"/>
      <c r="K41" s="50"/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"/>
    </row>
    <row r="42" spans="1:28" x14ac:dyDescent="0.25">
      <c r="A42" s="1" t="s">
        <v>318</v>
      </c>
      <c r="C42" s="1" t="s">
        <v>20</v>
      </c>
      <c r="D42" s="1">
        <v>2024</v>
      </c>
      <c r="E42" s="75" t="s">
        <v>82</v>
      </c>
      <c r="F42" s="1"/>
      <c r="G42" s="7">
        <f>SUM(Tabela14568[[#This Row],[mai/24]:[jul/25]])</f>
        <v>0</v>
      </c>
      <c r="H42" s="30"/>
      <c r="I42" s="50"/>
      <c r="J42" s="50"/>
      <c r="K42" s="50"/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"/>
    </row>
    <row r="43" spans="1:28" x14ac:dyDescent="0.25">
      <c r="A43" s="1" t="s">
        <v>317</v>
      </c>
      <c r="C43" s="1" t="s">
        <v>20</v>
      </c>
      <c r="D43" s="1">
        <v>2024</v>
      </c>
      <c r="E43" s="75" t="s">
        <v>82</v>
      </c>
      <c r="F43" s="1"/>
      <c r="G43" s="7">
        <f>SUM(Tabela14568[[#This Row],[mai/24]:[jul/25]])</f>
        <v>0</v>
      </c>
      <c r="H43" s="30"/>
      <c r="I43" s="50"/>
      <c r="J43" s="50"/>
      <c r="K43" s="50"/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"/>
    </row>
    <row r="44" spans="1:28" s="60" customFormat="1" x14ac:dyDescent="0.25">
      <c r="A44" s="1" t="s">
        <v>242</v>
      </c>
      <c r="B44" s="1"/>
      <c r="C44" s="1" t="s">
        <v>20</v>
      </c>
      <c r="D44" s="54" t="s">
        <v>229</v>
      </c>
      <c r="E44" s="75" t="s">
        <v>82</v>
      </c>
      <c r="F44" s="7"/>
      <c r="G44" s="7">
        <f>SUM(Tabela14568[[#This Row],[mai/24]:[dez/25]])</f>
        <v>0</v>
      </c>
      <c r="H44" s="30"/>
      <c r="I44" s="50"/>
      <c r="J44" s="50"/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59"/>
    </row>
    <row r="45" spans="1:28" x14ac:dyDescent="0.25">
      <c r="A45" s="15" t="s">
        <v>80</v>
      </c>
      <c r="C45" s="21" t="s">
        <v>20</v>
      </c>
      <c r="D45" s="54">
        <v>2024</v>
      </c>
      <c r="E45" s="75" t="s">
        <v>82</v>
      </c>
      <c r="F45" s="75"/>
      <c r="G45" s="7">
        <f>SUM(Tabela14568[[#This Row],[mai/24]:[dez/25]])</f>
        <v>20</v>
      </c>
      <c r="H45" s="25">
        <v>8</v>
      </c>
      <c r="I45" s="16">
        <v>5</v>
      </c>
      <c r="J45" s="16">
        <v>5</v>
      </c>
      <c r="K45" s="16">
        <v>2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"/>
    </row>
    <row r="46" spans="1:28" x14ac:dyDescent="0.25">
      <c r="A46" s="15" t="s">
        <v>44</v>
      </c>
      <c r="C46" s="1" t="s">
        <v>20</v>
      </c>
      <c r="D46" s="54">
        <v>2024</v>
      </c>
      <c r="E46" s="75" t="s">
        <v>82</v>
      </c>
      <c r="F46" s="75"/>
      <c r="G46" s="7">
        <f>SUM(Tabela14568[[#This Row],[mai/24]:[dez/25]])</f>
        <v>102</v>
      </c>
      <c r="H46" s="25">
        <v>30</v>
      </c>
      <c r="I46" s="16">
        <v>24</v>
      </c>
      <c r="J46" s="16">
        <v>24</v>
      </c>
      <c r="K46" s="16">
        <v>24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"/>
    </row>
    <row r="47" spans="1:28" x14ac:dyDescent="0.25">
      <c r="A47" s="1" t="s">
        <v>205</v>
      </c>
      <c r="C47" s="1" t="s">
        <v>20</v>
      </c>
      <c r="D47" s="54">
        <v>2024</v>
      </c>
      <c r="E47" s="75" t="s">
        <v>82</v>
      </c>
      <c r="F47" s="75"/>
      <c r="G47" s="7">
        <f>SUM(Tabela14568[[#This Row],[mai/24]:[dez/25]])</f>
        <v>37</v>
      </c>
      <c r="H47" s="30"/>
      <c r="I47" s="14">
        <v>21</v>
      </c>
      <c r="J47" s="14">
        <v>8</v>
      </c>
      <c r="K47" s="14">
        <v>8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"/>
    </row>
    <row r="48" spans="1:28" x14ac:dyDescent="0.25">
      <c r="A48" s="1" t="s">
        <v>206</v>
      </c>
      <c r="C48" s="1" t="s">
        <v>20</v>
      </c>
      <c r="D48" s="54">
        <v>2024</v>
      </c>
      <c r="E48" s="75" t="s">
        <v>82</v>
      </c>
      <c r="F48" s="75"/>
      <c r="G48" s="7">
        <f>SUM(Tabela14568[[#This Row],[mai/24]:[dez/25]])</f>
        <v>40</v>
      </c>
      <c r="H48" s="18">
        <v>8</v>
      </c>
      <c r="I48" s="18">
        <v>8</v>
      </c>
      <c r="J48" s="18">
        <v>8</v>
      </c>
      <c r="K48" s="16">
        <v>8</v>
      </c>
      <c r="L48" s="16">
        <v>8</v>
      </c>
      <c r="M48" s="16">
        <v>0</v>
      </c>
      <c r="N48" s="43">
        <v>0</v>
      </c>
      <c r="O48" s="43">
        <v>0</v>
      </c>
      <c r="P48" s="43">
        <v>0</v>
      </c>
      <c r="Q48" s="43">
        <v>0</v>
      </c>
      <c r="R48" s="43">
        <v>0</v>
      </c>
      <c r="S48" s="43">
        <v>0</v>
      </c>
      <c r="T48" s="43">
        <v>0</v>
      </c>
      <c r="U48" s="43"/>
      <c r="V48"/>
      <c r="W48"/>
      <c r="X48"/>
      <c r="Y48"/>
      <c r="Z48"/>
      <c r="AA48"/>
    </row>
    <row r="49" spans="1:28" ht="30" x14ac:dyDescent="0.25">
      <c r="A49" s="15" t="s">
        <v>207</v>
      </c>
      <c r="B49" s="1" t="s">
        <v>208</v>
      </c>
      <c r="D49" s="54" t="s">
        <v>229</v>
      </c>
      <c r="E49" s="75" t="s">
        <v>82</v>
      </c>
      <c r="F49" s="75"/>
      <c r="G49" s="7">
        <f>SUM(Tabela14568[[#This Row],[mai/24]:[dez/25]])</f>
        <v>24</v>
      </c>
      <c r="H49" s="31"/>
      <c r="I49" s="16"/>
      <c r="J49" s="16"/>
      <c r="K49" s="16">
        <v>0</v>
      </c>
      <c r="L49" s="14">
        <v>10</v>
      </c>
      <c r="M49" s="14">
        <v>10</v>
      </c>
      <c r="N49" s="14">
        <v>4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"/>
    </row>
    <row r="50" spans="1:28" x14ac:dyDescent="0.25">
      <c r="E50" s="75"/>
      <c r="F50" s="75"/>
      <c r="G50" s="7">
        <f>SUM(Tabela14568[[#This Row],[mai/24]:[dez/25]])</f>
        <v>0</v>
      </c>
      <c r="H50" s="43"/>
      <c r="I50" s="43"/>
      <c r="J50" s="43"/>
      <c r="K50" s="43"/>
      <c r="L50" s="43"/>
      <c r="M50" s="43"/>
      <c r="N50" s="43"/>
      <c r="O50" s="43"/>
      <c r="P50"/>
      <c r="Q50"/>
      <c r="R50"/>
      <c r="S50"/>
      <c r="T50"/>
      <c r="U50"/>
      <c r="V50"/>
      <c r="W50"/>
      <c r="X50"/>
      <c r="Y50"/>
      <c r="Z50"/>
      <c r="AA50"/>
    </row>
    <row r="51" spans="1:28" x14ac:dyDescent="0.25">
      <c r="C51" s="2"/>
      <c r="E51" s="75"/>
      <c r="F51" s="75"/>
      <c r="G51" s="7">
        <f>SUM(Tabela14568[[#This Row],[mai/24]:[dez/25]])</f>
        <v>0</v>
      </c>
      <c r="H51" s="31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"/>
    </row>
    <row r="52" spans="1:28" x14ac:dyDescent="0.25">
      <c r="C52" s="2"/>
      <c r="E52" s="75"/>
      <c r="F52" s="75"/>
      <c r="G52" s="7">
        <f>SUM(Tabela14568[[#This Row],[mai/24]:[dez/25]])</f>
        <v>0</v>
      </c>
      <c r="H52" s="16"/>
      <c r="I52" s="16"/>
      <c r="J52" s="16"/>
      <c r="K52" s="43"/>
      <c r="L52" s="43"/>
      <c r="M52" s="43"/>
      <c r="N52" s="43"/>
      <c r="O52" s="43"/>
      <c r="P52" s="43"/>
      <c r="Q52" s="43"/>
      <c r="R52" s="43"/>
      <c r="S52"/>
      <c r="T52"/>
      <c r="U52"/>
      <c r="V52"/>
      <c r="W52"/>
      <c r="X52"/>
      <c r="Y52"/>
      <c r="Z52"/>
      <c r="AA52"/>
    </row>
    <row r="53" spans="1:28" x14ac:dyDescent="0.25">
      <c r="C53" s="2"/>
      <c r="E53" s="75"/>
      <c r="F53" s="75"/>
      <c r="G53" s="7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8" x14ac:dyDescent="0.25">
      <c r="C54" s="2"/>
      <c r="E54" s="75"/>
      <c r="F54" s="75"/>
      <c r="G54" s="7"/>
      <c r="H54" s="53"/>
      <c r="I54" s="53"/>
      <c r="J54" s="53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8" x14ac:dyDescent="0.25">
      <c r="G55" s="7">
        <f>SUM(Tabela14568[[#This Row],[ago/24]:[dez/25]])</f>
        <v>0</v>
      </c>
      <c r="H55" s="30"/>
      <c r="I55" s="5"/>
      <c r="J55" s="5"/>
      <c r="K55" s="5"/>
      <c r="L55" s="5"/>
      <c r="M55" s="5"/>
      <c r="N55" s="5"/>
      <c r="O55" s="5"/>
      <c r="P55" s="5"/>
      <c r="Q55" s="14"/>
      <c r="R55" s="5"/>
      <c r="S55" s="14"/>
      <c r="T55" s="14"/>
      <c r="U55" s="14"/>
      <c r="V55" s="14"/>
      <c r="W55" s="14"/>
      <c r="X55" s="14"/>
      <c r="Y55" s="14"/>
      <c r="Z55" s="14"/>
      <c r="AA55" s="14"/>
      <c r="AB55" s="1"/>
    </row>
    <row r="56" spans="1:28" x14ac:dyDescent="0.25">
      <c r="G56" s="7">
        <f>SUM(Tabela14568[[#This Row],[ago/24]:[dez/25]])</f>
        <v>0</v>
      </c>
      <c r="H56" s="30"/>
      <c r="I56" s="5"/>
      <c r="J56" s="5"/>
      <c r="K56" s="5"/>
      <c r="L56" s="5"/>
      <c r="M56" s="5"/>
      <c r="N56" s="5"/>
      <c r="O56" s="5"/>
      <c r="P56" s="5"/>
      <c r="Q56" s="14"/>
      <c r="R56" s="5"/>
      <c r="S56" s="14"/>
      <c r="T56" s="14"/>
      <c r="U56" s="14"/>
      <c r="V56" s="14"/>
      <c r="W56" s="14"/>
      <c r="X56" s="14"/>
      <c r="Y56" s="14"/>
      <c r="Z56" s="14"/>
      <c r="AA56" s="14"/>
      <c r="AB56" s="1"/>
    </row>
    <row r="57" spans="1:28" x14ac:dyDescent="0.25">
      <c r="G57" s="7">
        <f>SUM(Tabela14568[[#This Row],[ago/24]:[dez/25]])</f>
        <v>0</v>
      </c>
      <c r="H57" s="30"/>
      <c r="I57" s="5"/>
      <c r="J57" s="5"/>
      <c r="K57" s="5"/>
      <c r="L57" s="5"/>
      <c r="M57" s="5"/>
      <c r="N57" s="5"/>
      <c r="O57" s="5"/>
      <c r="P57" s="5"/>
      <c r="Q57" s="14"/>
      <c r="R57" s="5"/>
      <c r="S57" s="14"/>
      <c r="T57" s="14"/>
      <c r="U57" s="14"/>
      <c r="V57" s="14"/>
      <c r="W57" s="14"/>
      <c r="X57" s="14"/>
      <c r="Y57" s="14"/>
      <c r="Z57" s="14"/>
      <c r="AA57" s="14"/>
      <c r="AB57" s="1"/>
    </row>
    <row r="58" spans="1:28" x14ac:dyDescent="0.25">
      <c r="G58" s="7">
        <f>SUM(Tabela14568[[#This Row],[ago/24]:[dez/25]])</f>
        <v>0</v>
      </c>
      <c r="H58" s="30"/>
      <c r="I58" s="5"/>
      <c r="J58" s="5"/>
      <c r="K58" s="5"/>
      <c r="L58" s="5"/>
      <c r="M58" s="5"/>
      <c r="N58" s="5"/>
      <c r="O58" s="5"/>
      <c r="P58" s="5"/>
      <c r="Q58" s="14"/>
      <c r="R58" s="5"/>
      <c r="S58" s="14"/>
      <c r="T58" s="14"/>
      <c r="U58" s="14"/>
      <c r="V58" s="14"/>
      <c r="W58" s="14"/>
      <c r="X58" s="14"/>
      <c r="Y58" s="14"/>
      <c r="Z58" s="14"/>
      <c r="AA58" s="14"/>
      <c r="AB58" s="1"/>
    </row>
    <row r="59" spans="1:28" x14ac:dyDescent="0.25">
      <c r="G59" s="7">
        <f>SUM(Tabela14568[[#This Row],[ago/24]:[dez/25]])</f>
        <v>0</v>
      </c>
      <c r="H59" s="30"/>
      <c r="I59" s="5"/>
      <c r="J59" s="5"/>
      <c r="K59" s="5"/>
      <c r="L59" s="5"/>
      <c r="M59" s="5"/>
      <c r="N59" s="5"/>
      <c r="O59" s="5"/>
      <c r="P59" s="5"/>
      <c r="Q59" s="14"/>
      <c r="R59" s="5"/>
      <c r="S59" s="14"/>
      <c r="T59" s="14"/>
      <c r="U59" s="14"/>
      <c r="V59" s="14"/>
      <c r="W59" s="14"/>
      <c r="X59" s="14"/>
      <c r="Y59" s="14"/>
      <c r="Z59" s="14"/>
      <c r="AA59" s="14"/>
      <c r="AB59" s="1"/>
    </row>
    <row r="60" spans="1:28" x14ac:dyDescent="0.25">
      <c r="G60" s="7">
        <f>SUM(Tabela14568[[#This Row],[ago/24]:[dez/25]])</f>
        <v>0</v>
      </c>
      <c r="H60" s="30"/>
      <c r="I60" s="5"/>
      <c r="J60" s="5"/>
      <c r="K60" s="5"/>
      <c r="L60" s="5"/>
      <c r="M60" s="5"/>
      <c r="N60" s="5"/>
      <c r="O60" s="5"/>
      <c r="P60" s="5"/>
      <c r="Q60" s="14"/>
      <c r="R60" s="5"/>
      <c r="S60" s="14"/>
      <c r="T60" s="14"/>
      <c r="U60" s="14"/>
      <c r="V60" s="14"/>
      <c r="W60" s="14"/>
      <c r="X60" s="14"/>
      <c r="Y60" s="14"/>
      <c r="Z60" s="14"/>
      <c r="AA60" s="14"/>
      <c r="AB60" s="1"/>
    </row>
    <row r="61" spans="1:28" x14ac:dyDescent="0.25">
      <c r="G61" s="7">
        <f>SUM(Tabela14568[[#This Row],[ago/24]:[dez/25]])</f>
        <v>0</v>
      </c>
      <c r="H61" s="30"/>
      <c r="I61" s="5"/>
      <c r="J61" s="5"/>
      <c r="K61" s="5"/>
      <c r="L61" s="5"/>
      <c r="M61" s="5"/>
      <c r="N61" s="5"/>
      <c r="O61" s="5"/>
      <c r="P61" s="5"/>
      <c r="Q61" s="14"/>
      <c r="R61" s="5"/>
      <c r="S61" s="14"/>
      <c r="T61" s="14"/>
      <c r="U61" s="14"/>
      <c r="V61" s="14"/>
      <c r="W61" s="14"/>
      <c r="X61" s="14"/>
      <c r="Y61" s="14"/>
      <c r="Z61" s="14"/>
      <c r="AA61" s="14"/>
      <c r="AB61" s="1"/>
    </row>
    <row r="62" spans="1:28" x14ac:dyDescent="0.25">
      <c r="G62" s="7">
        <f>SUM(Tabela14568[[#This Row],[mai/24]:[jul/25]])</f>
        <v>0</v>
      </c>
      <c r="H62" s="30"/>
      <c r="I62" s="5"/>
      <c r="J62" s="5"/>
      <c r="K62" s="5"/>
      <c r="L62" s="5"/>
      <c r="M62" s="5"/>
      <c r="N62" s="5"/>
      <c r="O62" s="5"/>
      <c r="P62" s="5"/>
      <c r="Q62" s="14"/>
      <c r="R62" s="5"/>
      <c r="S62" s="14"/>
      <c r="T62" s="14"/>
      <c r="U62" s="14"/>
      <c r="V62" s="14"/>
      <c r="W62" s="14"/>
      <c r="X62" s="14"/>
      <c r="Y62" s="14"/>
      <c r="Z62" s="14"/>
      <c r="AA62" s="14"/>
      <c r="AB62" s="1"/>
    </row>
    <row r="63" spans="1:28" x14ac:dyDescent="0.25">
      <c r="G63" s="7">
        <f>SUM(Tabela14568[[#This Row],[mai/24]:[jul/25]])</f>
        <v>0</v>
      </c>
      <c r="H63" s="30"/>
      <c r="I63" s="5"/>
      <c r="J63" s="5"/>
      <c r="K63" s="5"/>
      <c r="L63" s="5"/>
      <c r="M63" s="5"/>
      <c r="N63" s="5"/>
      <c r="O63" s="5"/>
      <c r="P63" s="5"/>
      <c r="Q63" s="14"/>
      <c r="R63" s="5"/>
      <c r="S63" s="14"/>
      <c r="T63" s="14"/>
      <c r="U63" s="14"/>
      <c r="V63" s="14"/>
      <c r="W63" s="14"/>
      <c r="X63" s="14"/>
      <c r="Y63" s="14"/>
      <c r="Z63" s="14"/>
      <c r="AA63" s="14"/>
      <c r="AB63" s="1"/>
    </row>
    <row r="64" spans="1:28" x14ac:dyDescent="0.25">
      <c r="G64" s="7">
        <f>SUM(Tabela14568[[#This Row],[mai/24]:[jul/25]])</f>
        <v>0</v>
      </c>
      <c r="H64" s="30"/>
      <c r="I64" s="5"/>
      <c r="J64" s="5"/>
      <c r="K64" s="5"/>
      <c r="L64" s="5"/>
      <c r="M64" s="5"/>
      <c r="N64" s="5"/>
      <c r="O64" s="5"/>
      <c r="P64" s="5"/>
      <c r="Q64" s="14"/>
      <c r="R64" s="5"/>
      <c r="S64" s="14"/>
      <c r="T64" s="14"/>
      <c r="U64" s="14"/>
      <c r="V64" s="14"/>
      <c r="W64" s="14"/>
      <c r="X64" s="14"/>
      <c r="Y64" s="14"/>
      <c r="Z64" s="14"/>
      <c r="AA64" s="14"/>
      <c r="AB64" s="1"/>
    </row>
    <row r="65" spans="1:28" x14ac:dyDescent="0.25">
      <c r="G65" s="7">
        <f>SUM(Tabela14568[[#This Row],[mai/24]:[jul/25]])</f>
        <v>0</v>
      </c>
      <c r="H65" s="30"/>
      <c r="I65" s="5"/>
      <c r="J65" s="5"/>
      <c r="K65" s="5"/>
      <c r="L65" s="5"/>
      <c r="M65" s="5"/>
      <c r="N65" s="5"/>
      <c r="O65" s="5"/>
      <c r="P65" s="5"/>
      <c r="Q65" s="14"/>
      <c r="R65" s="5"/>
      <c r="S65" s="14"/>
      <c r="T65" s="14"/>
      <c r="U65" s="14"/>
      <c r="V65" s="14"/>
      <c r="W65" s="14"/>
      <c r="X65" s="14"/>
      <c r="Y65" s="14"/>
      <c r="Z65" s="14"/>
      <c r="AA65" s="14"/>
      <c r="AB65" s="1"/>
    </row>
    <row r="66" spans="1:28" x14ac:dyDescent="0.25">
      <c r="C66" s="20"/>
      <c r="E66" s="75"/>
      <c r="F66" s="75"/>
      <c r="G66" s="7"/>
      <c r="H66" s="31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"/>
    </row>
    <row r="67" spans="1:28" x14ac:dyDescent="0.25">
      <c r="C67" s="20"/>
      <c r="E67" s="75"/>
      <c r="F67" s="75"/>
      <c r="G67" s="7"/>
      <c r="H67" s="31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"/>
    </row>
    <row r="68" spans="1:28" x14ac:dyDescent="0.25">
      <c r="G68" s="7"/>
      <c r="H68" s="31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"/>
    </row>
    <row r="69" spans="1:28" x14ac:dyDescent="0.25">
      <c r="A69" s="6"/>
      <c r="B69" s="6"/>
      <c r="C69" s="6"/>
      <c r="H69" s="22"/>
    </row>
    <row r="70" spans="1:28" x14ac:dyDescent="0.25">
      <c r="H70" s="22"/>
    </row>
  </sheetData>
  <phoneticPr fontId="18" type="noConversion"/>
  <conditionalFormatting sqref="A32:A50 H50:N50">
    <cfRule type="expression" dxfId="234" priority="25">
      <formula>IF($A32="Esforço total atribuído",1)</formula>
    </cfRule>
    <cfRule type="expression" dxfId="233" priority="26">
      <formula>IF($A32="Disponibilidade restante",1)</formula>
    </cfRule>
    <cfRule type="expression" dxfId="232" priority="27">
      <formula>IF($A32="Disponibil.total",1)</formula>
    </cfRule>
    <cfRule type="expression" dxfId="231" priority="28">
      <formula>IF($B32=1,1)</formula>
    </cfRule>
  </conditionalFormatting>
  <conditionalFormatting sqref="A52:A53 H53:AA53">
    <cfRule type="expression" dxfId="230" priority="29">
      <formula>IF($A52="Esforço total atribuído",1)</formula>
    </cfRule>
    <cfRule type="expression" dxfId="229" priority="30">
      <formula>IF($A52="Disponibilidade restante",1)</formula>
    </cfRule>
    <cfRule type="expression" dxfId="228" priority="31">
      <formula>IF($A52="Disponibil.total",1)</formula>
    </cfRule>
    <cfRule type="expression" dxfId="227" priority="32">
      <formula>IF($B52=1,1)</formula>
    </cfRule>
  </conditionalFormatting>
  <conditionalFormatting sqref="A69:C69">
    <cfRule type="expression" dxfId="226" priority="137">
      <formula>IF($A69="Esforço total atribuído",1)</formula>
    </cfRule>
    <cfRule type="expression" dxfId="225" priority="140">
      <formula>IF(#REF!=1,1)</formula>
    </cfRule>
    <cfRule type="expression" dxfId="224" priority="139">
      <formula>IF($A69="Disponibil.total",1)</formula>
    </cfRule>
    <cfRule type="expression" dxfId="223" priority="138">
      <formula>IF($A69="Disponibilidade restante",1)</formula>
    </cfRule>
  </conditionalFormatting>
  <conditionalFormatting sqref="B54">
    <cfRule type="expression" dxfId="222" priority="19">
      <formula>IF(#REF!="Disponibil.total",1)</formula>
    </cfRule>
    <cfRule type="expression" dxfId="221" priority="20">
      <formula>IF(#REF!=1,1)</formula>
    </cfRule>
    <cfRule type="expression" dxfId="220" priority="17">
      <formula>IF(#REF!="Esforço total atribuído",1)</formula>
    </cfRule>
    <cfRule type="expression" dxfId="219" priority="18">
      <formula>IF(#REF!="Disponibilidade restante",1)</formula>
    </cfRule>
  </conditionalFormatting>
  <conditionalFormatting sqref="B67">
    <cfRule type="expression" dxfId="218" priority="168">
      <formula>IF(#REF!=1,1)</formula>
    </cfRule>
    <cfRule type="expression" dxfId="217" priority="167">
      <formula>IF(#REF!="Disponibil.total",1)</formula>
    </cfRule>
    <cfRule type="expression" dxfId="216" priority="166">
      <formula>IF(#REF!="Disponibilidade restante",1)</formula>
    </cfRule>
    <cfRule type="expression" dxfId="215" priority="165">
      <formula>IF(#REF!="Esforço total atribuído",1)</formula>
    </cfRule>
  </conditionalFormatting>
  <conditionalFormatting sqref="H47 L47:AA47">
    <cfRule type="expression" dxfId="214" priority="104">
      <formula>IF($B47=1,1)</formula>
    </cfRule>
    <cfRule type="expression" dxfId="213" priority="103">
      <formula>IF($A47="Disponibil.total",1)</formula>
    </cfRule>
    <cfRule type="expression" dxfId="212" priority="102">
      <formula>IF($A47="Disponibilidade restante",1)</formula>
    </cfRule>
    <cfRule type="expression" dxfId="211" priority="101">
      <formula>IF($A47="Esforço total atribuído",1)</formula>
    </cfRule>
  </conditionalFormatting>
  <conditionalFormatting sqref="H52:I52 H55:I65">
    <cfRule type="expression" dxfId="210" priority="36">
      <formula>IF($B52=1,1)</formula>
    </cfRule>
    <cfRule type="expression" dxfId="209" priority="33">
      <formula>IF($A52="Esforço total atribuído",1)</formula>
    </cfRule>
    <cfRule type="expression" dxfId="208" priority="34">
      <formula>IF($A52="Disponibilidade restante",1)</formula>
    </cfRule>
    <cfRule type="expression" dxfId="207" priority="35">
      <formula>IF($A52="Disponibil.total",1)</formula>
    </cfRule>
  </conditionalFormatting>
  <conditionalFormatting sqref="H48:L48">
    <cfRule type="expression" dxfId="206" priority="54">
      <formula>IF($A48="Disponibilidade restante",1)</formula>
    </cfRule>
    <cfRule type="expression" dxfId="205" priority="56">
      <formula>IF($B48=1,1)</formula>
    </cfRule>
    <cfRule type="expression" dxfId="204" priority="55">
      <formula>IF($A48="Disponibil.total",1)</formula>
    </cfRule>
    <cfRule type="expression" dxfId="203" priority="53">
      <formula>IF($A48="Esforço total atribuído",1)</formula>
    </cfRule>
  </conditionalFormatting>
  <conditionalFormatting sqref="H54:O54">
    <cfRule type="expression" dxfId="202" priority="12">
      <formula>IF($B54=1,1)</formula>
    </cfRule>
    <cfRule type="expression" dxfId="201" priority="11">
      <formula>IF($A54="Disponibil.total",1)</formula>
    </cfRule>
    <cfRule type="expression" dxfId="200" priority="9">
      <formula>IF($A54="Esforço total atribuído",1)</formula>
    </cfRule>
    <cfRule type="expression" dxfId="199" priority="10">
      <formula>IF($A54="Disponibilidade restante",1)</formula>
    </cfRule>
  </conditionalFormatting>
  <conditionalFormatting sqref="H7:AA11 H13:AA17 J18:AA19 H49:J49 S49:AA49 H66:AA68">
    <cfRule type="expression" dxfId="198" priority="136">
      <formula>IF($B7=1,1)</formula>
    </cfRule>
  </conditionalFormatting>
  <conditionalFormatting sqref="H7:AA11 H13:AA17 J18:AA19 H49:J49 S49:AA49 H68:AA68">
    <cfRule type="expression" dxfId="197" priority="135">
      <formula>IF($A7="Disponibil.total",1)</formula>
    </cfRule>
    <cfRule type="expression" dxfId="196" priority="134">
      <formula>IF($A7="Disponibilidade restante",1)</formula>
    </cfRule>
    <cfRule type="expression" dxfId="195" priority="133">
      <formula>IF($A7="Esforço total atribuído",1)</formula>
    </cfRule>
  </conditionalFormatting>
  <conditionalFormatting sqref="H12:AA12 H18:I19">
    <cfRule type="expression" dxfId="194" priority="528">
      <formula>IF(#REF!=1,1)</formula>
    </cfRule>
    <cfRule type="expression" dxfId="193" priority="527">
      <formula>IF(#REF!="Disponibil.total",1)</formula>
    </cfRule>
    <cfRule type="expression" dxfId="192" priority="526">
      <formula>IF(#REF!="Disponibilidade restante",1)</formula>
    </cfRule>
    <cfRule type="expression" dxfId="191" priority="525">
      <formula>IF(#REF!="Esforço total atribuído",1)</formula>
    </cfRule>
  </conditionalFormatting>
  <conditionalFormatting sqref="H20:AA46">
    <cfRule type="expression" dxfId="190" priority="99">
      <formula>IF($A20="Disponibil.total",1)</formula>
    </cfRule>
    <cfRule type="expression" dxfId="189" priority="98">
      <formula>IF($A20="Disponibilidade restante",1)</formula>
    </cfRule>
    <cfRule type="expression" dxfId="188" priority="97">
      <formula>IF($A20="Esforço total atribuído",1)</formula>
    </cfRule>
    <cfRule type="expression" dxfId="187" priority="100">
      <formula>IF($B20=1,1)</formula>
    </cfRule>
  </conditionalFormatting>
  <conditionalFormatting sqref="H51:AA51 H67:AA67">
    <cfRule type="expression" dxfId="186" priority="141">
      <formula>IF(#REF!="Esforço total atribuído",1)</formula>
    </cfRule>
    <cfRule type="expression" dxfId="185" priority="143">
      <formula>IF(#REF!="Disponibil.total",1)</formula>
    </cfRule>
    <cfRule type="expression" dxfId="184" priority="142">
      <formula>IF(#REF!="Disponibilidade restante",1)</formula>
    </cfRule>
  </conditionalFormatting>
  <conditionalFormatting sqref="H51:AA51">
    <cfRule type="expression" dxfId="183" priority="144">
      <formula>IF($B51=1,1)</formula>
    </cfRule>
  </conditionalFormatting>
  <conditionalFormatting sqref="H66:AA66">
    <cfRule type="expression" dxfId="182" priority="646">
      <formula>IF($A16="Disponibilidade restante",1)</formula>
    </cfRule>
    <cfRule type="expression" dxfId="181" priority="647">
      <formula>IF($A16="Disponibil.total",1)</formula>
    </cfRule>
    <cfRule type="expression" dxfId="180" priority="645">
      <formula>IF($A16="Esforço total atribuído",1)</formula>
    </cfRule>
  </conditionalFormatting>
  <conditionalFormatting sqref="I6">
    <cfRule type="expression" dxfId="179" priority="85">
      <formula>IF($A6="Esforço total atribuído",1)</formula>
    </cfRule>
    <cfRule type="expression" dxfId="178" priority="87">
      <formula>IF($A6="Disponibil.total",1)</formula>
    </cfRule>
    <cfRule type="expression" dxfId="177" priority="86">
      <formula>IF($A6="Disponibilidade restante",1)</formula>
    </cfRule>
    <cfRule type="expression" dxfId="176" priority="88">
      <formula>IF($B6=1,1)</formula>
    </cfRule>
  </conditionalFormatting>
  <conditionalFormatting sqref="I47:K47">
    <cfRule type="expression" dxfId="175" priority="72">
      <formula>IF($B47=1,1)</formula>
    </cfRule>
    <cfRule type="expression" dxfId="174" priority="70">
      <formula>IF($A47="Disponibilidade restante",1)</formula>
    </cfRule>
    <cfRule type="expression" dxfId="173" priority="69">
      <formula>IF($A47="Esforço total atribuído",1)</formula>
    </cfRule>
    <cfRule type="expression" dxfId="172" priority="71">
      <formula>IF($A47="Disponibil.total",1)</formula>
    </cfRule>
  </conditionalFormatting>
  <conditionalFormatting sqref="J6 AB6">
    <cfRule type="expression" dxfId="171" priority="82">
      <formula>IF($A6="Disponibilidade restante",1)</formula>
    </cfRule>
    <cfRule type="expression" dxfId="170" priority="81">
      <formula>IF($A6="Esforço total atribuído",1)</formula>
    </cfRule>
    <cfRule type="expression" dxfId="169" priority="84">
      <formula>IF($B6=1,1)</formula>
    </cfRule>
    <cfRule type="expression" dxfId="168" priority="83">
      <formula>IF($A6="Disponibil.total",1)</formula>
    </cfRule>
  </conditionalFormatting>
  <conditionalFormatting sqref="J52 J55:J65">
    <cfRule type="expression" dxfId="167" priority="41">
      <formula>IF($A52="Esforço total atribuído",1)</formula>
    </cfRule>
    <cfRule type="expression" dxfId="166" priority="42">
      <formula>IF($A52="Disponibilidade restante",1)</formula>
    </cfRule>
    <cfRule type="expression" dxfId="165" priority="44">
      <formula>IF($B52=1,1)</formula>
    </cfRule>
    <cfRule type="expression" dxfId="164" priority="43">
      <formula>IF($A52="Disponibil.total",1)</formula>
    </cfRule>
  </conditionalFormatting>
  <conditionalFormatting sqref="K49 O49:R49">
    <cfRule type="expression" dxfId="163" priority="73">
      <formula>IF($A49="Esforço total atribuído",1)</formula>
    </cfRule>
    <cfRule type="expression" dxfId="162" priority="75">
      <formula>IF($A49="Disponibil.total",1)</formula>
    </cfRule>
    <cfRule type="expression" dxfId="161" priority="76">
      <formula>IF($B49=1,1)</formula>
    </cfRule>
    <cfRule type="expression" dxfId="160" priority="74">
      <formula>IF($A49="Disponibilidade restante",1)</formula>
    </cfRule>
  </conditionalFormatting>
  <conditionalFormatting sqref="K52:Q52 A55:A65 K55:Q65">
    <cfRule type="expression" dxfId="159" priority="46">
      <formula>IF($A52="Disponibilidade restante",1)</formula>
    </cfRule>
    <cfRule type="expression" dxfId="158" priority="45">
      <formula>IF($A52="Esforço total atribuído",1)</formula>
    </cfRule>
    <cfRule type="expression" dxfId="157" priority="47">
      <formula>IF($A52="Disponibil.total",1)</formula>
    </cfRule>
    <cfRule type="expression" dxfId="156" priority="48">
      <formula>IF($B52=1,1)</formula>
    </cfRule>
  </conditionalFormatting>
  <conditionalFormatting sqref="K3:S3">
    <cfRule type="expression" dxfId="155" priority="5">
      <formula>IF($A3="Esforço total atribuído",1)</formula>
    </cfRule>
    <cfRule type="expression" dxfId="154" priority="8">
      <formula>IF($B3=1,1)</formula>
    </cfRule>
    <cfRule type="expression" dxfId="153" priority="7">
      <formula>IF($A3="Disponibil.total",1)</formula>
    </cfRule>
    <cfRule type="expression" dxfId="152" priority="6">
      <formula>IF($A3="Disponibilidade restante",1)</formula>
    </cfRule>
  </conditionalFormatting>
  <conditionalFormatting sqref="K6:AA6">
    <cfRule type="expression" dxfId="151" priority="80">
      <formula>IF($B6=1,1)</formula>
    </cfRule>
    <cfRule type="expression" dxfId="150" priority="79">
      <formula>IF($A6="Disponibil.total",1)</formula>
    </cfRule>
    <cfRule type="expression" dxfId="149" priority="77">
      <formula>IF($A6="Esforço total atribuído",1)</formula>
    </cfRule>
    <cfRule type="expression" dxfId="148" priority="78">
      <formula>IF($A6="Disponibilidade restante",1)</formula>
    </cfRule>
  </conditionalFormatting>
  <conditionalFormatting sqref="L49:N49">
    <cfRule type="expression" dxfId="147" priority="52">
      <formula>IF($B49=1,1)</formula>
    </cfRule>
    <cfRule type="expression" dxfId="146" priority="51">
      <formula>IF($A49="Disponibil.total",1)</formula>
    </cfRule>
    <cfRule type="expression" dxfId="145" priority="50">
      <formula>IF($A49="Disponibilidade restante",1)</formula>
    </cfRule>
    <cfRule type="expression" dxfId="144" priority="49">
      <formula>IF($A49="Esforço total atribuído",1)</formula>
    </cfRule>
  </conditionalFormatting>
  <conditionalFormatting sqref="M48">
    <cfRule type="expression" dxfId="143" priority="64">
      <formula>IF($B48=1,1)</formula>
    </cfRule>
    <cfRule type="expression" dxfId="142" priority="62">
      <formula>IF($A48="Disponibilidade restante",1)</formula>
    </cfRule>
    <cfRule type="expression" dxfId="141" priority="63">
      <formula>IF($A48="Disponibil.total",1)</formula>
    </cfRule>
    <cfRule type="expression" dxfId="140" priority="61">
      <formula>IF($A48="Esforço total atribuído",1)</formula>
    </cfRule>
  </conditionalFormatting>
  <conditionalFormatting sqref="N48:T48">
    <cfRule type="expression" dxfId="139" priority="65">
      <formula>IF($A48="Esforço total atribuído",1)</formula>
    </cfRule>
    <cfRule type="expression" dxfId="138" priority="66">
      <formula>IF($A48="Disponibilidade restante",1)</formula>
    </cfRule>
    <cfRule type="expression" dxfId="137" priority="67">
      <formula>IF($A48="Disponibil.total",1)</formula>
    </cfRule>
    <cfRule type="expression" dxfId="136" priority="68">
      <formula>IF($B48=1,1)</formula>
    </cfRule>
  </conditionalFormatting>
  <conditionalFormatting sqref="O50">
    <cfRule type="expression" dxfId="135" priority="24">
      <formula>IF($B50=1,1)</formula>
    </cfRule>
    <cfRule type="expression" dxfId="134" priority="23">
      <formula>IF($A50="Disponibil.total",1)</formula>
    </cfRule>
    <cfRule type="expression" dxfId="133" priority="22">
      <formula>IF($A50="Disponibilidade restante",1)</formula>
    </cfRule>
    <cfRule type="expression" dxfId="132" priority="21">
      <formula>IF($A50="Esforço total atribuído",1)</formula>
    </cfRule>
  </conditionalFormatting>
  <conditionalFormatting sqref="P54:AA54">
    <cfRule type="expression" dxfId="131" priority="16">
      <formula>IF($B54=1,1)</formula>
    </cfRule>
    <cfRule type="expression" dxfId="130" priority="14">
      <formula>IF($A54="Disponibilidade restante",1)</formula>
    </cfRule>
    <cfRule type="expression" dxfId="129" priority="13">
      <formula>IF($A54="Esforço total atribuído",1)</formula>
    </cfRule>
    <cfRule type="expression" dxfId="128" priority="15">
      <formula>IF($A54="Disponibil.total",1)</formula>
    </cfRule>
  </conditionalFormatting>
  <conditionalFormatting sqref="R52 R55:R65">
    <cfRule type="expression" dxfId="127" priority="40">
      <formula>IF($B52=1,1)</formula>
    </cfRule>
    <cfRule type="expression" dxfId="126" priority="39">
      <formula>IF($A52="Disponibil.total",1)</formula>
    </cfRule>
    <cfRule type="expression" dxfId="125" priority="38">
      <formula>IF($A52="Disponibilidade restante",1)</formula>
    </cfRule>
    <cfRule type="expression" dxfId="124" priority="37">
      <formula>IF($A52="Esforço total atribuído",1)</formula>
    </cfRule>
  </conditionalFormatting>
  <conditionalFormatting sqref="U48">
    <cfRule type="expression" dxfId="123" priority="59">
      <formula>IF($A48="Disponibil.total",1)</formula>
    </cfRule>
    <cfRule type="expression" dxfId="122" priority="58">
      <formula>IF($A48="Disponibilidade restante",1)</formula>
    </cfRule>
    <cfRule type="expression" dxfId="121" priority="57">
      <formula>IF($A48="Esforço total atribuído",1)</formula>
    </cfRule>
    <cfRule type="expression" dxfId="120" priority="60">
      <formula>IF($B48=1,1)</formula>
    </cfRule>
  </conditionalFormatting>
  <conditionalFormatting sqref="W3:AA3">
    <cfRule type="expression" dxfId="119" priority="1">
      <formula>IF($A3="Esforço total atribuído",1)</formula>
    </cfRule>
    <cfRule type="expression" dxfId="118" priority="4">
      <formula>IF($B3=1,1)</formula>
    </cfRule>
    <cfRule type="expression" dxfId="117" priority="3">
      <formula>IF($A3="Disponibil.total",1)</formula>
    </cfRule>
    <cfRule type="expression" dxfId="116" priority="2">
      <formula>IF($A3="Disponibilidade restante",1)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4C391-3358-4ABD-9046-4B1C14BF0475}">
  <dimension ref="A1:AB58"/>
  <sheetViews>
    <sheetView zoomScale="90" zoomScaleNormal="90" workbookViewId="0">
      <pane ySplit="4" topLeftCell="A5" activePane="bottomLeft" state="frozen"/>
      <selection pane="bottomLeft" activeCell="C41" sqref="C41"/>
    </sheetView>
  </sheetViews>
  <sheetFormatPr defaultRowHeight="15" x14ac:dyDescent="0.25"/>
  <cols>
    <col min="1" max="1" width="61.7109375" style="71" customWidth="1"/>
    <col min="2" max="2" width="31.85546875" style="71" customWidth="1"/>
    <col min="3" max="3" width="14.42578125" style="71" bestFit="1" customWidth="1"/>
    <col min="4" max="4" width="15.85546875" style="82" bestFit="1" customWidth="1"/>
    <col min="5" max="5" width="11.28515625" style="7" bestFit="1" customWidth="1"/>
    <col min="6" max="6" width="18.42578125" style="7" customWidth="1"/>
    <col min="7" max="7" width="16.28515625" style="7" customWidth="1"/>
    <col min="8" max="10" width="10.42578125" style="1" hidden="1" customWidth="1"/>
    <col min="11" max="11" width="10.42578125" style="59" customWidth="1"/>
    <col min="12" max="23" width="11.5703125" style="1" customWidth="1"/>
  </cols>
  <sheetData>
    <row r="1" spans="1:28" x14ac:dyDescent="0.25">
      <c r="A1" s="71" t="s">
        <v>0</v>
      </c>
      <c r="B1" s="71" t="s">
        <v>1</v>
      </c>
      <c r="C1" s="71" t="s">
        <v>2</v>
      </c>
      <c r="D1" s="82" t="s">
        <v>3</v>
      </c>
      <c r="E1" s="7" t="s">
        <v>4</v>
      </c>
      <c r="F1" s="7" t="s">
        <v>5</v>
      </c>
      <c r="G1" s="7" t="s">
        <v>235</v>
      </c>
      <c r="H1" s="85" t="s">
        <v>6</v>
      </c>
      <c r="I1" s="66" t="s">
        <v>7</v>
      </c>
      <c r="J1" s="66" t="s">
        <v>8</v>
      </c>
      <c r="K1" s="66" t="s">
        <v>9</v>
      </c>
      <c r="L1" s="66" t="s">
        <v>10</v>
      </c>
      <c r="M1" s="66" t="s">
        <v>11</v>
      </c>
      <c r="N1" s="66" t="s">
        <v>12</v>
      </c>
      <c r="O1" s="66" t="s">
        <v>13</v>
      </c>
      <c r="P1" s="66" t="s">
        <v>14</v>
      </c>
      <c r="Q1" s="66" t="s">
        <v>15</v>
      </c>
      <c r="R1" s="66" t="s">
        <v>23</v>
      </c>
      <c r="S1" s="66" t="s">
        <v>24</v>
      </c>
      <c r="T1" s="66" t="s">
        <v>25</v>
      </c>
      <c r="U1" s="66" t="s">
        <v>26</v>
      </c>
      <c r="V1" s="66" t="s">
        <v>27</v>
      </c>
      <c r="W1" s="66" t="s">
        <v>236</v>
      </c>
      <c r="X1" s="66" t="s">
        <v>237</v>
      </c>
      <c r="Y1" s="66" t="s">
        <v>238</v>
      </c>
      <c r="Z1" s="66" t="s">
        <v>239</v>
      </c>
      <c r="AA1" s="66" t="s">
        <v>240</v>
      </c>
      <c r="AB1" s="4" t="s">
        <v>16</v>
      </c>
    </row>
    <row r="2" spans="1:28" x14ac:dyDescent="0.25">
      <c r="A2" s="71" t="s">
        <v>17</v>
      </c>
      <c r="G2" s="7">
        <f>SUM(Tabela145689[[#This Row],[mai/24]:[dez/25]])</f>
        <v>1789</v>
      </c>
      <c r="H2" s="86">
        <f>H3-H4</f>
        <v>28</v>
      </c>
      <c r="I2" s="19">
        <f t="shared" ref="I2:Q2" si="0">I3-I4</f>
        <v>-48</v>
      </c>
      <c r="J2" s="19">
        <f t="shared" si="0"/>
        <v>22</v>
      </c>
      <c r="K2" s="19">
        <f t="shared" si="0"/>
        <v>3</v>
      </c>
      <c r="L2" s="19">
        <f t="shared" si="0"/>
        <v>9</v>
      </c>
      <c r="M2" s="19">
        <f t="shared" si="0"/>
        <v>45</v>
      </c>
      <c r="N2" s="19">
        <f t="shared" si="0"/>
        <v>63</v>
      </c>
      <c r="O2" s="19">
        <f t="shared" si="0"/>
        <v>75</v>
      </c>
      <c r="P2" s="19">
        <f t="shared" si="0"/>
        <v>101</v>
      </c>
      <c r="Q2" s="19">
        <f t="shared" si="0"/>
        <v>133</v>
      </c>
      <c r="R2" s="19">
        <f t="shared" ref="R2:AA2" si="1">R3-R4</f>
        <v>141</v>
      </c>
      <c r="S2" s="19">
        <f t="shared" si="1"/>
        <v>133</v>
      </c>
      <c r="T2" s="19">
        <f t="shared" si="1"/>
        <v>136</v>
      </c>
      <c r="U2" s="19">
        <f t="shared" si="1"/>
        <v>137</v>
      </c>
      <c r="V2" s="19">
        <f t="shared" si="1"/>
        <v>138</v>
      </c>
      <c r="W2" s="19">
        <f t="shared" si="1"/>
        <v>149</v>
      </c>
      <c r="X2" s="19">
        <f t="shared" si="1"/>
        <v>141</v>
      </c>
      <c r="Y2" s="19">
        <f t="shared" si="1"/>
        <v>157</v>
      </c>
      <c r="Z2" s="19">
        <f t="shared" si="1"/>
        <v>133</v>
      </c>
      <c r="AA2" s="19">
        <f t="shared" si="1"/>
        <v>93</v>
      </c>
      <c r="AB2" s="4"/>
    </row>
    <row r="3" spans="1:28" x14ac:dyDescent="0.25">
      <c r="A3" s="71" t="s">
        <v>18</v>
      </c>
      <c r="G3" s="7">
        <f>SUM(Tabela145689[[#This Row],[mai/24]:[dez/25]])</f>
        <v>3228</v>
      </c>
      <c r="H3" s="86">
        <v>168</v>
      </c>
      <c r="I3" s="68">
        <v>160</v>
      </c>
      <c r="J3" s="68">
        <v>176</v>
      </c>
      <c r="K3" s="67">
        <v>176</v>
      </c>
      <c r="L3" s="67">
        <v>168</v>
      </c>
      <c r="M3" s="67">
        <v>184</v>
      </c>
      <c r="N3" s="67">
        <v>160</v>
      </c>
      <c r="O3" s="67">
        <v>120</v>
      </c>
      <c r="P3" s="67">
        <v>128</v>
      </c>
      <c r="Q3" s="67">
        <v>160</v>
      </c>
      <c r="R3" s="67">
        <v>168</v>
      </c>
      <c r="S3" s="67">
        <v>160</v>
      </c>
      <c r="T3" s="68">
        <v>163</v>
      </c>
      <c r="U3" s="68">
        <v>164</v>
      </c>
      <c r="V3" s="68">
        <v>165</v>
      </c>
      <c r="W3" s="67">
        <v>176</v>
      </c>
      <c r="X3" s="67">
        <v>168</v>
      </c>
      <c r="Y3" s="67">
        <v>184</v>
      </c>
      <c r="Z3" s="67">
        <v>160</v>
      </c>
      <c r="AA3" s="67">
        <v>120</v>
      </c>
      <c r="AB3" s="13"/>
    </row>
    <row r="4" spans="1:28" x14ac:dyDescent="0.25">
      <c r="A4" s="72" t="s">
        <v>19</v>
      </c>
      <c r="B4" s="72"/>
      <c r="C4" s="72"/>
      <c r="D4" s="88"/>
      <c r="E4" s="56"/>
      <c r="F4" s="56"/>
      <c r="G4" s="56">
        <f>SUM(Tabela145689[[#This Row],[mai/24]:[dez/25]])</f>
        <v>1439</v>
      </c>
      <c r="H4" s="87">
        <f>SUM(H6:H47)</f>
        <v>140</v>
      </c>
      <c r="I4" s="11">
        <f>SUM(I6:I47)</f>
        <v>208</v>
      </c>
      <c r="J4" s="11">
        <f>SUM(J6:J47)</f>
        <v>154</v>
      </c>
      <c r="K4" s="11">
        <f t="shared" ref="K4:AA4" si="2">SUM(K5:K47)</f>
        <v>173</v>
      </c>
      <c r="L4" s="11">
        <f t="shared" si="2"/>
        <v>159</v>
      </c>
      <c r="M4" s="11">
        <f t="shared" si="2"/>
        <v>139</v>
      </c>
      <c r="N4" s="11">
        <f t="shared" si="2"/>
        <v>97</v>
      </c>
      <c r="O4" s="11">
        <f t="shared" si="2"/>
        <v>45</v>
      </c>
      <c r="P4" s="11">
        <f t="shared" si="2"/>
        <v>27</v>
      </c>
      <c r="Q4" s="11">
        <f t="shared" si="2"/>
        <v>27</v>
      </c>
      <c r="R4" s="11">
        <f t="shared" si="2"/>
        <v>27</v>
      </c>
      <c r="S4" s="11">
        <f t="shared" si="2"/>
        <v>27</v>
      </c>
      <c r="T4" s="11">
        <f t="shared" si="2"/>
        <v>27</v>
      </c>
      <c r="U4" s="11">
        <f t="shared" si="2"/>
        <v>27</v>
      </c>
      <c r="V4" s="11">
        <f t="shared" si="2"/>
        <v>27</v>
      </c>
      <c r="W4" s="11">
        <f t="shared" si="2"/>
        <v>27</v>
      </c>
      <c r="X4" s="11">
        <f t="shared" si="2"/>
        <v>27</v>
      </c>
      <c r="Y4" s="11">
        <f t="shared" si="2"/>
        <v>27</v>
      </c>
      <c r="Z4" s="11">
        <f t="shared" si="2"/>
        <v>27</v>
      </c>
      <c r="AA4" s="11">
        <f t="shared" si="2"/>
        <v>27</v>
      </c>
      <c r="AB4" s="4"/>
    </row>
    <row r="5" spans="1:28" x14ac:dyDescent="0.25">
      <c r="A5" s="71" t="s">
        <v>99</v>
      </c>
      <c r="C5" s="71" t="s">
        <v>20</v>
      </c>
      <c r="D5" s="82" t="s">
        <v>244</v>
      </c>
      <c r="E5" s="7" t="s">
        <v>68</v>
      </c>
      <c r="F5" s="7">
        <v>588</v>
      </c>
      <c r="G5" s="7">
        <f>SUM(Tabela145689[[#This Row],[mai/24]:[dez/25]])</f>
        <v>588</v>
      </c>
      <c r="H5" s="13">
        <v>27</v>
      </c>
      <c r="I5" s="57">
        <v>27</v>
      </c>
      <c r="J5" s="57">
        <v>27</v>
      </c>
      <c r="K5" s="45">
        <v>75</v>
      </c>
      <c r="L5" s="45">
        <v>27</v>
      </c>
      <c r="M5" s="45">
        <v>27</v>
      </c>
      <c r="N5" s="45">
        <v>27</v>
      </c>
      <c r="O5" s="45">
        <v>27</v>
      </c>
      <c r="P5" s="45">
        <v>27</v>
      </c>
      <c r="Q5" s="45">
        <v>27</v>
      </c>
      <c r="R5" s="45">
        <v>27</v>
      </c>
      <c r="S5" s="45">
        <v>27</v>
      </c>
      <c r="T5" s="45">
        <v>27</v>
      </c>
      <c r="U5" s="45">
        <v>27</v>
      </c>
      <c r="V5" s="45">
        <v>27</v>
      </c>
      <c r="W5" s="45">
        <v>27</v>
      </c>
      <c r="X5" s="45">
        <v>27</v>
      </c>
      <c r="Y5" s="45">
        <v>27</v>
      </c>
      <c r="Z5" s="45">
        <v>27</v>
      </c>
      <c r="AA5" s="45">
        <v>27</v>
      </c>
      <c r="AB5" s="69"/>
    </row>
    <row r="6" spans="1:28" hidden="1" x14ac:dyDescent="0.25">
      <c r="A6" s="71" t="s">
        <v>88</v>
      </c>
      <c r="C6" s="71" t="s">
        <v>71</v>
      </c>
      <c r="D6" s="82">
        <v>2024</v>
      </c>
      <c r="E6" s="75" t="s">
        <v>68</v>
      </c>
      <c r="F6" s="75">
        <v>0</v>
      </c>
      <c r="G6" s="7">
        <f>SUM(Tabela145689[[#This Row],[mai/24]:[dez/25]])</f>
        <v>0</v>
      </c>
      <c r="H6" s="14"/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/>
      <c r="X6" s="59"/>
      <c r="Y6" s="43"/>
      <c r="Z6" s="43"/>
      <c r="AA6" s="43"/>
      <c r="AB6" s="43"/>
    </row>
    <row r="7" spans="1:28" hidden="1" x14ac:dyDescent="0.25">
      <c r="A7" s="71" t="s">
        <v>254</v>
      </c>
      <c r="C7" s="71" t="s">
        <v>71</v>
      </c>
      <c r="D7" s="82">
        <v>2024</v>
      </c>
      <c r="E7" s="75" t="s">
        <v>68</v>
      </c>
      <c r="F7" s="7">
        <v>4</v>
      </c>
      <c r="G7" s="7">
        <f>SUM(Tabela145689[[#This Row],[mai/24]:[dez/25]])</f>
        <v>4</v>
      </c>
      <c r="H7" s="5"/>
      <c r="I7" s="43"/>
      <c r="J7" s="43"/>
      <c r="K7" s="43">
        <v>4</v>
      </c>
      <c r="L7" s="43">
        <v>0</v>
      </c>
      <c r="M7" s="43">
        <v>0</v>
      </c>
      <c r="N7" s="43">
        <v>0</v>
      </c>
      <c r="O7" s="43">
        <v>0</v>
      </c>
      <c r="P7" s="43">
        <v>0</v>
      </c>
      <c r="Q7" s="43">
        <v>0</v>
      </c>
      <c r="R7" s="43">
        <v>0</v>
      </c>
      <c r="S7" s="43">
        <v>0</v>
      </c>
      <c r="T7" s="43">
        <v>0</v>
      </c>
      <c r="U7" s="43">
        <v>0</v>
      </c>
      <c r="V7" s="43">
        <v>0</v>
      </c>
      <c r="W7" s="43">
        <v>0</v>
      </c>
      <c r="X7" s="43">
        <v>0</v>
      </c>
      <c r="Y7" s="43">
        <v>0</v>
      </c>
      <c r="Z7" s="43">
        <v>0</v>
      </c>
      <c r="AA7" s="43">
        <v>0</v>
      </c>
      <c r="AB7" s="43"/>
    </row>
    <row r="8" spans="1:28" x14ac:dyDescent="0.25">
      <c r="A8" s="71" t="s">
        <v>89</v>
      </c>
      <c r="C8" s="71" t="s">
        <v>22</v>
      </c>
      <c r="D8" s="82">
        <v>2024</v>
      </c>
      <c r="E8" s="75" t="s">
        <v>269</v>
      </c>
      <c r="F8" s="75">
        <v>4</v>
      </c>
      <c r="G8" s="7">
        <f>SUM(Tabela145689[[#This Row],[mai/24]:[dez/25]])</f>
        <v>4</v>
      </c>
      <c r="H8" s="14"/>
      <c r="I8" s="16">
        <v>0</v>
      </c>
      <c r="J8" s="16">
        <v>0</v>
      </c>
      <c r="K8" s="16">
        <v>0</v>
      </c>
      <c r="L8" s="16">
        <v>4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43"/>
    </row>
    <row r="9" spans="1:28" hidden="1" x14ac:dyDescent="0.25">
      <c r="A9" s="71" t="s">
        <v>90</v>
      </c>
      <c r="B9" s="71" t="s">
        <v>141</v>
      </c>
      <c r="C9" s="71" t="s">
        <v>71</v>
      </c>
      <c r="D9" s="82">
        <v>2024</v>
      </c>
      <c r="E9" s="75" t="s">
        <v>68</v>
      </c>
      <c r="F9" s="75">
        <v>0</v>
      </c>
      <c r="G9" s="7">
        <f>SUM(Tabela145689[[#This Row],[mai/24]:[dez/25]])</f>
        <v>0</v>
      </c>
      <c r="H9" s="14"/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43"/>
    </row>
    <row r="10" spans="1:28" hidden="1" x14ac:dyDescent="0.25">
      <c r="A10" s="71" t="s">
        <v>144</v>
      </c>
      <c r="B10" s="71" t="s">
        <v>141</v>
      </c>
      <c r="C10" s="71" t="s">
        <v>71</v>
      </c>
      <c r="D10" s="82">
        <v>2024</v>
      </c>
      <c r="E10" s="7" t="s">
        <v>68</v>
      </c>
      <c r="F10" s="7">
        <v>0</v>
      </c>
      <c r="G10" s="7">
        <f>SUM(Tabela145689[[#This Row],[mai/24]:[dez/25]])</f>
        <v>0</v>
      </c>
      <c r="H10" s="5"/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43"/>
    </row>
    <row r="11" spans="1:28" x14ac:dyDescent="0.25">
      <c r="A11" s="71" t="s">
        <v>92</v>
      </c>
      <c r="B11" s="71" t="s">
        <v>224</v>
      </c>
      <c r="C11" s="83" t="s">
        <v>20</v>
      </c>
      <c r="D11" s="82">
        <v>2024</v>
      </c>
      <c r="E11" s="75" t="s">
        <v>269</v>
      </c>
      <c r="F11" s="75">
        <v>40</v>
      </c>
      <c r="G11" s="7">
        <f>SUM(Tabela145689[[#This Row],[mai/24]:[dez/25]])</f>
        <v>40</v>
      </c>
      <c r="H11" s="14"/>
      <c r="I11" s="16">
        <v>8</v>
      </c>
      <c r="J11" s="16">
        <v>8</v>
      </c>
      <c r="K11" s="16">
        <v>14</v>
      </c>
      <c r="L11" s="16">
        <v>0</v>
      </c>
      <c r="M11" s="16">
        <v>0</v>
      </c>
      <c r="N11" s="16">
        <v>10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43"/>
    </row>
    <row r="12" spans="1:28" x14ac:dyDescent="0.25">
      <c r="A12" s="71" t="s">
        <v>91</v>
      </c>
      <c r="C12" s="71" t="s">
        <v>81</v>
      </c>
      <c r="D12" s="82">
        <v>2024</v>
      </c>
      <c r="E12" s="75" t="s">
        <v>269</v>
      </c>
      <c r="F12" s="75">
        <v>0</v>
      </c>
      <c r="G12" s="7">
        <f>SUM(Tabela145689[[#This Row],[mai/24]:[dez/25]])</f>
        <v>0</v>
      </c>
      <c r="H12" s="14"/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43"/>
    </row>
    <row r="13" spans="1:28" x14ac:dyDescent="0.25">
      <c r="A13" s="71" t="s">
        <v>145</v>
      </c>
      <c r="C13" s="71" t="s">
        <v>22</v>
      </c>
      <c r="D13" s="82">
        <v>2024</v>
      </c>
      <c r="E13" s="75" t="s">
        <v>269</v>
      </c>
      <c r="F13" s="7">
        <v>8</v>
      </c>
      <c r="G13" s="7">
        <f>SUM(Tabela145689[[#This Row],[mai/24]:[dez/25]])</f>
        <v>8</v>
      </c>
      <c r="H13" s="5"/>
      <c r="I13" s="43">
        <v>8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43"/>
    </row>
    <row r="14" spans="1:28" hidden="1" x14ac:dyDescent="0.25">
      <c r="A14" s="71" t="s">
        <v>146</v>
      </c>
      <c r="C14" s="71" t="s">
        <v>71</v>
      </c>
      <c r="D14" s="82">
        <v>2024</v>
      </c>
      <c r="E14" s="7" t="s">
        <v>68</v>
      </c>
      <c r="F14" s="7">
        <v>3</v>
      </c>
      <c r="G14" s="7">
        <f>SUM(Tabela145689[[#This Row],[mai/24]:[dez/25]])</f>
        <v>3</v>
      </c>
      <c r="H14" s="5"/>
      <c r="I14" s="43">
        <v>3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43"/>
    </row>
    <row r="15" spans="1:28" hidden="1" x14ac:dyDescent="0.25">
      <c r="A15" s="71" t="s">
        <v>147</v>
      </c>
      <c r="C15" s="71" t="s">
        <v>71</v>
      </c>
      <c r="D15" s="82">
        <v>2024</v>
      </c>
      <c r="E15" s="7" t="s">
        <v>68</v>
      </c>
      <c r="F15" s="7">
        <v>12</v>
      </c>
      <c r="G15" s="7">
        <f>SUM(Tabela145689[[#This Row],[mai/24]:[dez/25]])</f>
        <v>12</v>
      </c>
      <c r="H15" s="5"/>
      <c r="I15" s="43">
        <v>6</v>
      </c>
      <c r="J15" s="16">
        <v>6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43"/>
    </row>
    <row r="16" spans="1:28" ht="15.75" hidden="1" customHeight="1" x14ac:dyDescent="0.25">
      <c r="A16" s="71" t="s">
        <v>148</v>
      </c>
      <c r="B16" s="71" t="s">
        <v>149</v>
      </c>
      <c r="C16" s="71" t="s">
        <v>71</v>
      </c>
      <c r="D16" s="82">
        <v>2024</v>
      </c>
      <c r="E16" s="7" t="s">
        <v>68</v>
      </c>
      <c r="F16" s="7">
        <v>0</v>
      </c>
      <c r="G16" s="7">
        <f>SUM(Tabela145689[[#This Row],[mai/24]:[dez/25]])</f>
        <v>0</v>
      </c>
      <c r="H16" s="5"/>
      <c r="I16" s="43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43"/>
    </row>
    <row r="17" spans="1:28" ht="15.75" hidden="1" customHeight="1" x14ac:dyDescent="0.25">
      <c r="A17" s="71" t="s">
        <v>193</v>
      </c>
      <c r="B17" s="71" t="s">
        <v>203</v>
      </c>
      <c r="C17" s="71" t="s">
        <v>71</v>
      </c>
      <c r="D17" s="82">
        <v>2024</v>
      </c>
      <c r="E17" s="7" t="s">
        <v>68</v>
      </c>
      <c r="F17" s="7">
        <v>0</v>
      </c>
      <c r="G17" s="7">
        <f>SUM(Tabela145689[[#This Row],[mai/24]:[dez/25]])</f>
        <v>0</v>
      </c>
      <c r="H17" s="5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3">
        <v>0</v>
      </c>
      <c r="O17" s="43">
        <v>0</v>
      </c>
      <c r="P17" s="43">
        <v>0</v>
      </c>
      <c r="Q17" s="43">
        <v>0</v>
      </c>
      <c r="R17" s="43">
        <v>0</v>
      </c>
      <c r="S17" s="43">
        <v>0</v>
      </c>
      <c r="T17" s="43">
        <v>0</v>
      </c>
      <c r="U17" s="59"/>
      <c r="V17" s="60"/>
      <c r="W17" s="60"/>
      <c r="X17" s="60"/>
      <c r="Y17" s="43"/>
      <c r="Z17" s="43"/>
      <c r="AA17" s="43"/>
      <c r="AB17" s="43"/>
    </row>
    <row r="18" spans="1:28" ht="15.75" hidden="1" customHeight="1" x14ac:dyDescent="0.25">
      <c r="A18" s="71" t="s">
        <v>172</v>
      </c>
      <c r="C18" s="71" t="s">
        <v>71</v>
      </c>
      <c r="D18" s="82">
        <v>2024</v>
      </c>
      <c r="E18" s="7" t="s">
        <v>68</v>
      </c>
      <c r="F18" s="7">
        <v>4</v>
      </c>
      <c r="G18" s="7">
        <f>SUM(Tabela145689[[#This Row],[mai/24]:[dez/25]])</f>
        <v>4</v>
      </c>
      <c r="H18" s="5"/>
      <c r="I18" s="43"/>
      <c r="J18" s="43">
        <v>4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43"/>
    </row>
    <row r="19" spans="1:28" ht="15.75" hidden="1" customHeight="1" x14ac:dyDescent="0.25">
      <c r="A19" s="71" t="s">
        <v>222</v>
      </c>
      <c r="C19" s="71" t="s">
        <v>71</v>
      </c>
      <c r="D19" s="82">
        <v>2024</v>
      </c>
      <c r="E19" s="7" t="s">
        <v>68</v>
      </c>
      <c r="F19" s="7">
        <v>0</v>
      </c>
      <c r="G19" s="7">
        <f>SUM(Tabela145689[[#This Row],[mai/24]:[dez/25]])</f>
        <v>0</v>
      </c>
      <c r="H19" s="5"/>
      <c r="I19" s="43"/>
      <c r="J19" s="43"/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43"/>
    </row>
    <row r="20" spans="1:28" ht="15.75" hidden="1" customHeight="1" x14ac:dyDescent="0.25">
      <c r="A20" s="71" t="s">
        <v>198</v>
      </c>
      <c r="C20" s="71" t="s">
        <v>71</v>
      </c>
      <c r="D20" s="82">
        <v>2024</v>
      </c>
      <c r="E20" s="7" t="s">
        <v>68</v>
      </c>
      <c r="F20" s="7">
        <v>0</v>
      </c>
      <c r="G20" s="7">
        <f>SUM(Tabela145689[[#This Row],[mai/24]:[dez/25]])</f>
        <v>0</v>
      </c>
      <c r="H20" s="5"/>
      <c r="I20" s="43"/>
      <c r="J20" s="43"/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43"/>
    </row>
    <row r="21" spans="1:28" ht="15.75" customHeight="1" x14ac:dyDescent="0.25">
      <c r="A21" s="1" t="s">
        <v>155</v>
      </c>
      <c r="B21" s="1"/>
      <c r="C21" s="1" t="s">
        <v>20</v>
      </c>
      <c r="D21" s="82">
        <v>2024</v>
      </c>
      <c r="E21" s="7" t="s">
        <v>68</v>
      </c>
      <c r="G21" s="7">
        <f>SUM(Tabela145689[[#This Row],[mai/24]:[jul/25]])</f>
        <v>0</v>
      </c>
      <c r="H21" s="5"/>
      <c r="I21" s="5"/>
      <c r="J21" s="5"/>
      <c r="K21" s="43"/>
      <c r="L21" s="5"/>
      <c r="M21" s="5"/>
      <c r="N21" s="5"/>
      <c r="O21" s="5"/>
      <c r="P21" s="5"/>
      <c r="Q21" s="14"/>
      <c r="R21" s="5"/>
      <c r="S21" s="14"/>
      <c r="T21" s="14"/>
      <c r="U21" s="14"/>
      <c r="V21" s="14"/>
      <c r="W21" s="14"/>
      <c r="X21" s="5"/>
      <c r="Y21" s="5"/>
      <c r="Z21" s="5"/>
      <c r="AA21" s="5"/>
      <c r="AB21" s="5"/>
    </row>
    <row r="22" spans="1:28" x14ac:dyDescent="0.25">
      <c r="A22" s="71" t="s">
        <v>132</v>
      </c>
      <c r="B22" s="71" t="s">
        <v>143</v>
      </c>
      <c r="C22" s="71" t="s">
        <v>22</v>
      </c>
      <c r="D22" s="82">
        <v>2024</v>
      </c>
      <c r="E22" s="75" t="s">
        <v>269</v>
      </c>
      <c r="F22" s="7">
        <v>0</v>
      </c>
      <c r="G22" s="7">
        <f>SUM(Tabela145689[[#This Row],[mai/24]:[dez/25]])</f>
        <v>0</v>
      </c>
      <c r="H22" s="5"/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43"/>
    </row>
    <row r="23" spans="1:28" x14ac:dyDescent="0.25">
      <c r="A23" s="71" t="s">
        <v>162</v>
      </c>
      <c r="B23" s="71" t="s">
        <v>143</v>
      </c>
      <c r="C23" s="71" t="s">
        <v>20</v>
      </c>
      <c r="D23" s="82">
        <v>2024</v>
      </c>
      <c r="E23" s="75" t="s">
        <v>269</v>
      </c>
      <c r="F23" s="7">
        <v>6</v>
      </c>
      <c r="G23" s="7">
        <f>SUM(Tabela145689[[#This Row],[mai/24]:[dez/25]])</f>
        <v>6</v>
      </c>
      <c r="H23" s="5"/>
      <c r="I23" s="43">
        <v>4</v>
      </c>
      <c r="J23" s="43">
        <v>2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43"/>
    </row>
    <row r="24" spans="1:28" hidden="1" x14ac:dyDescent="0.25">
      <c r="A24" s="71" t="s">
        <v>174</v>
      </c>
      <c r="C24" s="71" t="s">
        <v>71</v>
      </c>
      <c r="D24" s="82">
        <v>2024</v>
      </c>
      <c r="E24" s="7" t="s">
        <v>68</v>
      </c>
      <c r="F24" s="7">
        <v>8</v>
      </c>
      <c r="G24" s="7">
        <f>SUM(Tabela145689[[#This Row],[mai/24]:[dez/25]])</f>
        <v>8</v>
      </c>
      <c r="H24" s="5"/>
      <c r="I24" s="43"/>
      <c r="J24" s="43">
        <v>6</v>
      </c>
      <c r="K24" s="43">
        <v>2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43"/>
    </row>
    <row r="25" spans="1:28" x14ac:dyDescent="0.25">
      <c r="A25" s="71" t="s">
        <v>228</v>
      </c>
      <c r="C25" s="83" t="s">
        <v>20</v>
      </c>
      <c r="D25" s="82" t="s">
        <v>229</v>
      </c>
      <c r="E25" s="75" t="s">
        <v>269</v>
      </c>
      <c r="F25" s="7">
        <v>4</v>
      </c>
      <c r="G25" s="7">
        <f>SUM(Tabela145689[[#This Row],[mai/24]:[dez/25]])</f>
        <v>0</v>
      </c>
      <c r="H25" s="5"/>
      <c r="I25" s="43"/>
      <c r="J25" s="43"/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43"/>
    </row>
    <row r="26" spans="1:28" x14ac:dyDescent="0.25">
      <c r="A26" s="15" t="s">
        <v>43</v>
      </c>
      <c r="C26" s="83" t="s">
        <v>20</v>
      </c>
      <c r="D26" s="82" t="s">
        <v>229</v>
      </c>
      <c r="E26" s="75" t="s">
        <v>269</v>
      </c>
      <c r="F26" s="75">
        <v>556</v>
      </c>
      <c r="G26" s="7">
        <f>SUM(Tabela145689[[#This Row],[mai/24]:[dez/25]])</f>
        <v>182</v>
      </c>
      <c r="H26" s="14">
        <v>60</v>
      </c>
      <c r="I26" s="16">
        <f>80-20</f>
        <v>60</v>
      </c>
      <c r="J26" s="16">
        <v>40</v>
      </c>
      <c r="K26" s="16">
        <v>20</v>
      </c>
      <c r="L26" s="16">
        <v>2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43"/>
    </row>
    <row r="27" spans="1:28" x14ac:dyDescent="0.25">
      <c r="A27" s="15" t="s">
        <v>74</v>
      </c>
      <c r="C27" s="83" t="s">
        <v>20</v>
      </c>
      <c r="D27" s="82" t="s">
        <v>229</v>
      </c>
      <c r="E27" s="75" t="s">
        <v>269</v>
      </c>
      <c r="F27" s="75">
        <v>128</v>
      </c>
      <c r="G27" s="7">
        <f>SUM(Tabela145689[[#This Row],[mai/24]:[dez/25]])</f>
        <v>50</v>
      </c>
      <c r="H27" s="14">
        <v>0</v>
      </c>
      <c r="I27" s="16">
        <v>10</v>
      </c>
      <c r="J27" s="16">
        <v>20</v>
      </c>
      <c r="K27" s="16">
        <v>10</v>
      </c>
      <c r="L27" s="16">
        <v>10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43"/>
    </row>
    <row r="28" spans="1:28" hidden="1" x14ac:dyDescent="0.25">
      <c r="A28" s="15" t="s">
        <v>76</v>
      </c>
      <c r="C28" s="71" t="s">
        <v>71</v>
      </c>
      <c r="D28" s="82" t="s">
        <v>229</v>
      </c>
      <c r="E28" s="75" t="s">
        <v>68</v>
      </c>
      <c r="F28" s="75">
        <v>130</v>
      </c>
      <c r="G28" s="7">
        <f>SUM(Tabela145689[[#This Row],[mai/24]:[dez/25]])</f>
        <v>100</v>
      </c>
      <c r="H28" s="14">
        <v>40</v>
      </c>
      <c r="I28" s="16">
        <v>40</v>
      </c>
      <c r="J28" s="16">
        <v>20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43"/>
    </row>
    <row r="29" spans="1:28" ht="30" x14ac:dyDescent="0.25">
      <c r="A29" s="15" t="s">
        <v>84</v>
      </c>
      <c r="B29" s="71" t="s">
        <v>223</v>
      </c>
      <c r="C29" s="83" t="s">
        <v>20</v>
      </c>
      <c r="D29" s="82" t="s">
        <v>229</v>
      </c>
      <c r="E29" s="75" t="s">
        <v>269</v>
      </c>
      <c r="F29" s="75">
        <v>68</v>
      </c>
      <c r="G29" s="7">
        <f>SUM(Tabela145689[[#This Row],[mai/24]:[dez/25]])</f>
        <v>62</v>
      </c>
      <c r="H29" s="14">
        <v>0</v>
      </c>
      <c r="I29" s="16">
        <v>0</v>
      </c>
      <c r="J29" s="16">
        <v>0</v>
      </c>
      <c r="K29" s="16">
        <v>2</v>
      </c>
      <c r="L29" s="16">
        <v>20</v>
      </c>
      <c r="M29" s="16">
        <v>20</v>
      </c>
      <c r="N29" s="16">
        <v>20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43"/>
    </row>
    <row r="30" spans="1:28" x14ac:dyDescent="0.25">
      <c r="A30" s="15" t="s">
        <v>85</v>
      </c>
      <c r="C30" s="83" t="s">
        <v>22</v>
      </c>
      <c r="D30" s="82" t="s">
        <v>229</v>
      </c>
      <c r="E30" s="75" t="s">
        <v>269</v>
      </c>
      <c r="F30" s="75">
        <v>78</v>
      </c>
      <c r="G30" s="7">
        <f>SUM(Tabela145689[[#This Row],[mai/24]:[dez/25]])</f>
        <v>72</v>
      </c>
      <c r="H30" s="14">
        <v>0</v>
      </c>
      <c r="I30" s="16">
        <v>0</v>
      </c>
      <c r="J30" s="16">
        <v>0</v>
      </c>
      <c r="K30" s="16">
        <v>2</v>
      </c>
      <c r="L30" s="16">
        <v>20</v>
      </c>
      <c r="M30" s="16">
        <v>20</v>
      </c>
      <c r="N30" s="16">
        <v>20</v>
      </c>
      <c r="O30" s="16">
        <v>10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43"/>
    </row>
    <row r="31" spans="1:28" x14ac:dyDescent="0.25">
      <c r="A31" s="15" t="s">
        <v>86</v>
      </c>
      <c r="C31" s="83" t="s">
        <v>22</v>
      </c>
      <c r="D31" s="82" t="s">
        <v>229</v>
      </c>
      <c r="E31" s="75" t="s">
        <v>269</v>
      </c>
      <c r="F31" s="75">
        <v>76</v>
      </c>
      <c r="G31" s="7">
        <f>SUM(Tabela145689[[#This Row],[mai/24]:[dez/25]])</f>
        <v>68</v>
      </c>
      <c r="H31" s="14">
        <v>0</v>
      </c>
      <c r="I31" s="16">
        <v>0</v>
      </c>
      <c r="J31" s="16">
        <v>0</v>
      </c>
      <c r="K31" s="16">
        <v>0</v>
      </c>
      <c r="L31" s="16">
        <v>20</v>
      </c>
      <c r="M31" s="16">
        <v>20</v>
      </c>
      <c r="N31" s="16">
        <v>20</v>
      </c>
      <c r="O31" s="16">
        <v>8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43"/>
    </row>
    <row r="32" spans="1:28" x14ac:dyDescent="0.25">
      <c r="A32" s="15" t="s">
        <v>87</v>
      </c>
      <c r="B32" s="71" t="s">
        <v>150</v>
      </c>
      <c r="C32" s="83" t="s">
        <v>20</v>
      </c>
      <c r="D32" s="82" t="s">
        <v>229</v>
      </c>
      <c r="E32" s="75" t="s">
        <v>269</v>
      </c>
      <c r="F32" s="75">
        <v>84</v>
      </c>
      <c r="G32" s="7">
        <f>SUM(Tabela145689[[#This Row],[mai/24]:[dez/25]])</f>
        <v>81</v>
      </c>
      <c r="H32" s="14">
        <v>32</v>
      </c>
      <c r="I32" s="16">
        <v>15</v>
      </c>
      <c r="J32" s="16">
        <v>20</v>
      </c>
      <c r="K32" s="16">
        <v>4</v>
      </c>
      <c r="L32" s="16">
        <v>10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43"/>
    </row>
    <row r="33" spans="1:28" hidden="1" x14ac:dyDescent="0.25">
      <c r="A33" s="71" t="s">
        <v>142</v>
      </c>
      <c r="C33" s="71" t="s">
        <v>71</v>
      </c>
      <c r="D33" s="82" t="s">
        <v>229</v>
      </c>
      <c r="E33" s="75" t="s">
        <v>68</v>
      </c>
      <c r="F33" s="75">
        <v>4</v>
      </c>
      <c r="G33" s="7">
        <f>SUM(Tabela145689[[#This Row],[mai/24]:[dez/25]])</f>
        <v>4</v>
      </c>
      <c r="H33" s="5"/>
      <c r="I33" s="16">
        <v>4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43"/>
    </row>
    <row r="34" spans="1:28" ht="30" x14ac:dyDescent="0.25">
      <c r="A34" s="71" t="s">
        <v>83</v>
      </c>
      <c r="B34" s="71" t="s">
        <v>100</v>
      </c>
      <c r="C34" s="71" t="s">
        <v>20</v>
      </c>
      <c r="D34" s="82" t="s">
        <v>229</v>
      </c>
      <c r="E34" s="75" t="s">
        <v>269</v>
      </c>
      <c r="F34" s="7">
        <v>94</v>
      </c>
      <c r="G34" s="7">
        <f>SUM(Tabela145689[[#This Row],[mai/24]:[dez/25]])</f>
        <v>94</v>
      </c>
      <c r="H34" s="5">
        <v>0</v>
      </c>
      <c r="I34" s="43">
        <v>20</v>
      </c>
      <c r="J34" s="43">
        <v>28</v>
      </c>
      <c r="K34" s="43">
        <v>0</v>
      </c>
      <c r="L34" s="43">
        <v>20</v>
      </c>
      <c r="M34" s="43">
        <v>26</v>
      </c>
      <c r="N34" s="16">
        <v>0</v>
      </c>
      <c r="O34" s="43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43"/>
    </row>
    <row r="35" spans="1:28" hidden="1" x14ac:dyDescent="0.25">
      <c r="A35" s="71" t="s">
        <v>253</v>
      </c>
      <c r="C35" s="71" t="s">
        <v>71</v>
      </c>
      <c r="D35" s="82" t="s">
        <v>229</v>
      </c>
      <c r="E35" s="7" t="s">
        <v>68</v>
      </c>
      <c r="F35" s="7">
        <v>40</v>
      </c>
      <c r="G35" s="7">
        <f>SUM(Tabela145689[[#This Row],[mai/24]:[dez/25]])</f>
        <v>40</v>
      </c>
      <c r="H35" s="5"/>
      <c r="I35" s="43"/>
      <c r="J35" s="43"/>
      <c r="K35" s="43">
        <v>40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43"/>
    </row>
    <row r="36" spans="1:28" x14ac:dyDescent="0.25">
      <c r="A36" s="71" t="s">
        <v>274</v>
      </c>
      <c r="B36" s="71" t="s">
        <v>275</v>
      </c>
      <c r="C36" s="83" t="s">
        <v>22</v>
      </c>
      <c r="D36" s="82" t="s">
        <v>229</v>
      </c>
      <c r="E36" s="7" t="s">
        <v>68</v>
      </c>
      <c r="F36" s="7">
        <v>52</v>
      </c>
      <c r="G36" s="7">
        <f>SUM(Tabela145689[[#This Row],[mai/24]:[dez/25]])</f>
        <v>52</v>
      </c>
      <c r="H36" s="5"/>
      <c r="I36" s="43"/>
      <c r="J36" s="43"/>
      <c r="K36" s="43">
        <v>0</v>
      </c>
      <c r="L36" s="43">
        <v>26</v>
      </c>
      <c r="M36" s="43">
        <v>26</v>
      </c>
      <c r="N36" s="16">
        <v>0</v>
      </c>
      <c r="O36" s="43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43"/>
    </row>
    <row r="37" spans="1:28" x14ac:dyDescent="0.25">
      <c r="C37" s="83"/>
      <c r="G37" s="7">
        <f>SUM(Tabela145689[[#This Row],[mai/24]:[dez/25]])</f>
        <v>0</v>
      </c>
      <c r="H37" s="30"/>
      <c r="I37" s="47"/>
      <c r="J37" s="47"/>
      <c r="K37" s="43"/>
      <c r="L37" s="43"/>
      <c r="M37" s="43"/>
      <c r="N37" s="43"/>
      <c r="O37" s="43"/>
      <c r="P37" s="43"/>
      <c r="Q37" s="16"/>
      <c r="R37" s="43"/>
      <c r="S37" s="16"/>
      <c r="T37" s="16"/>
      <c r="U37" s="16"/>
      <c r="V37" s="16"/>
      <c r="W37" s="16"/>
      <c r="X37" s="59"/>
      <c r="Y37" s="43"/>
      <c r="Z37" s="43"/>
      <c r="AA37" s="43"/>
      <c r="AB37" s="43"/>
    </row>
    <row r="38" spans="1:28" x14ac:dyDescent="0.25">
      <c r="C38" s="83"/>
      <c r="G38" s="7">
        <f>SUM(Tabela145689[[#This Row],[mai/24]:[dez/25]])</f>
        <v>0</v>
      </c>
      <c r="H38" s="30"/>
      <c r="I38" s="47"/>
      <c r="J38" s="47"/>
      <c r="K38" s="43"/>
      <c r="L38" s="43"/>
      <c r="M38" s="43"/>
      <c r="N38" s="43"/>
      <c r="O38" s="43"/>
      <c r="P38" s="43"/>
      <c r="Q38" s="16"/>
      <c r="R38" s="43"/>
      <c r="S38" s="16"/>
      <c r="T38" s="16"/>
      <c r="U38" s="16"/>
      <c r="V38" s="16"/>
      <c r="W38" s="16"/>
      <c r="X38" s="59"/>
      <c r="Y38" s="43"/>
      <c r="Z38" s="43"/>
      <c r="AA38" s="43"/>
      <c r="AB38" s="43"/>
    </row>
    <row r="39" spans="1:28" x14ac:dyDescent="0.25">
      <c r="C39" s="84"/>
      <c r="E39" s="75"/>
      <c r="F39" s="75"/>
      <c r="H39" s="14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43"/>
    </row>
    <row r="40" spans="1:28" x14ac:dyDescent="0.25">
      <c r="C40" s="84"/>
      <c r="E40" s="75"/>
      <c r="F40" s="75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43"/>
    </row>
    <row r="41" spans="1:28" x14ac:dyDescent="0.25">
      <c r="C41" s="83"/>
      <c r="G41" s="7">
        <f>SUM(Tabela145689[[#This Row],[mai/24]:[dez/25]])</f>
        <v>0</v>
      </c>
      <c r="H41" s="30"/>
      <c r="I41" s="47"/>
      <c r="J41" s="47"/>
      <c r="K41" s="43"/>
      <c r="L41" s="43"/>
      <c r="M41" s="43"/>
      <c r="N41" s="43"/>
      <c r="O41" s="43"/>
      <c r="P41" s="43"/>
      <c r="Q41" s="16"/>
      <c r="R41" s="43"/>
      <c r="S41" s="16"/>
      <c r="T41" s="16"/>
      <c r="U41" s="16"/>
      <c r="V41" s="16"/>
      <c r="W41" s="16"/>
      <c r="X41" s="59"/>
      <c r="Y41" s="43"/>
      <c r="Z41" s="43"/>
      <c r="AA41" s="43"/>
      <c r="AB41" s="43"/>
    </row>
    <row r="42" spans="1:28" x14ac:dyDescent="0.25">
      <c r="C42" s="83"/>
      <c r="G42" s="7">
        <f>SUM(Tabela145689[[#This Row],[mai/24]:[jul/25]])</f>
        <v>0</v>
      </c>
      <c r="H42" s="30"/>
      <c r="I42" s="47"/>
      <c r="J42" s="47"/>
      <c r="K42" s="43"/>
      <c r="L42" s="43"/>
      <c r="M42" s="43"/>
      <c r="N42" s="43"/>
      <c r="O42" s="43"/>
      <c r="P42" s="43"/>
      <c r="Q42" s="16"/>
      <c r="R42" s="43"/>
      <c r="S42" s="16"/>
      <c r="T42" s="16"/>
      <c r="U42" s="16"/>
      <c r="V42" s="16"/>
      <c r="W42" s="16"/>
      <c r="X42" s="59"/>
      <c r="Y42" s="43"/>
      <c r="Z42" s="43"/>
      <c r="AA42" s="43"/>
      <c r="AB42" s="43"/>
    </row>
    <row r="43" spans="1:28" x14ac:dyDescent="0.25">
      <c r="C43" s="83"/>
      <c r="G43" s="7">
        <f>SUM(Tabela145689[[#This Row],[mai/24]:[jul/25]])</f>
        <v>0</v>
      </c>
      <c r="H43" s="30"/>
      <c r="I43" s="47"/>
      <c r="J43" s="47"/>
      <c r="K43" s="43"/>
      <c r="L43" s="43"/>
      <c r="M43" s="43"/>
      <c r="N43" s="43"/>
      <c r="O43" s="43"/>
      <c r="P43" s="43"/>
      <c r="Q43" s="16"/>
      <c r="R43" s="43"/>
      <c r="S43" s="16"/>
      <c r="T43" s="16"/>
      <c r="U43" s="16"/>
      <c r="V43" s="16"/>
      <c r="W43" s="16"/>
      <c r="X43" s="59"/>
      <c r="Y43" s="43"/>
      <c r="Z43" s="43"/>
      <c r="AA43" s="43"/>
      <c r="AB43" s="43"/>
    </row>
    <row r="44" spans="1:28" x14ac:dyDescent="0.25">
      <c r="C44" s="83"/>
      <c r="G44" s="7">
        <f>SUM(Tabela145689[[#This Row],[mai/24]:[jul/25]])</f>
        <v>0</v>
      </c>
      <c r="H44" s="30"/>
      <c r="I44" s="47"/>
      <c r="J44" s="47"/>
      <c r="K44" s="43"/>
      <c r="L44" s="43"/>
      <c r="M44" s="43"/>
      <c r="N44" s="43"/>
      <c r="O44" s="43"/>
      <c r="P44" s="43"/>
      <c r="Q44" s="16"/>
      <c r="R44" s="43"/>
      <c r="S44" s="16"/>
      <c r="T44" s="16"/>
      <c r="U44" s="16"/>
      <c r="V44" s="16"/>
      <c r="W44" s="16"/>
      <c r="X44" s="59"/>
      <c r="Y44" s="43"/>
      <c r="Z44" s="43"/>
      <c r="AA44" s="43"/>
      <c r="AB44" s="43"/>
    </row>
    <row r="45" spans="1:28" x14ac:dyDescent="0.25">
      <c r="C45" s="83"/>
      <c r="G45" s="7">
        <f>SUM(Tabela145689[[#This Row],[mai/24]:[jul/25]])</f>
        <v>0</v>
      </c>
      <c r="H45" s="30"/>
      <c r="I45" s="28"/>
      <c r="J45" s="28"/>
      <c r="K45" s="43"/>
      <c r="L45" s="5"/>
      <c r="M45" s="5"/>
      <c r="N45" s="5"/>
      <c r="O45" s="5"/>
      <c r="P45" s="5"/>
      <c r="Q45" s="14"/>
      <c r="R45" s="5"/>
      <c r="S45" s="14"/>
      <c r="T45" s="14"/>
      <c r="U45" s="14"/>
      <c r="V45" s="14"/>
      <c r="W45" s="14"/>
      <c r="X45" s="1"/>
      <c r="Y45" s="5"/>
      <c r="Z45" s="5"/>
      <c r="AA45" s="5"/>
      <c r="AB45" s="5"/>
    </row>
    <row r="46" spans="1:28" x14ac:dyDescent="0.25">
      <c r="C46" s="83"/>
      <c r="G46" s="7">
        <f>SUM(Tabela145689[[#This Row],[mai/24]:[jul/25]])</f>
        <v>0</v>
      </c>
      <c r="H46" s="30"/>
      <c r="I46" s="28"/>
      <c r="J46" s="28"/>
      <c r="K46" s="43"/>
      <c r="L46" s="5"/>
      <c r="M46" s="5"/>
      <c r="N46" s="5"/>
      <c r="O46" s="5"/>
      <c r="P46" s="5"/>
      <c r="Q46" s="14"/>
      <c r="R46" s="5"/>
      <c r="S46" s="14"/>
      <c r="T46" s="14"/>
      <c r="U46" s="14"/>
      <c r="V46" s="14"/>
      <c r="W46" s="14"/>
      <c r="X46" s="1"/>
      <c r="Y46" s="5"/>
      <c r="Z46" s="5"/>
      <c r="AA46" s="5"/>
      <c r="AB46" s="5"/>
    </row>
    <row r="47" spans="1:28" x14ac:dyDescent="0.25">
      <c r="H47" s="5">
        <v>8</v>
      </c>
      <c r="I47" s="5">
        <v>30</v>
      </c>
      <c r="J47" s="5">
        <v>0</v>
      </c>
      <c r="K47" s="43"/>
      <c r="L47" s="5"/>
      <c r="M47" s="5"/>
      <c r="N47" s="5"/>
      <c r="O47" s="5"/>
      <c r="P47" s="5"/>
      <c r="Q47" s="14"/>
      <c r="R47" s="5"/>
      <c r="S47" s="14"/>
      <c r="T47" s="14"/>
      <c r="U47" s="14"/>
      <c r="V47" s="14"/>
      <c r="W47" s="14"/>
      <c r="X47" s="1"/>
      <c r="Y47" s="5"/>
      <c r="Z47" s="5"/>
      <c r="AA47" s="5"/>
      <c r="AB47" s="5"/>
    </row>
    <row r="48" spans="1:28" x14ac:dyDescent="0.25">
      <c r="G48" s="7">
        <f>SUM(Tabela145689[[#This Row],[mai/24]:[jul/25]])</f>
        <v>0</v>
      </c>
      <c r="Q48" s="14"/>
      <c r="S48" s="14"/>
      <c r="T48" s="14"/>
      <c r="U48" s="14"/>
      <c r="V48" s="14"/>
      <c r="W48" s="14"/>
      <c r="X48" s="1"/>
      <c r="Y48" s="5"/>
      <c r="Z48" s="5"/>
      <c r="AA48" s="5"/>
      <c r="AB48" s="5"/>
    </row>
    <row r="49" spans="7:28" x14ac:dyDescent="0.25">
      <c r="G49" s="7">
        <f>SUM(Tabela145689[[#This Row],[mai/24]:[jul/25]])</f>
        <v>0</v>
      </c>
      <c r="Q49" s="14"/>
      <c r="S49" s="14"/>
      <c r="T49" s="14"/>
      <c r="U49" s="14"/>
      <c r="V49" s="14"/>
      <c r="W49" s="14"/>
      <c r="X49" s="1"/>
      <c r="Y49" s="5"/>
      <c r="Z49" s="5"/>
      <c r="AA49" s="5"/>
      <c r="AB49" s="5"/>
    </row>
    <row r="50" spans="7:28" x14ac:dyDescent="0.25">
      <c r="G50" s="7">
        <f>SUM(Tabela145689[[#This Row],[mai/24]:[jul/25]])</f>
        <v>0</v>
      </c>
      <c r="Q50" s="14"/>
      <c r="S50" s="14"/>
      <c r="T50" s="14"/>
      <c r="U50" s="14"/>
      <c r="V50" s="14"/>
      <c r="W50" s="14"/>
      <c r="X50" s="1"/>
      <c r="Y50" s="5"/>
      <c r="Z50" s="5"/>
      <c r="AA50" s="5"/>
      <c r="AB50" s="5"/>
    </row>
    <row r="51" spans="7:28" x14ac:dyDescent="0.25">
      <c r="G51" s="7">
        <f>SUM(Tabela145689[[#This Row],[mai/24]:[jul/25]])</f>
        <v>0</v>
      </c>
      <c r="Q51" s="14"/>
      <c r="S51" s="14"/>
      <c r="T51" s="14"/>
      <c r="U51" s="14"/>
      <c r="V51" s="14"/>
      <c r="W51" s="14"/>
      <c r="X51" s="1"/>
      <c r="Y51" s="5"/>
      <c r="Z51" s="5"/>
      <c r="AA51" s="5"/>
      <c r="AB51" s="5"/>
    </row>
    <row r="52" spans="7:28" x14ac:dyDescent="0.25">
      <c r="G52" s="7">
        <f>SUM(Tabela145689[[#This Row],[mai/24]:[jul/25]])</f>
        <v>0</v>
      </c>
      <c r="Q52" s="14"/>
      <c r="S52" s="14"/>
      <c r="T52" s="14"/>
      <c r="U52" s="14"/>
      <c r="V52" s="14"/>
      <c r="W52" s="14"/>
      <c r="X52" s="1"/>
      <c r="Y52" s="5"/>
      <c r="Z52" s="5"/>
      <c r="AA52" s="5"/>
      <c r="AB52" s="5"/>
    </row>
    <row r="53" spans="7:28" x14ac:dyDescent="0.25">
      <c r="G53" s="7">
        <f>SUM(Tabela145689[[#This Row],[mai/24]:[jul/25]])</f>
        <v>0</v>
      </c>
      <c r="Q53" s="14"/>
      <c r="S53" s="14"/>
      <c r="T53" s="14"/>
      <c r="U53" s="14"/>
      <c r="V53" s="14"/>
      <c r="W53" s="14"/>
      <c r="X53" s="1"/>
      <c r="Y53" s="5"/>
      <c r="Z53" s="5"/>
      <c r="AA53" s="5"/>
      <c r="AB53" s="5"/>
    </row>
    <row r="54" spans="7:28" x14ac:dyDescent="0.25">
      <c r="G54" s="7">
        <f>SUM(Tabela145689[[#This Row],[mai/24]:[jul/25]])</f>
        <v>0</v>
      </c>
      <c r="Q54" s="14"/>
      <c r="S54" s="14"/>
      <c r="T54" s="14"/>
      <c r="U54" s="14"/>
      <c r="V54" s="14"/>
      <c r="W54" s="14"/>
      <c r="X54" s="1"/>
      <c r="Y54" s="5"/>
      <c r="Z54" s="5"/>
      <c r="AA54" s="5"/>
      <c r="AB54" s="5"/>
    </row>
    <row r="55" spans="7:28" x14ac:dyDescent="0.25">
      <c r="G55" s="7">
        <f>SUM(Tabela145689[[#This Row],[mai/24]:[jul/25]])</f>
        <v>0</v>
      </c>
      <c r="Q55" s="14"/>
      <c r="S55" s="14"/>
      <c r="T55" s="14"/>
      <c r="U55" s="14"/>
      <c r="V55" s="14"/>
      <c r="W55" s="14"/>
      <c r="X55" s="1"/>
      <c r="Y55" s="5"/>
      <c r="Z55" s="5"/>
      <c r="AA55" s="5"/>
      <c r="AB55" s="5"/>
    </row>
    <row r="56" spans="7:28" x14ac:dyDescent="0.25">
      <c r="G56" s="7">
        <f>SUM(Tabela145689[[#This Row],[mai/24]:[jul/25]])</f>
        <v>0</v>
      </c>
      <c r="Q56" s="14"/>
      <c r="S56" s="14"/>
      <c r="T56" s="14"/>
      <c r="U56" s="14"/>
      <c r="V56" s="14"/>
      <c r="W56" s="14"/>
      <c r="X56" s="1"/>
      <c r="Y56" s="5"/>
      <c r="Z56" s="5"/>
      <c r="AA56" s="5"/>
      <c r="AB56" s="5"/>
    </row>
    <row r="57" spans="7:28" x14ac:dyDescent="0.25">
      <c r="G57" s="7">
        <f>SUM(Tabela145689[[#This Row],[mai/24]:[jul/25]])</f>
        <v>0</v>
      </c>
      <c r="Q57" s="14"/>
      <c r="S57" s="14"/>
      <c r="T57" s="14"/>
      <c r="U57" s="14"/>
      <c r="V57" s="14"/>
      <c r="W57" s="14"/>
      <c r="X57" s="1"/>
      <c r="Y57" s="5"/>
      <c r="Z57" s="5"/>
      <c r="AA57" s="5"/>
      <c r="AB57" s="5"/>
    </row>
    <row r="58" spans="7:28" x14ac:dyDescent="0.25">
      <c r="G58" s="7">
        <f>SUM(Tabela145689[[#This Row],[mai/24]:[jul/25]])</f>
        <v>0</v>
      </c>
      <c r="Q58" s="14"/>
      <c r="S58" s="14"/>
      <c r="T58" s="14"/>
      <c r="U58" s="14"/>
      <c r="V58" s="14"/>
      <c r="W58" s="14"/>
      <c r="X58" s="1"/>
      <c r="Y58" s="5"/>
      <c r="Z58" s="5"/>
      <c r="AA58" s="5"/>
      <c r="AB58" s="5"/>
    </row>
  </sheetData>
  <phoneticPr fontId="18" type="noConversion"/>
  <conditionalFormatting sqref="A26:A32">
    <cfRule type="expression" dxfId="115" priority="140">
      <formula>IF($B26=1,1)</formula>
    </cfRule>
    <cfRule type="expression" dxfId="114" priority="139">
      <formula>IF($A26="Disponibil.total",1)</formula>
    </cfRule>
    <cfRule type="expression" dxfId="113" priority="137">
      <formula>IF($A26="Esforço total atribuído",1)</formula>
    </cfRule>
    <cfRule type="expression" dxfId="112" priority="138">
      <formula>IF($A26="Disponibilidade restante",1)</formula>
    </cfRule>
  </conditionalFormatting>
  <conditionalFormatting sqref="A34">
    <cfRule type="expression" dxfId="111" priority="38">
      <formula>IF($A34="Disponibilidade restante",1)</formula>
    </cfRule>
    <cfRule type="expression" dxfId="110" priority="40">
      <formula>IF($B34=1,1)</formula>
    </cfRule>
    <cfRule type="expression" dxfId="109" priority="39">
      <formula>IF($A34="Disponibil.total",1)</formula>
    </cfRule>
    <cfRule type="expression" dxfId="108" priority="37">
      <formula>IF($A34="Esforço total atribuído",1)</formula>
    </cfRule>
  </conditionalFormatting>
  <conditionalFormatting sqref="A47">
    <cfRule type="expression" dxfId="107" priority="86">
      <formula>IF($A47="Disponibilidade restante",1)</formula>
    </cfRule>
    <cfRule type="expression" dxfId="106" priority="85">
      <formula>IF($A47="Esforço total atribuído",1)</formula>
    </cfRule>
    <cfRule type="expression" dxfId="105" priority="87">
      <formula>IF($A47="Disponibil.total",1)</formula>
    </cfRule>
    <cfRule type="expression" dxfId="104" priority="88">
      <formula>IF($B47=1,1)</formula>
    </cfRule>
  </conditionalFormatting>
  <conditionalFormatting sqref="A48:C48">
    <cfRule type="expression" dxfId="103" priority="169">
      <formula>IF($A48="Esforço total atribuído",1)</formula>
    </cfRule>
    <cfRule type="expression" dxfId="102" priority="170">
      <formula>IF($A48="Disponibilidade restante",1)</formula>
    </cfRule>
    <cfRule type="expression" dxfId="101" priority="171">
      <formula>IF($A48="Disponibil.total",1)</formula>
    </cfRule>
    <cfRule type="expression" dxfId="100" priority="172">
      <formula>IF(#REF!=1,1)</formula>
    </cfRule>
  </conditionalFormatting>
  <conditionalFormatting sqref="B40">
    <cfRule type="expression" dxfId="99" priority="24">
      <formula>IF(#REF!=1,1)</formula>
    </cfRule>
    <cfRule type="expression" dxfId="98" priority="23">
      <formula>IF(#REF!="Disponibil.total",1)</formula>
    </cfRule>
    <cfRule type="expression" dxfId="97" priority="22">
      <formula>IF(#REF!="Disponibilidade restante",1)</formula>
    </cfRule>
    <cfRule type="expression" dxfId="96" priority="21">
      <formula>IF(#REF!="Esforço total atribuído",1)</formula>
    </cfRule>
  </conditionalFormatting>
  <conditionalFormatting sqref="H34">
    <cfRule type="expression" dxfId="95" priority="33">
      <formula>IF($A34="Esforço total atribuído",1)</formula>
    </cfRule>
    <cfRule type="expression" dxfId="94" priority="34">
      <formula>IF($A34="Disponibilidade restante",1)</formula>
    </cfRule>
    <cfRule type="expression" dxfId="93" priority="36">
      <formula>IF($B34=1,1)</formula>
    </cfRule>
    <cfRule type="expression" dxfId="92" priority="35">
      <formula>IF($A34="Disponibil.total",1)</formula>
    </cfRule>
  </conditionalFormatting>
  <conditionalFormatting sqref="H33:I33 H35:I38 H41:I46">
    <cfRule type="expression" dxfId="91" priority="174">
      <formula>IF(#REF!="Disponibilidade restante",1)</formula>
    </cfRule>
    <cfRule type="expression" dxfId="90" priority="175">
      <formula>IF(#REF!="Disponibil.total",1)</formula>
    </cfRule>
    <cfRule type="expression" dxfId="89" priority="176">
      <formula>IF($B33=1,1)</formula>
    </cfRule>
    <cfRule type="expression" dxfId="88" priority="173">
      <formula>IF(#REF!="Esforço total atribuído",1)</formula>
    </cfRule>
  </conditionalFormatting>
  <conditionalFormatting sqref="H23:J23 H24:K24 H25:J25">
    <cfRule type="expression" dxfId="87" priority="56">
      <formula>IF(#REF!=1,1)</formula>
    </cfRule>
    <cfRule type="expression" dxfId="86" priority="55">
      <formula>IF($A23="Disponibil.total",1)</formula>
    </cfRule>
    <cfRule type="expression" dxfId="85" priority="53">
      <formula>IF($A23="Esforço total atribuído",1)</formula>
    </cfRule>
    <cfRule type="expression" dxfId="84" priority="54">
      <formula>IF($A23="Disponibilidade restante",1)</formula>
    </cfRule>
  </conditionalFormatting>
  <conditionalFormatting sqref="H28:J32">
    <cfRule type="expression" dxfId="83" priority="101">
      <formula>IF($A28="Esforço total atribuído",1)</formula>
    </cfRule>
    <cfRule type="expression" dxfId="82" priority="102">
      <formula>IF($A28="Disponibilidade restante",1)</formula>
    </cfRule>
    <cfRule type="expression" dxfId="81" priority="103">
      <formula>IF($A28="Disponibil.total",1)</formula>
    </cfRule>
    <cfRule type="expression" dxfId="80" priority="104">
      <formula>IF($B28=1,1)</formula>
    </cfRule>
  </conditionalFormatting>
  <conditionalFormatting sqref="H47:J47 L47:O47">
    <cfRule type="expression" dxfId="79" priority="92">
      <formula>IF($B47=1,1)</formula>
    </cfRule>
    <cfRule type="expression" dxfId="78" priority="91">
      <formula>IF($A47="Disponibil.total",1)</formula>
    </cfRule>
    <cfRule type="expression" dxfId="77" priority="90">
      <formula>IF($A47="Disponibilidade restante",1)</formula>
    </cfRule>
    <cfRule type="expression" dxfId="76" priority="89">
      <formula>IF($A47="Esforço total atribuído",1)</formula>
    </cfRule>
  </conditionalFormatting>
  <conditionalFormatting sqref="H39:L40">
    <cfRule type="expression" dxfId="75" priority="13">
      <formula>IF($A39="Esforço total atribuído",1)</formula>
    </cfRule>
    <cfRule type="expression" dxfId="74" priority="15">
      <formula>IF($A39="Disponibil.total",1)</formula>
    </cfRule>
    <cfRule type="expression" dxfId="73" priority="16">
      <formula>IF($B39=1,1)</formula>
    </cfRule>
    <cfRule type="expression" dxfId="72" priority="14">
      <formula>IF($A39="Disponibilidade restante",1)</formula>
    </cfRule>
  </conditionalFormatting>
  <conditionalFormatting sqref="H17:T17">
    <cfRule type="expression" dxfId="71" priority="42">
      <formula>IF($A17="Disponibilidade restante",1)</formula>
    </cfRule>
    <cfRule type="expression" dxfId="70" priority="43">
      <formula>IF($A17="Disponibil.total",1)</formula>
    </cfRule>
    <cfRule type="expression" dxfId="69" priority="44">
      <formula>IF(#REF!=1,1)</formula>
    </cfRule>
    <cfRule type="expression" dxfId="68" priority="41">
      <formula>IF($A17="Esforço total atribuído",1)</formula>
    </cfRule>
  </conditionalFormatting>
  <conditionalFormatting sqref="H6:W6 H7:AA10 H11:I11 K11:M11 O11:AA11 H12:AA16 H18:AA22 V23:AA25 H26:O27 P26:AA32 J33:AA33 T34:AA34 T36:AA36">
    <cfRule type="expression" dxfId="67" priority="165">
      <formula>IF($A6="Esforço total atribuído",1)</formula>
    </cfRule>
    <cfRule type="expression" dxfId="66" priority="166">
      <formula>IF($A6="Disponibilidade restante",1)</formula>
    </cfRule>
    <cfRule type="expression" dxfId="65" priority="167">
      <formula>IF($A6="Disponibil.total",1)</formula>
    </cfRule>
    <cfRule type="expression" dxfId="64" priority="168">
      <formula>IF($B6=1,1)</formula>
    </cfRule>
  </conditionalFormatting>
  <conditionalFormatting sqref="I34:L34">
    <cfRule type="expression" dxfId="63" priority="25">
      <formula>IF($A34="Esforço total atribuído",1)</formula>
    </cfRule>
    <cfRule type="expression" dxfId="62" priority="28">
      <formula>IF($B34=1,1)</formula>
    </cfRule>
    <cfRule type="expression" dxfId="61" priority="27">
      <formula>IF($A34="Disponibil.total",1)</formula>
    </cfRule>
    <cfRule type="expression" dxfId="60" priority="26">
      <formula>IF($A34="Disponibilidade restante",1)</formula>
    </cfRule>
  </conditionalFormatting>
  <conditionalFormatting sqref="J11 N11">
    <cfRule type="expression" dxfId="59" priority="68">
      <formula>IF($B11=1,1)</formula>
    </cfRule>
    <cfRule type="expression" dxfId="58" priority="67">
      <formula>IF($A11="Disponibil.total",1)</formula>
    </cfRule>
    <cfRule type="expression" dxfId="57" priority="66">
      <formula>IF($A11="Disponibilidade restante",1)</formula>
    </cfRule>
    <cfRule type="expression" dxfId="56" priority="65">
      <formula>IF($A11="Esforço total atribuído",1)</formula>
    </cfRule>
  </conditionalFormatting>
  <conditionalFormatting sqref="J35:J38 J41:J46">
    <cfRule type="expression" dxfId="55" priority="75">
      <formula>IF($A35="Disponibil.total",1)</formula>
    </cfRule>
    <cfRule type="expression" dxfId="54" priority="74">
      <formula>IF($A35="Disponibilidade restante",1)</formula>
    </cfRule>
    <cfRule type="expression" dxfId="53" priority="76">
      <formula>IF($B35=1,1)</formula>
    </cfRule>
    <cfRule type="expression" dxfId="52" priority="73">
      <formula>IF($A35="Esforço total atribuído",1)</formula>
    </cfRule>
  </conditionalFormatting>
  <conditionalFormatting sqref="K32:L32">
    <cfRule type="expression" dxfId="51" priority="61">
      <formula>IF($A32="Esforço total atribuído",1)</formula>
    </cfRule>
    <cfRule type="expression" dxfId="50" priority="62">
      <formula>IF($A32="Disponibilidade restante",1)</formula>
    </cfRule>
    <cfRule type="expression" dxfId="49" priority="63">
      <formula>IF($A32="Disponibil.total",1)</formula>
    </cfRule>
    <cfRule type="expression" dxfId="48" priority="64">
      <formula>IF($B32=1,1)</formula>
    </cfRule>
  </conditionalFormatting>
  <conditionalFormatting sqref="K23:N23 L24:N25 K25">
    <cfRule type="expression" dxfId="47" priority="49">
      <formula>IF($A23="Esforço total atribuído",1)</formula>
    </cfRule>
    <cfRule type="expression" dxfId="46" priority="51">
      <formula>IF($A23="Disponibil.total",1)</formula>
    </cfRule>
    <cfRule type="expression" dxfId="45" priority="52">
      <formula>IF($B23=1,1)</formula>
    </cfRule>
    <cfRule type="expression" dxfId="44" priority="50">
      <formula>IF($A23="Disponibilidade restante",1)</formula>
    </cfRule>
  </conditionalFormatting>
  <conditionalFormatting sqref="K28:O28 K29 O29">
    <cfRule type="expression" dxfId="43" priority="129">
      <formula>IF($A28="Esforço total atribuído",1)</formula>
    </cfRule>
    <cfRule type="expression" dxfId="42" priority="130">
      <formula>IF($A28="Disponibilidade restante",1)</formula>
    </cfRule>
    <cfRule type="expression" dxfId="41" priority="132">
      <formula>IF($B28=1,1)</formula>
    </cfRule>
    <cfRule type="expression" dxfId="40" priority="131">
      <formula>IF($A28="Disponibil.total",1)</formula>
    </cfRule>
  </conditionalFormatting>
  <conditionalFormatting sqref="K30:O31">
    <cfRule type="expression" dxfId="39" priority="111">
      <formula>IF($A30="Disponibil.total",1)</formula>
    </cfRule>
    <cfRule type="expression" dxfId="38" priority="112">
      <formula>IF($B30=1,1)</formula>
    </cfRule>
    <cfRule type="expression" dxfId="37" priority="109">
      <formula>IF($A30="Esforço total atribuído",1)</formula>
    </cfRule>
    <cfRule type="expression" dxfId="36" priority="110">
      <formula>IF($A30="Disponibilidade restante",1)</formula>
    </cfRule>
  </conditionalFormatting>
  <conditionalFormatting sqref="K3:S3">
    <cfRule type="expression" dxfId="35" priority="12">
      <formula>IF($B3=1,1)</formula>
    </cfRule>
    <cfRule type="expression" dxfId="34" priority="11">
      <formula>IF($A3="Disponibil.total",1)</formula>
    </cfRule>
    <cfRule type="expression" dxfId="33" priority="10">
      <formula>IF($A3="Disponibilidade restante",1)</formula>
    </cfRule>
    <cfRule type="expression" dxfId="32" priority="9">
      <formula>IF($A3="Esforço total atribuído",1)</formula>
    </cfRule>
  </conditionalFormatting>
  <conditionalFormatting sqref="L29:N29">
    <cfRule type="expression" dxfId="31" priority="108">
      <formula>IF($B29=1,1)</formula>
    </cfRule>
    <cfRule type="expression" dxfId="30" priority="107">
      <formula>IF($A29="Disponibil.total",1)</formula>
    </cfRule>
    <cfRule type="expression" dxfId="29" priority="105">
      <formula>IF($A29="Esforço total atribuído",1)</formula>
    </cfRule>
    <cfRule type="expression" dxfId="28" priority="106">
      <formula>IF($A29="Disponibilidade restante",1)</formula>
    </cfRule>
  </conditionalFormatting>
  <conditionalFormatting sqref="L35:AA35">
    <cfRule type="expression" dxfId="27" priority="1">
      <formula>IF($A35="Esforço total atribuído",1)</formula>
    </cfRule>
    <cfRule type="expression" dxfId="26" priority="4">
      <formula>IF($B35=1,1)</formula>
    </cfRule>
    <cfRule type="expression" dxfId="25" priority="3">
      <formula>IF($A35="Disponibil.total",1)</formula>
    </cfRule>
    <cfRule type="expression" dxfId="24" priority="2">
      <formula>IF($A35="Disponibilidade restante",1)</formula>
    </cfRule>
  </conditionalFormatting>
  <conditionalFormatting sqref="M32:O32 K35 K36:M36 K37:O38 K41:O46 K47">
    <cfRule type="expression" dxfId="23" priority="133">
      <formula>IF($A32="Esforço total atribuído",1)</formula>
    </cfRule>
    <cfRule type="expression" dxfId="22" priority="134">
      <formula>IF($A32="Disponibilidade restante",1)</formula>
    </cfRule>
    <cfRule type="expression" dxfId="21" priority="135">
      <formula>IF($A32="Disponibil.total",1)</formula>
    </cfRule>
    <cfRule type="expression" dxfId="20" priority="136">
      <formula>IF($B32=1,1)</formula>
    </cfRule>
  </conditionalFormatting>
  <conditionalFormatting sqref="M34:S34 N36:S36">
    <cfRule type="expression" dxfId="19" priority="31">
      <formula>IF($A34="Disponibil.total",1)</formula>
    </cfRule>
    <cfRule type="expression" dxfId="18" priority="30">
      <formula>IF($A34="Disponibilidade restante",1)</formula>
    </cfRule>
    <cfRule type="expression" dxfId="17" priority="29">
      <formula>IF($A34="Esforço total atribuído",1)</formula>
    </cfRule>
    <cfRule type="expression" dxfId="16" priority="32">
      <formula>IF($B34=1,1)</formula>
    </cfRule>
  </conditionalFormatting>
  <conditionalFormatting sqref="M39:AA40">
    <cfRule type="expression" dxfId="15" priority="17">
      <formula>IF($A39="Esforço total atribuído",1)</formula>
    </cfRule>
    <cfRule type="expression" dxfId="14" priority="18">
      <formula>IF($A39="Disponibilidade restante",1)</formula>
    </cfRule>
    <cfRule type="expression" dxfId="13" priority="19">
      <formula>IF($A39="Disponibil.total",1)</formula>
    </cfRule>
    <cfRule type="expression" dxfId="12" priority="20">
      <formula>IF($B39=1,1)</formula>
    </cfRule>
  </conditionalFormatting>
  <conditionalFormatting sqref="O23:U25">
    <cfRule type="expression" dxfId="11" priority="45">
      <formula>IF($A23="Esforço total atribuído",1)</formula>
    </cfRule>
    <cfRule type="expression" dxfId="10" priority="48">
      <formula>IF($B23=1,1)</formula>
    </cfRule>
    <cfRule type="expression" dxfId="9" priority="47">
      <formula>IF($A23="Disponibil.total",1)</formula>
    </cfRule>
    <cfRule type="expression" dxfId="8" priority="46">
      <formula>IF($A23="Disponibilidade restante",1)</formula>
    </cfRule>
  </conditionalFormatting>
  <conditionalFormatting sqref="P37:W38 P41:W47">
    <cfRule type="expression" dxfId="7" priority="78">
      <formula>IF($A37="Disponibilidade restante",1)</formula>
    </cfRule>
    <cfRule type="expression" dxfId="6" priority="79">
      <formula>IF($A37="Disponibil.total",1)</formula>
    </cfRule>
    <cfRule type="expression" dxfId="5" priority="80">
      <formula>IF($B37=1,1)</formula>
    </cfRule>
    <cfRule type="expression" dxfId="4" priority="77">
      <formula>IF($A37="Esforço total atribuído",1)</formula>
    </cfRule>
  </conditionalFormatting>
  <conditionalFormatting sqref="W3:AA3">
    <cfRule type="expression" dxfId="3" priority="8">
      <formula>IF($B3=1,1)</formula>
    </cfRule>
    <cfRule type="expression" dxfId="2" priority="7">
      <formula>IF($A3="Disponibil.total",1)</formula>
    </cfRule>
    <cfRule type="expression" dxfId="1" priority="6">
      <formula>IF($A3="Disponibilidade restante",1)</formula>
    </cfRule>
    <cfRule type="expression" dxfId="0" priority="5">
      <formula>IF($A3="Esforço total atribuído",1)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299C8A5E56DF42BB3A496FAB31A3CA" ma:contentTypeVersion="14" ma:contentTypeDescription="Crie um novo documento." ma:contentTypeScope="" ma:versionID="f48546ee30a9c08b8c56cc99cae99613">
  <xsd:schema xmlns:xsd="http://www.w3.org/2001/XMLSchema" xmlns:xs="http://www.w3.org/2001/XMLSchema" xmlns:p="http://schemas.microsoft.com/office/2006/metadata/properties" xmlns:ns2="886f8626-7949-4fe5-8403-a629ca357b95" targetNamespace="http://schemas.microsoft.com/office/2006/metadata/properties" ma:root="true" ma:fieldsID="4da67acbd85d4947d1135fd4f9dd5422" ns2:_="">
    <xsd:import namespace="886f8626-7949-4fe5-8403-a629ca357b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6f8626-7949-4fe5-8403-a629ca357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7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1C848C-A0C9-41E4-8BB1-646104CE90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6963EF-7E18-4286-B416-ADA05C6F6E23}">
  <ds:schemaRefs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886f8626-7949-4fe5-8403-a629ca357b95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D166CF-06BA-4724-B53B-B9598BFDF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6f8626-7949-4fe5-8403-a629ca357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86666a6-a8d2-4604-a002-95b622cb7e18}" enabled="0" method="" siteId="{886666a6-a8d2-4604-a002-95b622cb7e1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Backlog Servers</vt:lpstr>
      <vt:lpstr>Backlog Plataform OPS</vt:lpstr>
      <vt:lpstr>Anderson</vt:lpstr>
      <vt:lpstr>Claudio</vt:lpstr>
      <vt:lpstr>David</vt:lpstr>
      <vt:lpstr>Planilha1</vt:lpstr>
      <vt:lpstr>Giovani</vt:lpstr>
      <vt:lpstr>Piccoli</vt:lpstr>
      <vt:lpstr>Samarone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Botter Cario Einsfeldt</dc:creator>
  <cp:keywords/>
  <dc:description/>
  <cp:lastModifiedBy>Rodrigo de Oliveira</cp:lastModifiedBy>
  <cp:revision/>
  <dcterms:created xsi:type="dcterms:W3CDTF">2024-04-18T17:53:24Z</dcterms:created>
  <dcterms:modified xsi:type="dcterms:W3CDTF">2024-09-25T22:32:32Z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0x01010055299C8A5E56DF42BB3A496FAB31A3CA</vt:lpwstr>
  </property>
</Properties>
</file>