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weg365.sharepoint.com/teams/BR-TI-TIN/Alocacao Recursos/TIN - Detalhamento Atividades/"/>
    </mc:Choice>
  </mc:AlternateContent>
  <xr:revisionPtr revIDLastSave="94" documentId="13_ncr:1_{D828C04F-A10E-4FAC-9D16-AC4898EEDA35}" xr6:coauthVersionLast="47" xr6:coauthVersionMax="47" xr10:uidLastSave="{E2C32993-C3A4-4714-9AB8-10E38F8DDDAE}"/>
  <bookViews>
    <workbookView xWindow="-5970" yWindow="-16320" windowWidth="29040" windowHeight="15720" activeTab="3" xr2:uid="{00000000-000D-0000-FFFF-FFFF00000000}"/>
  </bookViews>
  <sheets>
    <sheet name="Backlog" sheetId="2" r:id="rId1"/>
    <sheet name="Andrei" sheetId="6" r:id="rId2"/>
    <sheet name="Heck" sheetId="7" r:id="rId3"/>
    <sheet name="Duda" sheetId="4" r:id="rId4"/>
    <sheet name="Franke" sheetId="3" r:id="rId5"/>
    <sheet name="Lineu" sheetId="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4" l="1"/>
  <c r="G30" i="9"/>
  <c r="G25" i="4" l="1"/>
  <c r="G36" i="6"/>
  <c r="H59" i="2" l="1"/>
  <c r="H60" i="2"/>
  <c r="H61" i="2"/>
  <c r="H62" i="2"/>
  <c r="H63" i="2"/>
  <c r="H64" i="2"/>
  <c r="H65" i="2"/>
  <c r="H66" i="2"/>
  <c r="H67" i="2"/>
  <c r="H68" i="2"/>
  <c r="G59" i="2" l="1"/>
  <c r="G60" i="2"/>
  <c r="G61" i="2"/>
  <c r="G62" i="2"/>
  <c r="G63" i="2"/>
  <c r="G64" i="2"/>
  <c r="G65" i="2"/>
  <c r="G66" i="2"/>
  <c r="G67" i="2"/>
  <c r="G68" i="2"/>
  <c r="H49" i="2"/>
  <c r="G49" i="2" s="1"/>
  <c r="H50" i="2"/>
  <c r="G50" i="2" s="1"/>
  <c r="H51" i="2"/>
  <c r="G51" i="2" s="1"/>
  <c r="H52" i="2"/>
  <c r="G52" i="2" s="1"/>
  <c r="H53" i="2"/>
  <c r="G53" i="2" s="1"/>
  <c r="G54" i="2"/>
  <c r="H54" i="2"/>
  <c r="H55" i="2"/>
  <c r="G55" i="2" s="1"/>
  <c r="H56" i="2"/>
  <c r="G56" i="2" s="1"/>
  <c r="H57" i="2"/>
  <c r="G57" i="2" s="1"/>
  <c r="H58" i="2"/>
  <c r="G58" i="2" s="1"/>
  <c r="H69" i="2"/>
  <c r="G69" i="2" s="1"/>
  <c r="H38" i="2"/>
  <c r="G38" i="2" s="1"/>
  <c r="H39" i="2"/>
  <c r="G39" i="2" s="1"/>
  <c r="H40" i="2"/>
  <c r="G40" i="2" s="1"/>
  <c r="H41" i="2"/>
  <c r="G41" i="2" s="1"/>
  <c r="H42" i="2"/>
  <c r="G42" i="2" s="1"/>
  <c r="H43" i="2"/>
  <c r="H44" i="2"/>
  <c r="G44" i="2" s="1"/>
  <c r="H45" i="2"/>
  <c r="H46" i="2"/>
  <c r="G46" i="2" s="1"/>
  <c r="H47" i="2"/>
  <c r="G47" i="2" s="1"/>
  <c r="H48" i="2"/>
  <c r="G48" i="2" s="1"/>
  <c r="H70" i="2"/>
  <c r="G70" i="2" s="1"/>
  <c r="H71" i="2"/>
  <c r="H72" i="2"/>
  <c r="G43" i="2"/>
  <c r="G45" i="2"/>
  <c r="H35" i="2"/>
  <c r="H36" i="2"/>
  <c r="H37" i="2"/>
  <c r="H34" i="2"/>
  <c r="H30" i="2"/>
  <c r="H31" i="2"/>
  <c r="H32" i="2"/>
  <c r="H33" i="2"/>
  <c r="H29" i="2"/>
  <c r="H4" i="9"/>
  <c r="H3" i="9"/>
  <c r="G49" i="3" l="1"/>
  <c r="G50" i="3"/>
  <c r="G51" i="3"/>
  <c r="G33" i="9"/>
  <c r="G31" i="9"/>
  <c r="G32" i="9"/>
  <c r="G27" i="4"/>
  <c r="G26" i="4"/>
  <c r="G27" i="2" l="1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9" i="2"/>
  <c r="G8" i="2"/>
  <c r="G7" i="2"/>
  <c r="G6" i="2"/>
  <c r="G5" i="2"/>
  <c r="G28" i="2"/>
  <c r="G35" i="2"/>
  <c r="G36" i="2"/>
  <c r="G37" i="2"/>
  <c r="G71" i="2"/>
  <c r="G3" i="2"/>
  <c r="G72" i="2"/>
  <c r="Q2" i="2" l="1"/>
  <c r="R2" i="2"/>
  <c r="S2" i="2"/>
  <c r="G34" i="9"/>
  <c r="G29" i="9"/>
  <c r="G28" i="9"/>
  <c r="G27" i="9"/>
  <c r="G6" i="3" l="1"/>
  <c r="G6" i="4"/>
  <c r="K4" i="6"/>
  <c r="G8" i="6"/>
  <c r="G9" i="6"/>
  <c r="G24" i="9"/>
  <c r="G25" i="9"/>
  <c r="G3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6" i="9"/>
  <c r="G45" i="3"/>
  <c r="G3" i="6"/>
  <c r="G52" i="3"/>
  <c r="G48" i="3"/>
  <c r="G47" i="3"/>
  <c r="G46" i="3"/>
  <c r="G44" i="3"/>
  <c r="G43" i="3"/>
  <c r="G42" i="3"/>
  <c r="G41" i="3"/>
  <c r="G40" i="3"/>
  <c r="G39" i="3"/>
  <c r="G38" i="3"/>
  <c r="G35" i="3"/>
  <c r="G34" i="3"/>
  <c r="G32" i="3"/>
  <c r="G30" i="3"/>
  <c r="G29" i="3"/>
  <c r="G27" i="3"/>
  <c r="G24" i="3"/>
  <c r="G23" i="3"/>
  <c r="G21" i="3"/>
  <c r="G19" i="3"/>
  <c r="G17" i="3"/>
  <c r="G14" i="3"/>
  <c r="G13" i="3"/>
  <c r="G10" i="3"/>
  <c r="G9" i="3"/>
  <c r="G8" i="3"/>
  <c r="G7" i="3"/>
  <c r="G5" i="3"/>
  <c r="G3" i="3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4" i="4"/>
  <c r="G23" i="4"/>
  <c r="G19" i="4"/>
  <c r="G18" i="4"/>
  <c r="G14" i="4"/>
  <c r="G13" i="4"/>
  <c r="G12" i="4"/>
  <c r="G10" i="4"/>
  <c r="G7" i="4"/>
  <c r="G5" i="4"/>
  <c r="G3" i="4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K4" i="3"/>
  <c r="G53" i="3"/>
  <c r="G28" i="3"/>
  <c r="G25" i="3"/>
  <c r="W2" i="3" l="1"/>
  <c r="X2" i="3"/>
  <c r="Y2" i="3"/>
  <c r="Z2" i="3"/>
  <c r="AA2" i="3"/>
  <c r="T4" i="9"/>
  <c r="T2" i="9" s="1"/>
  <c r="U4" i="9"/>
  <c r="U2" i="9" s="1"/>
  <c r="V4" i="9"/>
  <c r="V2" i="9" s="1"/>
  <c r="W4" i="9"/>
  <c r="W2" i="9" s="1"/>
  <c r="V4" i="4"/>
  <c r="W4" i="4"/>
  <c r="W2" i="4" s="1"/>
  <c r="X4" i="4"/>
  <c r="Y4" i="4"/>
  <c r="Y2" i="4" s="1"/>
  <c r="Z4" i="4"/>
  <c r="Z2" i="4" s="1"/>
  <c r="AA4" i="4"/>
  <c r="AA2" i="4" s="1"/>
  <c r="X2" i="4"/>
  <c r="G3" i="7" l="1"/>
  <c r="G5" i="7"/>
  <c r="G6" i="7"/>
  <c r="G7" i="7"/>
  <c r="W4" i="7"/>
  <c r="W2" i="7" s="1"/>
  <c r="X4" i="7"/>
  <c r="X2" i="7" s="1"/>
  <c r="Y4" i="7"/>
  <c r="Y2" i="7" s="1"/>
  <c r="Z4" i="7"/>
  <c r="Z2" i="7" s="1"/>
  <c r="AA4" i="7"/>
  <c r="AA2" i="7"/>
  <c r="G35" i="6"/>
  <c r="G34" i="6"/>
  <c r="G33" i="6"/>
  <c r="G32" i="6"/>
  <c r="G30" i="6"/>
  <c r="G29" i="6"/>
  <c r="G28" i="6"/>
  <c r="G25" i="6"/>
  <c r="G24" i="6"/>
  <c r="G23" i="6"/>
  <c r="G22" i="6"/>
  <c r="G20" i="6"/>
  <c r="G19" i="6"/>
  <c r="G18" i="6"/>
  <c r="G15" i="6"/>
  <c r="G14" i="6"/>
  <c r="G13" i="6"/>
  <c r="G11" i="6"/>
  <c r="G10" i="6"/>
  <c r="G5" i="6"/>
  <c r="W4" i="6"/>
  <c r="W2" i="6" s="1"/>
  <c r="X4" i="6"/>
  <c r="X2" i="6" s="1"/>
  <c r="Y4" i="6"/>
  <c r="Y2" i="6" s="1"/>
  <c r="Z4" i="6"/>
  <c r="Z2" i="6" s="1"/>
  <c r="AA4" i="6"/>
  <c r="AA2" i="6" s="1"/>
  <c r="I4" i="2" l="1"/>
  <c r="J4" i="2"/>
  <c r="K4" i="2"/>
  <c r="L4" i="2"/>
  <c r="M4" i="2"/>
  <c r="N4" i="2"/>
  <c r="O4" i="2"/>
  <c r="P4" i="2"/>
  <c r="H4" i="2"/>
  <c r="G4" i="2" l="1"/>
  <c r="G9" i="4"/>
  <c r="G22" i="4"/>
  <c r="G33" i="3"/>
  <c r="G21" i="4"/>
  <c r="P4" i="4" l="1"/>
  <c r="P2" i="4" s="1"/>
  <c r="Q4" i="4"/>
  <c r="Q2" i="4" s="1"/>
  <c r="R4" i="4"/>
  <c r="R2" i="4" s="1"/>
  <c r="S4" i="4"/>
  <c r="S2" i="4" s="1"/>
  <c r="T4" i="4"/>
  <c r="T2" i="4" s="1"/>
  <c r="U4" i="4"/>
  <c r="U2" i="4" s="1"/>
  <c r="V2" i="4"/>
  <c r="P4" i="7"/>
  <c r="P2" i="7" s="1"/>
  <c r="Q4" i="7"/>
  <c r="Q2" i="7" s="1"/>
  <c r="R4" i="7"/>
  <c r="R2" i="7" s="1"/>
  <c r="S4" i="7"/>
  <c r="S2" i="7" s="1"/>
  <c r="T4" i="7"/>
  <c r="T2" i="7" s="1"/>
  <c r="U4" i="7"/>
  <c r="U2" i="7" s="1"/>
  <c r="V4" i="7"/>
  <c r="V2" i="7" s="1"/>
  <c r="G31" i="6"/>
  <c r="G27" i="6"/>
  <c r="G12" i="6"/>
  <c r="G7" i="6"/>
  <c r="J4" i="6"/>
  <c r="V2" i="3"/>
  <c r="U2" i="3"/>
  <c r="T2" i="3"/>
  <c r="S2" i="3"/>
  <c r="R2" i="3"/>
  <c r="Q2" i="3"/>
  <c r="P2" i="3"/>
  <c r="G36" i="3"/>
  <c r="G37" i="3"/>
  <c r="G31" i="3"/>
  <c r="L4" i="6"/>
  <c r="M4" i="6"/>
  <c r="N4" i="6"/>
  <c r="O4" i="6"/>
  <c r="P4" i="6"/>
  <c r="Q4" i="6"/>
  <c r="R4" i="6"/>
  <c r="S4" i="6"/>
  <c r="T4" i="6"/>
  <c r="U4" i="6"/>
  <c r="V4" i="6"/>
  <c r="I4" i="6"/>
  <c r="G4" i="6" l="1"/>
  <c r="Q4" i="9"/>
  <c r="Q2" i="9" s="1"/>
  <c r="R4" i="9"/>
  <c r="R2" i="9" s="1"/>
  <c r="S4" i="9"/>
  <c r="S2" i="9" s="1"/>
  <c r="I4" i="9"/>
  <c r="J4" i="9"/>
  <c r="K4" i="9"/>
  <c r="L4" i="9"/>
  <c r="M4" i="9"/>
  <c r="N4" i="9"/>
  <c r="O4" i="9"/>
  <c r="P4" i="9"/>
  <c r="G20" i="4"/>
  <c r="Q2" i="6"/>
  <c r="R2" i="6"/>
  <c r="S2" i="6"/>
  <c r="T2" i="6"/>
  <c r="U2" i="6"/>
  <c r="V2" i="6"/>
  <c r="P2" i="6"/>
  <c r="G4" i="9" l="1"/>
  <c r="P2" i="9"/>
  <c r="O2" i="9"/>
  <c r="N2" i="9"/>
  <c r="M2" i="9"/>
  <c r="L2" i="9"/>
  <c r="K2" i="9"/>
  <c r="I2" i="9"/>
  <c r="H2" i="9"/>
  <c r="J2" i="9"/>
  <c r="H4" i="7"/>
  <c r="H2" i="7" s="1"/>
  <c r="G9" i="7"/>
  <c r="G6" i="6"/>
  <c r="G16" i="6"/>
  <c r="G17" i="6"/>
  <c r="G26" i="6"/>
  <c r="H4" i="6"/>
  <c r="I4" i="7"/>
  <c r="J4" i="7"/>
  <c r="J2" i="7" s="1"/>
  <c r="K4" i="7"/>
  <c r="L4" i="7"/>
  <c r="L2" i="7" s="1"/>
  <c r="M4" i="7"/>
  <c r="M2" i="7" s="1"/>
  <c r="N4" i="7"/>
  <c r="N2" i="7" s="1"/>
  <c r="O4" i="7"/>
  <c r="O2" i="7" s="1"/>
  <c r="I2" i="6"/>
  <c r="J2" i="6"/>
  <c r="K2" i="6"/>
  <c r="L2" i="6"/>
  <c r="M2" i="6"/>
  <c r="N2" i="6"/>
  <c r="O2" i="6"/>
  <c r="I4" i="4"/>
  <c r="J4" i="4"/>
  <c r="K4" i="4"/>
  <c r="L4" i="4"/>
  <c r="M4" i="4"/>
  <c r="N4" i="4"/>
  <c r="O4" i="4"/>
  <c r="H4" i="4"/>
  <c r="O2" i="2"/>
  <c r="P2" i="2"/>
  <c r="G8" i="4"/>
  <c r="G15" i="4"/>
  <c r="G11" i="4"/>
  <c r="G16" i="4"/>
  <c r="G11" i="3"/>
  <c r="G12" i="3"/>
  <c r="G15" i="3"/>
  <c r="G16" i="3"/>
  <c r="G18" i="3"/>
  <c r="G20" i="3"/>
  <c r="G26" i="3"/>
  <c r="G4" i="4" l="1"/>
  <c r="G2" i="9"/>
  <c r="K2" i="7"/>
  <c r="G4" i="7"/>
  <c r="G2" i="6"/>
  <c r="I2" i="7"/>
  <c r="G2" i="7" l="1"/>
  <c r="H2" i="6"/>
  <c r="O2" i="4"/>
  <c r="N2" i="4"/>
  <c r="M2" i="4"/>
  <c r="L2" i="4"/>
  <c r="K2" i="4"/>
  <c r="J2" i="4"/>
  <c r="I2" i="4"/>
  <c r="I53" i="3"/>
  <c r="I22" i="3"/>
  <c r="H22" i="3"/>
  <c r="H4" i="3" s="1"/>
  <c r="O2" i="3"/>
  <c r="N2" i="3"/>
  <c r="M2" i="3"/>
  <c r="L2" i="3"/>
  <c r="K2" i="3"/>
  <c r="N2" i="2"/>
  <c r="M2" i="2"/>
  <c r="L2" i="2"/>
  <c r="K2" i="2"/>
  <c r="J2" i="2"/>
  <c r="I2" i="2"/>
  <c r="H2" i="2"/>
  <c r="G2" i="2" l="1"/>
  <c r="I4" i="3"/>
  <c r="I2" i="3" s="1"/>
  <c r="J4" i="3"/>
  <c r="J2" i="3" s="1"/>
  <c r="G22" i="3"/>
  <c r="G4" i="3" l="1"/>
  <c r="H2" i="3"/>
  <c r="G2" i="3" s="1"/>
  <c r="H2" i="4"/>
  <c r="G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N35" authorId="0" shapeId="0" xr:uid="{37061E51-06D6-4A22-B729-A2FF6EF4EA22}">
      <text>
        <r>
          <rPr>
            <b/>
            <sz val="9"/>
            <color indexed="81"/>
            <rFont val="Segoe UI"/>
            <charset val="1"/>
          </rPr>
          <t>Alocado Marathon 160 horas, mas devido a ausencia paternidade serão dedicados apenas 80 horas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<sst xmlns="http://schemas.openxmlformats.org/spreadsheetml/2006/main" count="1036" uniqueCount="278">
  <si>
    <t>Epic</t>
  </si>
  <si>
    <t>Ações</t>
  </si>
  <si>
    <t>Status</t>
  </si>
  <si>
    <t>Due Date</t>
  </si>
  <si>
    <t>Assignee</t>
  </si>
  <si>
    <t>Estimated effort</t>
  </si>
  <si>
    <t>mai/24</t>
  </si>
  <si>
    <t>jun/24</t>
  </si>
  <si>
    <t>jul/24</t>
  </si>
  <si>
    <t>ago/24</t>
  </si>
  <si>
    <t>set/24</t>
  </si>
  <si>
    <t>out/24</t>
  </si>
  <si>
    <t>nov/24</t>
  </si>
  <si>
    <t>dez/24</t>
  </si>
  <si>
    <t>jan/25</t>
  </si>
  <si>
    <t>fev/25</t>
  </si>
  <si>
    <t>Nota</t>
  </si>
  <si>
    <t>GAP</t>
  </si>
  <si>
    <t>Horas disponíveis</t>
  </si>
  <si>
    <t>Total de esforço (hrs)</t>
  </si>
  <si>
    <t>Revisão Infraestrutura de LAN_WLAN Tizayuca-WMX</t>
  </si>
  <si>
    <t>Em andamento</t>
  </si>
  <si>
    <t>franke</t>
  </si>
  <si>
    <t>Centro de Distribuição -  WTI Macaé/RJ</t>
  </si>
  <si>
    <t>Realizado projeto tecnico, aguardando aprovação</t>
  </si>
  <si>
    <t>Revisão Infraestrutura de TI Biblioteca PFII</t>
  </si>
  <si>
    <t>Aguardando aprovação pela parte civil</t>
  </si>
  <si>
    <t>WDS - Prédio Pack de Baterias</t>
  </si>
  <si>
    <t>WII - Infraestrutura de Rede Security Gate</t>
  </si>
  <si>
    <t>WEG Singapure - Ampliação de Local</t>
  </si>
  <si>
    <t>Pós Implantação - 1000027221-Integração de infraestrutura ZEST Africa</t>
  </si>
  <si>
    <t>Configuração das câmaras</t>
  </si>
  <si>
    <t>Ativação Internet Orange no Chile</t>
  </si>
  <si>
    <t xml:space="preserve">Ativação SDWAN Mannhein Alemanha </t>
  </si>
  <si>
    <t>Ampliar rede Wi-Fi Stamping Workshop Rugao</t>
  </si>
  <si>
    <t>WMO - Centro de Inovação - Mudança de Endereço</t>
  </si>
  <si>
    <t>WAU - Novo Prédio da Serralheira em Itajaí</t>
  </si>
  <si>
    <t>WBL - Revisar infraestrutura Wireless para WSFM na Bluffton</t>
  </si>
  <si>
    <t>WEG Trade da Áustria - Nova operação da WEG Internacional Trade na Suíça</t>
  </si>
  <si>
    <t>Não iniciado</t>
  </si>
  <si>
    <t xml:space="preserve">WTK - WMO - Novo Galpão Turquia </t>
  </si>
  <si>
    <t>Aguardando próximos passos da filial</t>
  </si>
  <si>
    <t>WEG Linhares - Projeto Infraestrutura Utilidades e ampliação prédio Injeção</t>
  </si>
  <si>
    <t>Aguardando conclusão da obra para implantação da infra de TI</t>
  </si>
  <si>
    <t>[Expansão do Parque Fabril II] 01 - Fábrica VIII</t>
  </si>
  <si>
    <t>Fazer Site Survey de validação da infraestrutura</t>
  </si>
  <si>
    <t>WMX-QUMA - Nova unidade de Automação</t>
  </si>
  <si>
    <t>WTI - Novo Centro de Logística Weg Tintas GRM</t>
  </si>
  <si>
    <t>Ampliação Planta Fabril da Paumar-SP</t>
  </si>
  <si>
    <t>Em fase final do projeto</t>
  </si>
  <si>
    <t>WMX-WTD - Novo Prédio Huehuetoca</t>
  </si>
  <si>
    <t>WEG Peru - Nova Unidade Comercial</t>
  </si>
  <si>
    <t>Realizada ativação com equipamentos empretados, aguardando chegar os equipamentos adquiridos</t>
  </si>
  <si>
    <t>WEG Itajaí  | Novo Prédio de Tomadas e Interruptores</t>
  </si>
  <si>
    <t>Realizado projeto tecnico, aguardando aprovação da parte civil</t>
  </si>
  <si>
    <t>Integração Nova Unidade RF Poção Grande-GRM</t>
  </si>
  <si>
    <t>WEG Rugao | Ampliação Novo Prédio</t>
  </si>
  <si>
    <t>WPT | Ampliação rede de Santo Tirso</t>
  </si>
  <si>
    <t>WEG Itajaí | Ampliação Rede Wi-Fi - Prédio Engenharia</t>
  </si>
  <si>
    <t>Revisão LPU 2024</t>
  </si>
  <si>
    <t>Renovar contrato de internet da WTD Betim - Contrato vence em Agosto com a Operadora Algar</t>
  </si>
  <si>
    <t>Aprovado, em fase de ativação da ultima milha pela operadora</t>
  </si>
  <si>
    <t>Aquisição Antenas StarLink</t>
  </si>
  <si>
    <t>Necessidade de aquisição de novas antenas da WEN</t>
  </si>
  <si>
    <t>Consultas Tecnicas</t>
  </si>
  <si>
    <t>Analisar consultas tecnicas</t>
  </si>
  <si>
    <t>1000028826 - ZEST-Rotech Services-WEGNET Integration</t>
  </si>
  <si>
    <t>reajustar PPM</t>
  </si>
  <si>
    <t>1000028844 - PM1 - Nova solução de Contact Center</t>
  </si>
  <si>
    <t>1000028723 - Arquitetura de Conectividade SDWAN</t>
  </si>
  <si>
    <t>Acompanhamento do projeto</t>
  </si>
  <si>
    <t>1000028316 - WII-WEN-WIND - Novo centro no SAP</t>
  </si>
  <si>
    <t>1000028582 - Rastreamento Ativos WEG</t>
  </si>
  <si>
    <t>1000028437 - WEC - Implantar WM Portland</t>
  </si>
  <si>
    <t>1000028953 - Ativar Backup DR físico para Balteau</t>
  </si>
  <si>
    <t>Demanda sendo replanejada a partir de Out/24</t>
  </si>
  <si>
    <t>Em fase de replanejamento</t>
  </si>
  <si>
    <t>1000029136 - Novo prédio Digital - WDS</t>
  </si>
  <si>
    <t xml:space="preserve">1000028744 - Renovar contrato de Internet das Unidade </t>
  </si>
  <si>
    <t>1000028972 - Atualizacao Tecnologica Cisco Prime (DNA Center)</t>
  </si>
  <si>
    <t>PPI - Rede WEG Novale</t>
  </si>
  <si>
    <t>Não Iniciado</t>
  </si>
  <si>
    <t>Férias</t>
  </si>
  <si>
    <t>mar/25</t>
  </si>
  <si>
    <t>abr/25</t>
  </si>
  <si>
    <t>mai/25</t>
  </si>
  <si>
    <t>jun/25</t>
  </si>
  <si>
    <t>jul/25</t>
  </si>
  <si>
    <t>eduardoat</t>
  </si>
  <si>
    <t>[CONSULT] DNA Center</t>
  </si>
  <si>
    <t>[TELEFONIA] Repasse ambiente para AAS/SGI</t>
  </si>
  <si>
    <t>[CONTACT CENTER] Treinamento Genesys Cloud</t>
  </si>
  <si>
    <t>[WIFI] Projeto ampliação Warehouse Colombia</t>
  </si>
  <si>
    <t>[TELEPHONY] Migração Jabber para o MS Teams</t>
  </si>
  <si>
    <t>[TELEPHONY] Finalizar Itens de Projeto IPT</t>
  </si>
  <si>
    <t>[IPT] Demanda de compras de telefones vindas do NAIM</t>
  </si>
  <si>
    <t>[TELEPHONY] Projeto WSC (Suécia)</t>
  </si>
  <si>
    <t xml:space="preserve">[1000026146 - WG - New autowarehouse in Kerpen] Pendências pós implementação </t>
  </si>
  <si>
    <t>[WLAN] Projeto Trefilação</t>
  </si>
  <si>
    <t>1000028630 - Implantar nova ferramenta de ITSM na SGI</t>
  </si>
  <si>
    <t>Gerente de Projetos</t>
  </si>
  <si>
    <t>1000028742 - PME 5.2 - Nova Infraestrutura de Storage</t>
  </si>
  <si>
    <t>1000028810 - Revisão arquitetura dos parques Eólicos</t>
  </si>
  <si>
    <t>1000028928 - Definição Processo Documentação Infra</t>
  </si>
  <si>
    <t xml:space="preserve">1000028168 - Capacitação Técnicos Filiais - Fase </t>
  </si>
  <si>
    <t>1000028300 - Marathon Program</t>
  </si>
  <si>
    <t>1000028872 - Segurança de rede em multicloud</t>
  </si>
  <si>
    <t>1000028511 - Planejamento Estrategico SGI - Fase 2</t>
  </si>
  <si>
    <t xml:space="preserve">Férias </t>
  </si>
  <si>
    <t>Implantação telefonia WEG Austrália</t>
  </si>
  <si>
    <t>Assessment remoto, Projeto técnico, aprovação, implantação, operação assistida, repasse suporte. (Recomenda-se viagem)</t>
  </si>
  <si>
    <t>Implantação telefonia WEG Cestari - Monte Alto</t>
  </si>
  <si>
    <t>Implantação telefonia PPI - SP</t>
  </si>
  <si>
    <t>Assessment remoto, Projeto técnico, aprovação, implantação remota, operação assistida, repasse suporte.</t>
  </si>
  <si>
    <t>Implantação telefonia WEG São Bernardo - SP</t>
  </si>
  <si>
    <t>Avaliação, implantação remota, testes.</t>
  </si>
  <si>
    <t xml:space="preserve">Implantação telefonia Escritório de Sorocaba - Seção Produtos de Inteligência Artificial </t>
  </si>
  <si>
    <t>Assessment remoto, Projeto técnico, aprovação, implantação remota, operação assistida, repasse suporte. Mas precisa de integração antes.</t>
  </si>
  <si>
    <t>Implantação telefonia Suécia - WSC</t>
  </si>
  <si>
    <t>CT - IR469208 - Avaliação Portal RFID na WDC | Análise Redes-Telecom</t>
  </si>
  <si>
    <t>andreig</t>
  </si>
  <si>
    <t>Avaliação Link de Comunicação WEG Ibéria</t>
  </si>
  <si>
    <t>Analise de Problemas em Kerpen</t>
  </si>
  <si>
    <t>LandingZone Microsoft Azure</t>
  </si>
  <si>
    <t>Analise demanda SENAI no PF1</t>
  </si>
  <si>
    <t>Gerenciamento Vulnerabilidades</t>
  </si>
  <si>
    <t>Reuniões CCoE</t>
  </si>
  <si>
    <t>CORP - Serviços distribuídos MAESTRO - Filiais</t>
  </si>
  <si>
    <t>1000028998 - Solução para mitigação de ataque DDoS</t>
  </si>
  <si>
    <t>1000028825 - Evolução do SOC</t>
  </si>
  <si>
    <t>1000029022 - WATT / Propor renovação infra servers</t>
  </si>
  <si>
    <t>1000029114 - COBOG / Propor renovação infra servers</t>
  </si>
  <si>
    <t>1000028980 - Instalação de Novos Servidores VMWARE</t>
  </si>
  <si>
    <t>Pendência|1000027755-Governança do Ambiente de VPN - Publicar o documento de Governança</t>
  </si>
  <si>
    <t>danielh</t>
  </si>
  <si>
    <t>1000028952 - Aprovar solução adequada para VDI colabo</t>
  </si>
  <si>
    <t>1000028954 - WTU-Propor renovação infra servers/BKP</t>
  </si>
  <si>
    <t>1000028965 - BLUFFTON-Propor renovação infra Servers</t>
  </si>
  <si>
    <t>1000029149 - MXALT / Propor renovação infra servers</t>
  </si>
  <si>
    <t>DC_EX Configurado</t>
  </si>
  <si>
    <t>1000029151 - SEGOT / Propor renovação infra servers</t>
  </si>
  <si>
    <t>Aquisição de Antenas Starlink Astec Hidro</t>
  </si>
  <si>
    <t>Ativação de Link SDWAN na Austria</t>
  </si>
  <si>
    <t>Implantar WSFM em Hosur India</t>
  </si>
  <si>
    <t>Atividades DTI_XX</t>
  </si>
  <si>
    <t>Concluído</t>
  </si>
  <si>
    <t>Revisão dos acessos de dados em Itajaí e Navegantes</t>
  </si>
  <si>
    <t>Backlog</t>
  </si>
  <si>
    <t>Cancelado</t>
  </si>
  <si>
    <t>[PROJETO EÓLICA] Gerenciamento (TEMP)</t>
  </si>
  <si>
    <t>Parado</t>
  </si>
  <si>
    <t>Lineu</t>
  </si>
  <si>
    <t>ago/25</t>
  </si>
  <si>
    <t>Feramenta de IPAM</t>
  </si>
  <si>
    <t>Recurso Claudio</t>
  </si>
  <si>
    <t>Implantação telefonia WEG Africa</t>
  </si>
  <si>
    <t>WEG Argentina - Reestruturação San Francisco</t>
  </si>
  <si>
    <t>Nova planta fabril em QUMA (Parque Fabril III)</t>
  </si>
  <si>
    <t>Em fase de aquisição</t>
  </si>
  <si>
    <t>WEG Argentina | Mudança de Endereço - Buenos Aires</t>
  </si>
  <si>
    <t>Mudança já realizada, pendente ativação do MPLS</t>
  </si>
  <si>
    <t>Aprovado, em fase de pedido de compras</t>
  </si>
  <si>
    <t>Implantação realizada e documentação entregue</t>
  </si>
  <si>
    <t>Contrato assinado</t>
  </si>
  <si>
    <t>Feito projeto tecnico, aguardando proximos passos</t>
  </si>
  <si>
    <t>A área não irá evoluir na demanda</t>
  </si>
  <si>
    <t>Acompanhamento LPU 2024</t>
  </si>
  <si>
    <t>Orange: Adicionar um link ADSL no SDWAN - Austria</t>
  </si>
  <si>
    <t>1000026914 - Infra Orchestra</t>
  </si>
  <si>
    <t>V2COM-JGS | Redundancia Link Internet</t>
  </si>
  <si>
    <t>WME (UAE) - Etisalat - Internet Link Upgrade</t>
  </si>
  <si>
    <t>CT IR469208 (RFID WEG Drives &amp; Controls)</t>
  </si>
  <si>
    <t>Estudo Rede Wiffi - Portaria 21</t>
  </si>
  <si>
    <t>Apoio Central Telefonica - Portaria 21</t>
  </si>
  <si>
    <t>Orçamento Nova Fábrica Servia</t>
  </si>
  <si>
    <t>Informações TV Departamento</t>
  </si>
  <si>
    <t>WCES - Reunião presencial Telefonia MTT</t>
  </si>
  <si>
    <t>Implantação nova fábrica WEG Servia</t>
  </si>
  <si>
    <t>1000029306 - Projeto Infraestrutura TI WBS</t>
  </si>
  <si>
    <t>2025/2026</t>
  </si>
  <si>
    <t>Solicitado cancelamento, Andrei irá abrir uma nova demanda</t>
  </si>
  <si>
    <t>Demanda 1000028972 - Atualizacao Tecnologica Cisco Prime (DNA Center)</t>
  </si>
  <si>
    <t>Auxilio Suporte WEC</t>
  </si>
  <si>
    <t>Kerpen - Desligamento rede WEG</t>
  </si>
  <si>
    <t>Sob demanda</t>
  </si>
  <si>
    <t>Recurso do Andrei</t>
  </si>
  <si>
    <t>Projeto tecnico analisado, aguardando aprovação do projeto tecnico junto a utilidades</t>
  </si>
  <si>
    <t>Treinamento</t>
  </si>
  <si>
    <t>LPU WEG Global</t>
  </si>
  <si>
    <t>Instalação do link</t>
  </si>
  <si>
    <t xml:space="preserve">Estruturação Infraestrutura Galpão WEN (Orçamento/ Aquisição) </t>
  </si>
  <si>
    <t>Migração Internet RF Piçarras</t>
  </si>
  <si>
    <t xml:space="preserve">WDC no Centro Tecnológico - Estudo ocupação salas </t>
  </si>
  <si>
    <t xml:space="preserve">Criação de rede de LAB apartada da IT Labs - João Estevão </t>
  </si>
  <si>
    <t>Necessidade de avaliar se o problema persiste</t>
  </si>
  <si>
    <t>1000028691 - CORP - PLATAFORMA MES</t>
  </si>
  <si>
    <t>Repassar Lineu</t>
  </si>
  <si>
    <t>Apoio para SEG</t>
  </si>
  <si>
    <t>Verificar status</t>
  </si>
  <si>
    <t>Verificar entrega</t>
  </si>
  <si>
    <t>Equipamentos configurados, aguardando instalação</t>
  </si>
  <si>
    <t>Em fase de implantação</t>
  </si>
  <si>
    <t>Aguardando obra para instalação</t>
  </si>
  <si>
    <t>Repasse do item para Lineu - acompanhamento</t>
  </si>
  <si>
    <t>Fase de implantação</t>
  </si>
  <si>
    <t>Repasse de conhecimento para Lineu</t>
  </si>
  <si>
    <t>Aguardando</t>
  </si>
  <si>
    <t>Aguardando entrega das antenas</t>
  </si>
  <si>
    <t>Aguardando entrega das antenas. Repassar assunto para Lineu</t>
  </si>
  <si>
    <t>Problema na ativação, será realizado fallback, aguardando agenda Orange</t>
  </si>
  <si>
    <t>Pendente ativação da fibra pela operadora. Previsão entrega GNET 23/08</t>
  </si>
  <si>
    <t>Fase de definição do projeto tecnico</t>
  </si>
  <si>
    <t>Apoio</t>
  </si>
  <si>
    <t>Implantação Parque EOL Brotas de Macaúbas- BMB</t>
  </si>
  <si>
    <t>Contratação de internet link dedicado - Seabra/7X</t>
  </si>
  <si>
    <t>Enviado orçamento, aguardando aprovação</t>
  </si>
  <si>
    <t>set/25</t>
  </si>
  <si>
    <t>out/25</t>
  </si>
  <si>
    <t>nov/25</t>
  </si>
  <si>
    <t>dez/25</t>
  </si>
  <si>
    <t>2024-2025</t>
  </si>
  <si>
    <t>Planned effort</t>
  </si>
  <si>
    <t>2025</t>
  </si>
  <si>
    <t>Prédio 7 – Mezanino Serralheria</t>
  </si>
  <si>
    <t>Avaliação de link WEG Chile</t>
  </si>
  <si>
    <t>Visita Técnica - WEG Linhares</t>
  </si>
  <si>
    <t>1000028752 - PDT-1 Maiores Geradores de Chamados</t>
  </si>
  <si>
    <t>Rentec Switches Enterasys</t>
  </si>
  <si>
    <t>SGI</t>
  </si>
  <si>
    <t>DTI_Ausencia</t>
  </si>
  <si>
    <t>Implementado</t>
  </si>
  <si>
    <t>Survey e ajustes</t>
  </si>
  <si>
    <t>Implantação e pré survey</t>
  </si>
  <si>
    <t>Equipamentos configurados, aguardando obra civil para ativação, feito pedido de cabeamento</t>
  </si>
  <si>
    <t>2024</t>
  </si>
  <si>
    <t>Aguardando proximos passos do projeto e expectativa de retomada em Jan/25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</si>
  <si>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</si>
  <si>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</si>
  <si>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</si>
  <si>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</si>
  <si>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</si>
  <si>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</si>
  <si>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</si>
  <si>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</si>
  <si>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</si>
  <si>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</si>
  <si>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</si>
  <si>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</si>
  <si>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lineujunior</t>
  </si>
  <si>
    <t>Implantação telefonia WEG Argentina - Cordoba e San Francisco</t>
  </si>
  <si>
    <t>Atualização da proposta de integração da Balteau ao WEGNET</t>
  </si>
  <si>
    <t>Recurso Servers - David</t>
  </si>
  <si>
    <r>
      <t xml:space="preserve">Assessment remoto e  projeto técnico.
</t>
    </r>
    <r>
      <rPr>
        <sz val="11"/>
        <color rgb="FFFF0000"/>
        <rFont val="Calibri"/>
        <family val="2"/>
        <scheme val="minor"/>
      </rPr>
      <t>ver implantação no Backlog</t>
    </r>
  </si>
  <si>
    <t>Verificar range de telefonia com Teleativa</t>
  </si>
  <si>
    <t>Telefonia IP São Bernardo</t>
  </si>
  <si>
    <t>WTD Betim - Nova fábrica de Radiadores</t>
  </si>
  <si>
    <t>Novo prédio Expedição PFII</t>
  </si>
  <si>
    <t>Revisão do Serviço de Internet WEG Cestari - Monte Alto-SP</t>
  </si>
  <si>
    <t>Arquitetura DDoS</t>
  </si>
  <si>
    <t>Gerente de projetos</t>
  </si>
  <si>
    <t>GP | Migração SharePoint Onda 3</t>
  </si>
  <si>
    <t>Arquitetura de Cyber Segurança WEG (SASE, ZTNA, Cloud)</t>
  </si>
  <si>
    <t>Arquitetura S4HANA</t>
  </si>
  <si>
    <t>Backup OFFSITE (riscos internos)</t>
  </si>
  <si>
    <t>DR Site JGS</t>
  </si>
  <si>
    <t>Infraestrutura IBM POWER - SAP ECC</t>
  </si>
  <si>
    <t>Infraestrutura Multi (Equinix)</t>
  </si>
  <si>
    <t>Implantar nova estrutura de Backup e Arquivamento</t>
  </si>
  <si>
    <t>Infraestrutura SAP (IBM Power)</t>
  </si>
  <si>
    <t>Migrar a infraestrutura SAP ECC WAE</t>
  </si>
  <si>
    <t>Troca do roteador ASR</t>
  </si>
  <si>
    <t>WIS Zest</t>
  </si>
  <si>
    <t>Implantação Arquitetura de conectividade SDWAN Global</t>
  </si>
  <si>
    <t>Orçar no Backlog "Implantação Arquitetura de conectividade SDWAN Global"</t>
  </si>
  <si>
    <t>1000028361 - Plataforma Monitoramento Observabilidade</t>
  </si>
  <si>
    <t>Assesment e Orçamento Telefonia WEG Austrália</t>
  </si>
  <si>
    <t>Assesment e Orçamento telefonia WEG Argentina - Cordoba e San Francisco</t>
  </si>
  <si>
    <t>[TELEFONIA] Treinamentos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</si>
</sst>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17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center" vertical="center" wrapText="1"/>
    </xf>
    <xf numFmtId="0" fontId="16" fillId="0" borderId="0" xfId="0" quotePrefix="1" applyFont="1" applyAlignment="1">
      <alignment horizontal="left" vertical="center" wrapText="1"/>
    </xf>
    <xf numFmtId="2" fontId="16" fillId="33" borderId="0" xfId="0" applyNumberFormat="1" applyFont="1" applyFill="1" applyAlignment="1">
      <alignment horizontal="left" vertical="center" wrapText="1"/>
    </xf>
    <xf numFmtId="0" fontId="16" fillId="33" borderId="0" xfId="0" applyFont="1" applyFill="1" applyAlignment="1">
      <alignment horizontal="left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left" vertical="center" wrapText="1"/>
    </xf>
    <xf numFmtId="2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0" fontId="16" fillId="0" borderId="0" xfId="0" applyFont="1" applyAlignment="1">
      <alignment horizontal="left" vertical="center" wrapText="1"/>
    </xf>
    <xf numFmtId="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center" vertical="center" wrapText="1"/>
    </xf>
    <xf numFmtId="0" fontId="19" fillId="0" borderId="0" xfId="0" applyFont="1"/>
    <xf numFmtId="0" fontId="0" fillId="0" borderId="0" xfId="0" quotePrefix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2" fontId="0" fillId="34" borderId="0" xfId="0" applyNumberFormat="1" applyFill="1" applyAlignment="1">
      <alignment horizontal="left" vertical="center" wrapText="1"/>
    </xf>
    <xf numFmtId="2" fontId="16" fillId="34" borderId="0" xfId="0" applyNumberFormat="1" applyFont="1" applyFill="1" applyAlignment="1">
      <alignment horizontal="left" vertical="center" wrapText="1"/>
    </xf>
    <xf numFmtId="4" fontId="0" fillId="34" borderId="0" xfId="0" applyNumberFormat="1" applyFill="1" applyAlignment="1">
      <alignment horizontal="left" vertical="top"/>
    </xf>
    <xf numFmtId="4" fontId="0" fillId="34" borderId="0" xfId="0" applyNumberFormat="1" applyFill="1" applyAlignment="1">
      <alignment horizontal="left" vertical="center" wrapText="1"/>
    </xf>
    <xf numFmtId="4" fontId="0" fillId="34" borderId="0" xfId="0" applyNumberFormat="1" applyFill="1" applyAlignment="1">
      <alignment vertical="top"/>
    </xf>
    <xf numFmtId="0" fontId="0" fillId="35" borderId="0" xfId="0" applyFill="1" applyAlignment="1">
      <alignment vertical="top"/>
    </xf>
    <xf numFmtId="0" fontId="0" fillId="35" borderId="0" xfId="0" applyFill="1" applyAlignment="1">
      <alignment horizontal="left" vertical="center" wrapText="1"/>
    </xf>
    <xf numFmtId="17" fontId="0" fillId="35" borderId="0" xfId="0" applyNumberFormat="1" applyFill="1" applyAlignment="1">
      <alignment horizontal="left" vertical="center" wrapText="1"/>
    </xf>
    <xf numFmtId="0" fontId="0" fillId="35" borderId="0" xfId="0" applyFill="1"/>
    <xf numFmtId="4" fontId="0" fillId="35" borderId="0" xfId="0" applyNumberFormat="1" applyFill="1" applyAlignment="1">
      <alignment horizontal="left" vertical="top"/>
    </xf>
    <xf numFmtId="0" fontId="20" fillId="0" borderId="0" xfId="0" applyFont="1" applyAlignment="1">
      <alignment horizontal="left" vertical="center" wrapText="1"/>
    </xf>
    <xf numFmtId="0" fontId="0" fillId="36" borderId="0" xfId="0" applyFill="1" applyAlignment="1">
      <alignment vertical="top"/>
    </xf>
    <xf numFmtId="0" fontId="0" fillId="36" borderId="0" xfId="0" applyFill="1" applyAlignment="1">
      <alignment horizontal="left" vertical="center" wrapText="1"/>
    </xf>
    <xf numFmtId="0" fontId="0" fillId="36" borderId="0" xfId="0" applyFill="1"/>
    <xf numFmtId="0" fontId="0" fillId="36" borderId="0" xfId="0" applyFill="1" applyAlignment="1">
      <alignment horizontal="center" vertical="center" wrapText="1"/>
    </xf>
    <xf numFmtId="4" fontId="0" fillId="36" borderId="0" xfId="0" applyNumberFormat="1" applyFill="1" applyAlignment="1">
      <alignment vertical="top"/>
    </xf>
    <xf numFmtId="4" fontId="0" fillId="35" borderId="0" xfId="0" applyNumberFormat="1" applyFill="1" applyAlignment="1">
      <alignment vertical="top"/>
    </xf>
    <xf numFmtId="4" fontId="0" fillId="35" borderId="0" xfId="0" applyNumberFormat="1" applyFill="1" applyAlignment="1">
      <alignment horizontal="left" vertical="center" wrapText="1"/>
    </xf>
    <xf numFmtId="4" fontId="0" fillId="37" borderId="0" xfId="0" applyNumberFormat="1" applyFill="1" applyAlignment="1">
      <alignment horizontal="left" vertical="center" wrapText="1"/>
    </xf>
    <xf numFmtId="4" fontId="0" fillId="37" borderId="0" xfId="0" applyNumberFormat="1" applyFill="1" applyAlignment="1">
      <alignment horizontal="left" vertical="top"/>
    </xf>
    <xf numFmtId="0" fontId="0" fillId="38" borderId="0" xfId="0" applyFill="1" applyAlignment="1">
      <alignment horizontal="left" vertical="center" wrapText="1"/>
    </xf>
    <xf numFmtId="0" fontId="0" fillId="38" borderId="0" xfId="0" quotePrefix="1" applyFill="1" applyAlignment="1">
      <alignment horizontal="left" vertical="center" wrapText="1"/>
    </xf>
    <xf numFmtId="4" fontId="0" fillId="38" borderId="0" xfId="0" applyNumberFormat="1" applyFill="1" applyAlignment="1">
      <alignment horizontal="left" vertical="center" wrapText="1"/>
    </xf>
    <xf numFmtId="0" fontId="0" fillId="38" borderId="0" xfId="0" applyFill="1"/>
    <xf numFmtId="4" fontId="0" fillId="0" borderId="0" xfId="0" applyNumberFormat="1" applyAlignment="1">
      <alignment horizontal="right" vertical="center" wrapText="1"/>
    </xf>
    <xf numFmtId="0" fontId="20" fillId="36" borderId="0" xfId="0" applyFont="1" applyFill="1" applyAlignment="1">
      <alignment horizontal="left" vertical="center" wrapText="1"/>
    </xf>
    <xf numFmtId="4" fontId="0" fillId="0" borderId="0" xfId="0" applyNumberFormat="1" applyAlignment="1">
      <alignment horizontal="center" vertical="center" wrapText="1"/>
    </xf>
    <xf numFmtId="0" fontId="0" fillId="39" borderId="0" xfId="0" applyFill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39" borderId="0" xfId="0" quotePrefix="1" applyFill="1" applyAlignment="1">
      <alignment horizontal="left" vertical="center" wrapText="1"/>
    </xf>
    <xf numFmtId="2" fontId="16" fillId="0" borderId="0" xfId="0" applyNumberFormat="1" applyFont="1" applyAlignment="1">
      <alignment horizontal="right" vertical="center" wrapText="1"/>
    </xf>
    <xf numFmtId="49" fontId="16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16" fillId="3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2" fontId="16" fillId="33" borderId="0" xfId="0" applyNumberFormat="1" applyFont="1" applyFill="1" applyAlignment="1">
      <alignment horizontal="right" vertical="center" wrapText="1"/>
    </xf>
    <xf numFmtId="4" fontId="16" fillId="0" borderId="0" xfId="0" applyNumberFormat="1" applyFont="1" applyAlignment="1">
      <alignment horizontal="right" vertical="top"/>
    </xf>
    <xf numFmtId="0" fontId="16" fillId="0" borderId="0" xfId="0" applyFont="1" applyAlignment="1">
      <alignment horizontal="right" vertical="center" wrapText="1"/>
    </xf>
    <xf numFmtId="17" fontId="16" fillId="0" borderId="0" xfId="0" applyNumberFormat="1" applyFont="1" applyAlignment="1">
      <alignment horizontal="center" vertical="center" wrapText="1"/>
    </xf>
    <xf numFmtId="4" fontId="16" fillId="0" borderId="0" xfId="0" applyNumberFormat="1" applyFont="1" applyAlignment="1">
      <alignment horizontal="right" vertical="center" wrapText="1"/>
    </xf>
    <xf numFmtId="0" fontId="0" fillId="34" borderId="0" xfId="0" applyFill="1" applyAlignment="1">
      <alignment horizontal="left" vertical="center" wrapText="1"/>
    </xf>
    <xf numFmtId="0" fontId="0" fillId="40" borderId="0" xfId="0" applyFill="1" applyAlignment="1">
      <alignment horizontal="left" vertical="center" wrapText="1"/>
    </xf>
    <xf numFmtId="49" fontId="16" fillId="33" borderId="0" xfId="0" applyNumberFormat="1" applyFont="1" applyFill="1" applyAlignment="1">
      <alignment horizontal="left" vertical="center" wrapText="1"/>
    </xf>
    <xf numFmtId="2" fontId="16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/>
    </xf>
    <xf numFmtId="4" fontId="0" fillId="41" borderId="0" xfId="0" applyNumberFormat="1" applyFill="1" applyAlignment="1">
      <alignment horizontal="right" vertical="top"/>
    </xf>
    <xf numFmtId="17" fontId="16" fillId="0" borderId="0" xfId="0" applyNumberFormat="1" applyFont="1" applyAlignment="1">
      <alignment horizontal="right" vertical="center" wrapText="1"/>
    </xf>
    <xf numFmtId="4" fontId="0" fillId="35" borderId="0" xfId="0" applyNumberFormat="1" applyFill="1" applyAlignment="1">
      <alignment horizontal="right" vertical="top"/>
    </xf>
    <xf numFmtId="0" fontId="0" fillId="35" borderId="0" xfId="0" applyFill="1" applyAlignment="1">
      <alignment horizontal="right" vertical="center" wrapText="1"/>
    </xf>
    <xf numFmtId="4" fontId="0" fillId="35" borderId="0" xfId="0" applyNumberFormat="1" applyFill="1" applyAlignment="1">
      <alignment horizontal="right" vertical="center" wrapText="1"/>
    </xf>
    <xf numFmtId="2" fontId="0" fillId="34" borderId="0" xfId="0" applyNumberFormat="1" applyFill="1" applyAlignment="1">
      <alignment horizontal="center" vertical="center" wrapText="1"/>
    </xf>
    <xf numFmtId="4" fontId="16" fillId="0" borderId="0" xfId="0" applyNumberFormat="1" applyFont="1" applyAlignment="1">
      <alignment horizontal="center" vertical="top"/>
    </xf>
    <xf numFmtId="2" fontId="16" fillId="34" borderId="0" xfId="0" applyNumberFormat="1" applyFont="1" applyFill="1" applyAlignment="1">
      <alignment horizontal="center" vertical="center" wrapText="1"/>
    </xf>
    <xf numFmtId="4" fontId="0" fillId="38" borderId="0" xfId="0" applyNumberFormat="1" applyFill="1" applyAlignment="1">
      <alignment horizontal="right" vertical="center" wrapText="1"/>
    </xf>
    <xf numFmtId="49" fontId="0" fillId="35" borderId="0" xfId="0" applyNumberFormat="1" applyFill="1" applyAlignment="1">
      <alignment horizontal="left" vertical="center" wrapText="1"/>
    </xf>
    <xf numFmtId="49" fontId="0" fillId="38" borderId="0" xfId="0" applyNumberFormat="1" applyFill="1" applyAlignment="1">
      <alignment horizontal="left" vertical="center" wrapText="1"/>
    </xf>
    <xf numFmtId="49" fontId="0" fillId="33" borderId="0" xfId="0" applyNumberForma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0" fontId="0" fillId="0" borderId="0" xfId="0" applyFill="1"/>
    <xf numFmtId="2" fontId="0" fillId="0" borderId="0" xfId="0" applyNumberFormat="1" applyFill="1" applyAlignment="1">
      <alignment horizontal="center" vertical="center" wrapText="1"/>
    </xf>
    <xf numFmtId="4" fontId="0" fillId="0" borderId="0" xfId="0" applyNumberFormat="1" applyFill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23">
    <dxf>
      <alignment horizontal="left" vertical="center" textRotation="0" wrapText="1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ill>
        <patternFill>
          <fgColor indexed="64"/>
          <bgColor theme="7" tint="0.59999389629810485"/>
        </patternFill>
      </fill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ont>
        <b val="0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alignment horizontal="left" vertical="center" textRotation="0" wrapText="1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ill>
        <patternFill>
          <fgColor indexed="64"/>
          <bgColor theme="7" tint="0.59999389629810485"/>
        </patternFill>
      </fill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alignment horizontal="left" vertical="center" textRotation="0" wrapText="1" justifyLastLine="0" shrinkToFit="0" readingOrder="0"/>
    </dxf>
    <dxf>
      <numFmt numFmtId="4" formatCode="#,##0.00"/>
      <alignment horizontal="left" vertical="top" textRotation="0" wrapText="0" indent="0" justifyLastLine="0" shrinkToFit="0" readingOrder="0"/>
    </dxf>
    <dxf>
      <numFmt numFmtId="4" formatCode="#,##0.00"/>
      <alignment horizontal="left" vertical="top" textRotation="0" wrapText="0" indent="0" justifyLastLine="0" shrinkToFit="0" readingOrder="0"/>
    </dxf>
    <dxf>
      <numFmt numFmtId="4" formatCode="#,##0.00"/>
      <alignment horizontal="left" vertical="top" textRotation="0" wrapText="0" indent="0" justifyLastLine="0" shrinkToFit="0" readingOrder="0"/>
    </dxf>
    <dxf>
      <numFmt numFmtId="4" formatCode="#,##0.00"/>
      <alignment horizontal="left" vertical="top" textRotation="0" wrapText="0" indent="0" justifyLastLine="0" shrinkToFit="0" readingOrder="0"/>
    </dxf>
    <dxf>
      <numFmt numFmtId="4" formatCode="#,##0.00"/>
      <alignment horizontal="left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alignment horizontal="left" vertical="center" textRotation="0" wrapText="1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6310A3-E34A-4CD5-A7FB-2FA909562852}" name="Tabela13" displayName="Tabela13" ref="A1:T72" totalsRowShown="0" headerRowDxfId="554" dataDxfId="553">
  <autoFilter ref="A1:T72" xr:uid="{60C5897C-4C10-4DE1-B6BC-B05ADF30BE1F}"/>
  <tableColumns count="20">
    <tableColumn id="1" xr3:uid="{8B1A9690-2E27-4A0C-9DF6-7CC6B2DC87ED}" name="Epic" dataDxfId="552"/>
    <tableColumn id="2" xr3:uid="{8C272838-9FA9-4BBC-BBCE-3EC8C12101CB}" name="Ações" dataDxfId="551"/>
    <tableColumn id="16" xr3:uid="{E354EF09-D61B-4DAF-98AB-0B0614B0A98B}" name="Status" dataDxfId="550"/>
    <tableColumn id="3" xr3:uid="{2AABEEB5-A12C-4DE2-8248-978A0DC4D3E5}" name="Due Date" dataDxfId="549"/>
    <tableColumn id="4" xr3:uid="{0C75C268-AE5C-4E82-B76B-2ADB807A0365}" name="Assignee" dataDxfId="548"/>
    <tableColumn id="23" xr3:uid="{9B1A6D9E-C9BA-4325-8A98-E15D0B271659}" name="Estimated effort"/>
    <tableColumn id="5" xr3:uid="{D504A01F-D1AF-4F01-96AE-65ED703556D5}" name="Planned effort" dataDxfId="547">
      <calculatedColumnFormula>SUM(#REF!)</calculatedColumnFormula>
    </tableColumn>
    <tableColumn id="9" xr3:uid="{1C18D282-B6B5-4FC5-835A-A867DEC4ADF6}" name="Mês 1" dataDxfId="546"/>
    <tableColumn id="10" xr3:uid="{D4E3BF5E-F46D-4805-80AA-2A64E74EDD02}" name="Mês 2" dataDxfId="545"/>
    <tableColumn id="11" xr3:uid="{04F1CD94-15F9-4DB6-9FC1-84FC0564EBC0}" name="Mês 3" dataDxfId="544"/>
    <tableColumn id="12" xr3:uid="{68B6B203-AA78-4FA0-BD80-DC0AB82F5DDD}" name="Mês 4" dataDxfId="543"/>
    <tableColumn id="13" xr3:uid="{2C15EBEF-5293-4B87-A96B-78CBB1DD85A2}" name="Mês 5" dataDxfId="542"/>
    <tableColumn id="14" xr3:uid="{B9CB2FC4-87A3-4262-9BA5-5249DC68E7BF}" name="Mês 6" dataDxfId="541"/>
    <tableColumn id="15" xr3:uid="{214F1BAC-DA30-4A8D-B437-640434011392}" name="Mês 7" dataDxfId="540"/>
    <tableColumn id="22" xr3:uid="{5D3DFDD0-4A2A-451B-9336-B6071B70243D}" name="Mês 8" dataDxfId="539"/>
    <tableColumn id="21" xr3:uid="{B37F580D-6E8B-4963-944B-5E949A64FC4A}" name="Mês 9" dataDxfId="538"/>
    <tableColumn id="20" xr3:uid="{5F2CA737-F580-43E6-8D75-2539F9B103D0}" name="Mês 10" dataDxfId="537"/>
    <tableColumn id="19" xr3:uid="{F218DD38-629E-4791-ABE3-95A483A34CB6}" name="Mês 11" dataDxfId="536"/>
    <tableColumn id="18" xr3:uid="{C544D0A3-69E9-4CFE-8CF0-B1537DD691CF}" name="Mês 12" dataDxfId="535"/>
    <tableColumn id="17" xr3:uid="{881F0B0C-D015-4BA5-B0F3-1688107FB9D3}" name="Nota" dataDxfId="53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CC034A-F4F3-4FD9-BF6E-3CB5B9ED13F3}" name="Tabela1456" displayName="Tabela1456" ref="A1:AB46" totalsRowShown="0" headerRowDxfId="449" dataDxfId="448">
  <autoFilter ref="A1:AB46" xr:uid="{60C5897C-4C10-4DE1-B6BC-B05ADF30BE1F}">
    <filterColumn colId="2">
      <filters blank="1">
        <filter val="Em andamento"/>
        <filter val="Não iniciado"/>
        <filter val="Parado"/>
      </filters>
    </filterColumn>
  </autoFilter>
  <tableColumns count="28">
    <tableColumn id="1" xr3:uid="{103F5DC6-AC2F-4573-B1DA-76ADE103FD95}" name="Epic" dataDxfId="447"/>
    <tableColumn id="2" xr3:uid="{10D9139A-45D0-4BEC-AD41-403773FD4C83}" name="Ações" dataDxfId="446"/>
    <tableColumn id="16" xr3:uid="{EA705947-9F22-4B71-BB4F-7C1EF9E96449}" name="Status" dataDxfId="445"/>
    <tableColumn id="3" xr3:uid="{423DF51E-FA23-4974-8777-438E362422A8}" name="Due Date" dataDxfId="444"/>
    <tableColumn id="4" xr3:uid="{B16CCEF8-8F40-4D24-8F19-2BAED99ED176}" name="Assignee" dataDxfId="443"/>
    <tableColumn id="28" xr3:uid="{A5590F9B-A93C-4B22-96C5-F3860FBA58F9}" name="Estimated effort" dataDxfId="442"/>
    <tableColumn id="5" xr3:uid="{4A5CE1D9-E654-4A7A-829C-B6261AE6A6EA}" name="Planned effort" dataDxfId="441">
      <calculatedColumnFormula>SUM(Tabela14[[#This Row],[mai/24]:[jul/25]])</calculatedColumnFormula>
    </tableColumn>
    <tableColumn id="6" xr3:uid="{DFA1AA3E-C06A-416C-A994-1BCB67FB80A2}" name="mai/24" dataDxfId="440"/>
    <tableColumn id="7" xr3:uid="{B9D499B7-D8FE-4D6C-AD84-50FE52DA5B76}" name="jun/24" dataDxfId="439"/>
    <tableColumn id="8" xr3:uid="{1C81CC09-816D-44A2-AE5B-8DFE0A22956A}" name="jul/24" dataDxfId="438"/>
    <tableColumn id="9" xr3:uid="{6F561303-E93F-4B24-82F3-A48FD1333F76}" name="ago/24" dataDxfId="437"/>
    <tableColumn id="10" xr3:uid="{F64B8867-3B58-4861-BCB8-0A9CE4C6C4A6}" name="set/24" dataDxfId="436"/>
    <tableColumn id="11" xr3:uid="{97ED0AFA-EEAD-4331-A02D-2456C7E32B00}" name="out/24" dataDxfId="435"/>
    <tableColumn id="12" xr3:uid="{EF2A60BA-1F7A-48B8-A7A5-A4F2BD71D999}" name="nov/24" dataDxfId="434"/>
    <tableColumn id="13" xr3:uid="{A86E44F8-99F5-4F11-AAF9-0BAD05635525}" name="dez/24" dataDxfId="433"/>
    <tableColumn id="14" xr3:uid="{815F4872-9634-4E42-BE4F-B63708467CD7}" name="jan/25" dataDxfId="432"/>
    <tableColumn id="22" xr3:uid="{CFC09A57-BBF4-49BD-B271-6B9DF42401A2}" name="fev/25" dataDxfId="431"/>
    <tableColumn id="15" xr3:uid="{ADADB421-2C01-4666-81B6-0A2B88CED929}" name="mar/25" dataDxfId="430"/>
    <tableColumn id="21" xr3:uid="{EF40C496-BC9B-420D-9D3B-F509449CF3E8}" name="abr/25" dataDxfId="429"/>
    <tableColumn id="20" xr3:uid="{0C37B4D3-F0B4-4589-904B-1C85E0D16F44}" name="mai/25" dataDxfId="428"/>
    <tableColumn id="19" xr3:uid="{B7F57FA5-5C23-4D7E-A76B-8D109F785E13}" name="jun/25" dataDxfId="427"/>
    <tableColumn id="18" xr3:uid="{C36741B3-F4C3-4622-AC46-6EA43763152A}" name="jul/25" dataDxfId="426"/>
    <tableColumn id="23" xr3:uid="{0C37F6FB-A809-4159-8685-603B85641462}" name="ago/25" dataDxfId="425"/>
    <tableColumn id="24" xr3:uid="{F2DA22F3-DF37-4D98-A9A6-12053E2187A7}" name="set/25" dataDxfId="424"/>
    <tableColumn id="25" xr3:uid="{6E3B30EC-E547-4671-A931-5D8A77E47533}" name="out/25" dataDxfId="423"/>
    <tableColumn id="26" xr3:uid="{40B16882-2952-49D7-B6E0-154584D3B67F}" name="nov/25" dataDxfId="422"/>
    <tableColumn id="27" xr3:uid="{E66A6BFB-9242-4781-9AD9-E69E54F5D289}" name="dez/25" dataDxfId="421"/>
    <tableColumn id="17" xr3:uid="{A5D14AC7-43DB-4A36-918A-CF7EE8FC06D3}" name="Nota" dataDxfId="42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7B39CA-9CEA-443A-A1B1-DF25F95E1766}" name="Tabela14567" displayName="Tabela14567" ref="A1:AB15" totalsRowShown="0" headerRowDxfId="399" dataDxfId="398">
  <autoFilter ref="A1:AB15" xr:uid="{60C5897C-4C10-4DE1-B6BC-B05ADF30BE1F}">
    <filterColumn colId="2">
      <filters blank="1">
        <filter val="Em andamento"/>
        <filter val="Não Iniciado"/>
      </filters>
    </filterColumn>
  </autoFilter>
  <tableColumns count="28">
    <tableColumn id="1" xr3:uid="{EE289A6C-5700-4272-9B32-66B5A70B31CB}" name="Epic" dataDxfId="397"/>
    <tableColumn id="2" xr3:uid="{EC48C96C-B497-45F2-BF0A-9811794FDB1D}" name="Ações" dataDxfId="396"/>
    <tableColumn id="16" xr3:uid="{BDD02027-9F42-4199-8375-236F74D7FDCD}" name="Status" dataDxfId="395"/>
    <tableColumn id="3" xr3:uid="{F770666B-765B-41DC-A5CE-B6DF39D0880D}" name="Due Date" dataDxfId="394"/>
    <tableColumn id="4" xr3:uid="{5940F227-9D6D-4C88-BE63-5D2D86568E14}" name="Assignee" dataDxfId="393"/>
    <tableColumn id="28" xr3:uid="{35186B1E-2385-4DA4-B58A-3544B994ED84}" name="Estimated effort" dataDxfId="392"/>
    <tableColumn id="5" xr3:uid="{4508400F-4340-4A7A-8115-85F48DCC6A1F}" name="Planned effort" dataDxfId="391">
      <calculatedColumnFormula>SUM(Tabela14[[#This Row],[mai/24]:[jul/25]])</calculatedColumnFormula>
    </tableColumn>
    <tableColumn id="6" xr3:uid="{4024B35D-D5C5-4CC9-BF1D-194242B09402}" name="mai/24" dataDxfId="390"/>
    <tableColumn id="7" xr3:uid="{10F2A9D7-5C0C-4BAD-863C-E2E79D2AA5F7}" name="jun/24" dataDxfId="389"/>
    <tableColumn id="8" xr3:uid="{7EAC2713-0D8D-4F34-BB97-2E13833E1F97}" name="jul/24" dataDxfId="388"/>
    <tableColumn id="9" xr3:uid="{D91CD170-23D2-4F07-A973-2711FED7E661}" name="ago/24" dataDxfId="387"/>
    <tableColumn id="10" xr3:uid="{F554D11D-299C-4300-BF37-0DFE32B55E1C}" name="set/24" dataDxfId="386"/>
    <tableColumn id="11" xr3:uid="{628228E9-61C6-4983-83EE-A19EA3F02BE4}" name="out/24" dataDxfId="385"/>
    <tableColumn id="12" xr3:uid="{CAC0DDF3-5B4D-4943-81CB-ABC1F647F25B}" name="nov/24" dataDxfId="384"/>
    <tableColumn id="13" xr3:uid="{5EAED47A-4FF0-4D6D-8534-DA5876F11ED0}" name="dez/24" dataDxfId="383"/>
    <tableColumn id="14" xr3:uid="{84BC7C3E-66D3-434E-A1B1-A9A5E9F04C22}" name="jan/25" dataDxfId="382"/>
    <tableColumn id="15" xr3:uid="{9DC7E363-E618-46CA-8851-4EA5DA2A6C04}" name="fev/25" dataDxfId="381"/>
    <tableColumn id="19" xr3:uid="{C8B10481-AD95-45F8-985D-4D981DB0BDC3}" name="mar/25" dataDxfId="380"/>
    <tableColumn id="21" xr3:uid="{CF87C928-2C06-476C-9082-F3D54DA57F4C}" name="abr/25" dataDxfId="379"/>
    <tableColumn id="22" xr3:uid="{B675A93E-7C58-4534-BEBC-6878075475C3}" name="mai/25" dataDxfId="378"/>
    <tableColumn id="20" xr3:uid="{63D8B4DF-D8ED-4826-BEEB-D47DB0107DAA}" name="jun/25" dataDxfId="377"/>
    <tableColumn id="18" xr3:uid="{CF776872-834C-4BB2-B773-F21A743F80F1}" name="jul/25" dataDxfId="376"/>
    <tableColumn id="23" xr3:uid="{226F4512-EFFF-4B67-A802-F81C4A556BA2}" name="ago/25" dataDxfId="375"/>
    <tableColumn id="24" xr3:uid="{943B2A75-392A-451C-8513-1A2724D9D830}" name="set/25" dataDxfId="374"/>
    <tableColumn id="25" xr3:uid="{F64BFE81-2021-406A-B71C-31EBB6787670}" name="out/25" dataDxfId="373"/>
    <tableColumn id="26" xr3:uid="{3AE7650E-1E17-42CF-AA0F-1E3E63B59C0F}" name="nov/25" dataDxfId="372"/>
    <tableColumn id="27" xr3:uid="{8CFD704A-3542-4E2C-9F13-8C38A240282D}" name="dez/25" dataDxfId="371"/>
    <tableColumn id="17" xr3:uid="{B19F5706-C1C9-4677-A883-C6B40ECCF96B}" name="Nota" dataDxfId="370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E87FEF-1F93-4988-979C-6F0B3CF3948C}" name="Tabela145" displayName="Tabela145" ref="A1:AB42" totalsRowShown="0" headerRowDxfId="329" dataDxfId="328">
  <autoFilter ref="A1:AB42" xr:uid="{60C5897C-4C10-4DE1-B6BC-B05ADF30BE1F}">
    <filterColumn colId="2">
      <filters blank="1">
        <filter val="Em andamento"/>
        <filter val="Não iniciado"/>
        <filter val="Parado"/>
      </filters>
    </filterColumn>
  </autoFilter>
  <tableColumns count="28">
    <tableColumn id="1" xr3:uid="{F9519377-81C7-4187-9753-447939E185DB}" name="Epic" dataDxfId="327"/>
    <tableColumn id="2" xr3:uid="{EA51D613-A85E-4474-953F-A26E5DD0F2B2}" name="Ações" dataDxfId="326"/>
    <tableColumn id="16" xr3:uid="{936A0E97-E444-460D-BFE4-D2E41D277B13}" name="Status" dataDxfId="325"/>
    <tableColumn id="3" xr3:uid="{E6B627BD-28EC-4BB3-B900-286BABD54094}" name="Due Date" dataDxfId="324"/>
    <tableColumn id="4" xr3:uid="{48D00FAB-CDF7-460B-961E-CDA7EA4FCE99}" name="Assignee" dataDxfId="323"/>
    <tableColumn id="28" xr3:uid="{9BF38216-78EF-43C8-9276-4D9D4BD6E37E}" name="Estimated effort" dataDxfId="322"/>
    <tableColumn id="5" xr3:uid="{450AD5D5-D55C-4927-A1B0-7A8DA311FCAF}" name="Planned effort" dataDxfId="321">
      <calculatedColumnFormula>SUM(Tabela145[[#This Row],[mai/24]:[jul/25]])</calculatedColumnFormula>
    </tableColumn>
    <tableColumn id="6" xr3:uid="{B39C378E-159F-4247-8CE3-E8C988F19612}" name="mai/24" dataDxfId="320"/>
    <tableColumn id="7" xr3:uid="{6392714A-3175-46E0-9FE9-27F425EE0197}" name="jun/24" dataDxfId="319"/>
    <tableColumn id="8" xr3:uid="{5A832306-F685-479B-8FA0-042D07FB823D}" name="jul/24" dataDxfId="318"/>
    <tableColumn id="9" xr3:uid="{E035633E-2089-41E4-A8DD-7AB04335908A}" name="ago/24" dataDxfId="317"/>
    <tableColumn id="10" xr3:uid="{6773E4DF-22A8-4002-8564-8D426FACBE5C}" name="set/24" dataDxfId="316"/>
    <tableColumn id="11" xr3:uid="{C8D0F604-B09A-43C9-A943-0A9D249858AB}" name="out/24" dataDxfId="315"/>
    <tableColumn id="12" xr3:uid="{198E8D9C-C811-4F93-BB92-870CA38DDBC9}" name="nov/24" dataDxfId="314"/>
    <tableColumn id="13" xr3:uid="{7C075B77-555E-490F-8367-55EB7DF2A783}" name="dez/24" dataDxfId="313"/>
    <tableColumn id="14" xr3:uid="{3E762F6B-5F6E-438E-B334-C97D88CF2A3F}" name="jan/25" dataDxfId="312"/>
    <tableColumn id="15" xr3:uid="{06E1EFAC-EE08-4C2C-838A-486CAA4F584D}" name="fev/25" dataDxfId="311"/>
    <tableColumn id="22" xr3:uid="{7294784F-A804-467B-A693-ECD0945F2D4D}" name="mar/25" dataDxfId="310"/>
    <tableColumn id="21" xr3:uid="{3E470DB1-FEF9-4830-B59F-78A3A36361B2}" name="abr/25" dataDxfId="309"/>
    <tableColumn id="20" xr3:uid="{D12C36DF-9E18-4634-812E-94724C3C78FA}" name="mai/25" dataDxfId="308"/>
    <tableColumn id="19" xr3:uid="{9FF40D33-7559-4468-95B1-1CF49B89D802}" name="jun/25" dataDxfId="307"/>
    <tableColumn id="18" xr3:uid="{DBE93E5C-B6F4-473F-9D46-E33E3A0984F5}" name="jul/25" dataDxfId="306"/>
    <tableColumn id="23" xr3:uid="{6329BA55-D15F-4BEA-9410-496BC4DFEA47}" name="ago/25" dataDxfId="305"/>
    <tableColumn id="24" xr3:uid="{5F02EC13-04F7-40F7-BC9A-0808475ED688}" name="set/25" dataDxfId="304"/>
    <tableColumn id="25" xr3:uid="{77E5F356-F39B-4EC6-B743-CCAA834E5EC0}" name="out/25" dataDxfId="303"/>
    <tableColumn id="26" xr3:uid="{60683F6A-24AD-4D7D-8062-AF9BDCEB4ACD}" name="nov/25" dataDxfId="302"/>
    <tableColumn id="27" xr3:uid="{17EA0A0B-F317-4232-8FFA-60D956FA2415}" name="dez/25" dataDxfId="301"/>
    <tableColumn id="17" xr3:uid="{AAD216CF-9486-4134-9142-D0A53E3F3FE2}" name="Nota" dataDxfId="300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087582-A7E6-47FB-9822-402BD1F32586}" name="Tabela14" displayName="Tabela14" ref="A1:AB56" totalsRowShown="0" headerRowDxfId="147" dataDxfId="146">
  <autoFilter ref="A1:AB56" xr:uid="{76087582-A7E6-47FB-9822-402BD1F32586}">
    <filterColumn colId="2">
      <filters blank="1">
        <filter val="Aguardando"/>
        <filter val="Em andamento"/>
        <filter val="Não Iniciado"/>
      </filters>
    </filterColumn>
  </autoFilter>
  <tableColumns count="28">
    <tableColumn id="1" xr3:uid="{27EF11F8-0D02-4148-A485-90D49472F292}" name="Epic" dataDxfId="145"/>
    <tableColumn id="2" xr3:uid="{9061DFBA-9FCF-4614-A489-E45871AEEC40}" name="Ações" dataDxfId="144"/>
    <tableColumn id="16" xr3:uid="{F35679E5-70DD-4EF3-92B0-74A5E990352B}" name="Status" dataDxfId="143"/>
    <tableColumn id="3" xr3:uid="{DC745C88-45BF-4F3C-8AD4-4A29A610C754}" name="Due Date" dataDxfId="142"/>
    <tableColumn id="4" xr3:uid="{C74C004F-DD7E-4572-8478-28BEED5BACDE}" name="Assignee" dataDxfId="141"/>
    <tableColumn id="28" xr3:uid="{BF105A62-464B-44B9-AFDE-9D377DDA8018}" name="Estimated effort" dataDxfId="140"/>
    <tableColumn id="5" xr3:uid="{F4D64031-1A3C-41A9-B3D4-7204A0697297}" name="Planned effort" dataDxfId="139">
      <calculatedColumnFormula>SUM(Tabela14[[#This Row],[mai/24]:[jul/25]])</calculatedColumnFormula>
    </tableColumn>
    <tableColumn id="6" xr3:uid="{FF27B6CE-F671-4DD1-A978-6E523D108770}" name="mai/24" dataDxfId="138"/>
    <tableColumn id="7" xr3:uid="{49C1E54D-0F03-4EDE-A870-84475B2E94EF}" name="jun/24" dataDxfId="137"/>
    <tableColumn id="8" xr3:uid="{0E32FB83-BFA1-4147-BCEF-AD7377E169A2}" name="jul/24" dataDxfId="136"/>
    <tableColumn id="9" xr3:uid="{A9E0B361-1744-4649-A63D-C9F6A63755E2}" name="ago/24" dataDxfId="135"/>
    <tableColumn id="10" xr3:uid="{E6593ED7-5820-4928-A9C3-DD87048AE2F8}" name="set/24" dataDxfId="134"/>
    <tableColumn id="11" xr3:uid="{0E92934C-29C6-4A1D-94D7-137860B737D0}" name="out/24" dataDxfId="133"/>
    <tableColumn id="12" xr3:uid="{EB4811A4-D7F4-41D9-B634-8EBDE5646D36}" name="nov/24" dataDxfId="132"/>
    <tableColumn id="13" xr3:uid="{E8221E99-4143-4B68-9E8C-ED458FEFE89B}" name="dez/24" dataDxfId="131"/>
    <tableColumn id="14" xr3:uid="{75D22200-3923-408F-847B-1D5D19C07D97}" name="jan/25" dataDxfId="130"/>
    <tableColumn id="15" xr3:uid="{A0F2F8BA-EE95-4828-A250-CC513D01AD80}" name="fev/25" dataDxfId="129"/>
    <tableColumn id="21" xr3:uid="{0FB3155B-3532-4844-BAAF-71CC9F13162C}" name="mar/25" dataDxfId="128"/>
    <tableColumn id="20" xr3:uid="{D8F7CEFD-D476-4EC7-A261-909444E73D10}" name="abr/25" dataDxfId="127"/>
    <tableColumn id="22" xr3:uid="{9BE920BF-BDC3-4A68-94CD-A2C746298552}" name="mai/25" dataDxfId="126"/>
    <tableColumn id="19" xr3:uid="{B5172698-1513-45DA-A68A-64A05267E872}" name="jun/25" dataDxfId="125"/>
    <tableColumn id="23" xr3:uid="{A06B4CFC-293E-4EB5-933F-2B452CA27668}" name="jul/25" dataDxfId="124"/>
    <tableColumn id="18" xr3:uid="{5C5611C1-3EB6-4E44-A621-78AB42FE8924}" name="ago/25" dataDxfId="123"/>
    <tableColumn id="24" xr3:uid="{63BD2EBD-514E-46E7-8AB7-9ABED111A692}" name="set/25" dataDxfId="122"/>
    <tableColumn id="25" xr3:uid="{9CBFD7FF-7E7D-4DCF-8C0B-C0A2DC612CF0}" name="out/25" dataDxfId="121"/>
    <tableColumn id="26" xr3:uid="{4601A9C7-896F-410B-AF63-634531AAE5AF}" name="nov/25" dataDxfId="120"/>
    <tableColumn id="27" xr3:uid="{160D7244-4B5C-4B2D-A6FE-74C9E82E50D0}" name="dez/25" dataDxfId="119"/>
    <tableColumn id="17" xr3:uid="{5DB179B7-95AC-4346-8987-85C56AEC4DE7}" name="Nota" dataDxfId="118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33BCD-74C2-4161-A9C0-B2E06B88C5A6}" name="Tabela132" displayName="Tabela132" ref="A1:X36" totalsRowShown="0" headerRowDxfId="25" dataDxfId="24">
  <autoFilter ref="A1:X36" xr:uid="{60C5897C-4C10-4DE1-B6BC-B05ADF30BE1F}">
    <filterColumn colId="2">
      <filters blank="1">
        <filter val="Em andamento"/>
        <filter val="Em fase de replanejamento"/>
        <filter val="Não iniciado"/>
        <filter val="Parado"/>
      </filters>
    </filterColumn>
  </autoFilter>
  <tableColumns count="24">
    <tableColumn id="1" xr3:uid="{855E3B46-D296-4CAB-A175-B875E9193505}" name="Epic" dataDxfId="23"/>
    <tableColumn id="2" xr3:uid="{60B76A45-CDDA-4943-A6A7-67026CE2BA3A}" name="Ações" dataDxfId="22"/>
    <tableColumn id="16" xr3:uid="{B269EC9A-F6F0-41F9-B762-CB59BD20E741}" name="Status" dataDxfId="21"/>
    <tableColumn id="3" xr3:uid="{7F8E0AE4-90A4-4130-90A9-80893F0906A8}" name="Due Date" dataDxfId="20"/>
    <tableColumn id="4" xr3:uid="{B98BE71E-FC61-4627-99C3-6BDDE1E1E4E2}" name="Assignee" dataDxfId="19"/>
    <tableColumn id="6" xr3:uid="{7025E121-0B5E-4715-8D1B-F2ED6A06C1A4}" name="Estimated effort" dataDxfId="18"/>
    <tableColumn id="5" xr3:uid="{423DBCD1-71B2-4336-9B87-61DBE46DB1BA}" name="Planned effort" dataDxfId="17">
      <calculatedColumnFormula>SUM(Tabela132[[#This Row],[set/24]:[jul/25]])</calculatedColumnFormula>
    </tableColumn>
    <tableColumn id="9" xr3:uid="{C0119B48-8C40-4702-B334-403142165FCD}" name="set/24" dataDxfId="16"/>
    <tableColumn id="10" xr3:uid="{B7AEDD5B-BE66-4DFF-A131-C3CB67E4A95B}" name="out/24" dataDxfId="15"/>
    <tableColumn id="11" xr3:uid="{E2F0DFD1-7E42-4862-B95A-F5A55C8DF1F3}" name="nov/24" dataDxfId="14"/>
    <tableColumn id="12" xr3:uid="{2FA59405-7C6D-4F44-B91E-C8104B18F8D0}" name="dez/24" dataDxfId="13"/>
    <tableColumn id="13" xr3:uid="{FEEAF7F7-95FF-407C-B4E8-CCC2E494F6A4}" name="jan/25" dataDxfId="12"/>
    <tableColumn id="14" xr3:uid="{A710E1C4-08E3-45C8-B0EF-DD0952B7561A}" name="fev/25" dataDxfId="11"/>
    <tableColumn id="15" xr3:uid="{DE4144B2-80A9-4EC0-B4DA-0CC722105D52}" name="mar/25" dataDxfId="10"/>
    <tableColumn id="22" xr3:uid="{21EAD8D7-A72E-40E4-85A6-CC3B76A03345}" name="abr/25" dataDxfId="9"/>
    <tableColumn id="21" xr3:uid="{FD7FBF83-4E91-43DB-9552-79E97E85FAB8}" name="mai/25" dataDxfId="8"/>
    <tableColumn id="20" xr3:uid="{B104138B-FB47-4830-B286-6EA2E85DD6BE}" name="jun/25" dataDxfId="7"/>
    <tableColumn id="19" xr3:uid="{8A472C6F-167D-438D-B856-1482AFA5F5AB}" name="jul/25" dataDxfId="6"/>
    <tableColumn id="18" xr3:uid="{ED6626E2-2844-419A-9F56-879B992F3301}" name="ago/25" dataDxfId="5"/>
    <tableColumn id="23" xr3:uid="{31A86700-E81E-4A85-90E2-9F1A1DC062C1}" name="set/25" dataDxfId="4"/>
    <tableColumn id="24" xr3:uid="{EEB14E68-8C21-40BE-A60F-05BBE4A9D867}" name="out/25" dataDxfId="3"/>
    <tableColumn id="25" xr3:uid="{7CA679B9-5935-49C4-88AF-7F09E0AAB67C}" name="nov/25" dataDxfId="2"/>
    <tableColumn id="26" xr3:uid="{3D76A7F8-851F-4F00-8C7D-C8A184C3054E}" name="dez/25" dataDxfId="1"/>
    <tableColumn id="17" xr3:uid="{93AF5D78-5520-41BC-9B05-406D183FAE90}" name="Nota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E23D-49AE-4821-BB68-D70F1BB52886}">
  <sheetPr codeName="Planilha2"/>
  <dimension ref="A1:T96"/>
  <sheetViews>
    <sheetView zoomScale="90" zoomScaleNormal="90" workbookViewId="0">
      <pane ySplit="4" topLeftCell="A5" activePane="bottomLeft" state="frozen"/>
      <selection pane="bottomLeft" activeCell="A17" sqref="A17:XFD20"/>
    </sheetView>
  </sheetViews>
  <sheetFormatPr defaultRowHeight="15" x14ac:dyDescent="0.25"/>
  <cols>
    <col min="1" max="1" width="72" style="1" bestFit="1" customWidth="1"/>
    <col min="2" max="2" width="37.5703125" style="1" customWidth="1"/>
    <col min="3" max="3" width="14.42578125" style="1" customWidth="1"/>
    <col min="4" max="4" width="15.85546875" style="55" customWidth="1"/>
    <col min="5" max="6" width="19.28515625" style="1" customWidth="1"/>
    <col min="7" max="7" width="16.28515625" style="1" customWidth="1"/>
    <col min="8" max="8" width="10.42578125" style="7" customWidth="1"/>
    <col min="9" max="19" width="11.5703125" style="7" customWidth="1"/>
    <col min="20" max="20" width="32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55" t="s">
        <v>3</v>
      </c>
      <c r="E1" s="1" t="s">
        <v>4</v>
      </c>
      <c r="F1" s="1" t="s">
        <v>5</v>
      </c>
      <c r="G1" s="58" t="s">
        <v>221</v>
      </c>
      <c r="H1" s="63" t="s">
        <v>236</v>
      </c>
      <c r="I1" s="63" t="s">
        <v>237</v>
      </c>
      <c r="J1" s="63" t="s">
        <v>238</v>
      </c>
      <c r="K1" s="63" t="s">
        <v>239</v>
      </c>
      <c r="L1" s="63" t="s">
        <v>240</v>
      </c>
      <c r="M1" s="63" t="s">
        <v>241</v>
      </c>
      <c r="N1" s="63" t="s">
        <v>242</v>
      </c>
      <c r="O1" s="63" t="s">
        <v>243</v>
      </c>
      <c r="P1" s="63" t="s">
        <v>244</v>
      </c>
      <c r="Q1" s="63" t="s">
        <v>245</v>
      </c>
      <c r="R1" s="63" t="s">
        <v>246</v>
      </c>
      <c r="S1" s="63" t="s">
        <v>247</v>
      </c>
      <c r="T1" s="4" t="s">
        <v>16</v>
      </c>
    </row>
    <row r="2" spans="1:20" x14ac:dyDescent="0.25">
      <c r="A2" s="1" t="s">
        <v>17</v>
      </c>
      <c r="G2" s="19">
        <f>SUM(Tabela13[[#This Row],[Mês 1]:[Mês 12]])</f>
        <v>-151</v>
      </c>
      <c r="H2" s="19">
        <f t="shared" ref="H2:S2" si="0">H3-H4</f>
        <v>-182</v>
      </c>
      <c r="I2" s="19">
        <f t="shared" si="0"/>
        <v>-146</v>
      </c>
      <c r="J2" s="19">
        <f t="shared" si="0"/>
        <v>-259</v>
      </c>
      <c r="K2" s="19">
        <f t="shared" si="0"/>
        <v>-128</v>
      </c>
      <c r="L2" s="19">
        <f t="shared" si="0"/>
        <v>30</v>
      </c>
      <c r="M2" s="19">
        <f t="shared" si="0"/>
        <v>118</v>
      </c>
      <c r="N2" s="19">
        <f t="shared" si="0"/>
        <v>122</v>
      </c>
      <c r="O2" s="19">
        <f t="shared" si="0"/>
        <v>134</v>
      </c>
      <c r="P2" s="19">
        <f t="shared" si="0"/>
        <v>160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4"/>
    </row>
    <row r="3" spans="1:20" x14ac:dyDescent="0.25">
      <c r="A3" s="1" t="s">
        <v>18</v>
      </c>
      <c r="G3" s="19">
        <f>SUM(Tabela13[[#This Row],[Mês 1]:[Mês 12]])</f>
        <v>1512</v>
      </c>
      <c r="H3" s="68">
        <v>168</v>
      </c>
      <c r="I3" s="68">
        <v>168</v>
      </c>
      <c r="J3" s="68">
        <v>168</v>
      </c>
      <c r="K3" s="68">
        <v>168</v>
      </c>
      <c r="L3" s="68">
        <v>168</v>
      </c>
      <c r="M3" s="68">
        <v>168</v>
      </c>
      <c r="N3" s="68">
        <v>168</v>
      </c>
      <c r="O3" s="68">
        <v>168</v>
      </c>
      <c r="P3" s="68">
        <v>168</v>
      </c>
      <c r="Q3" s="68"/>
      <c r="R3" s="68"/>
      <c r="S3" s="68"/>
      <c r="T3" s="13"/>
    </row>
    <row r="4" spans="1:20" x14ac:dyDescent="0.25">
      <c r="A4" s="10" t="s">
        <v>19</v>
      </c>
      <c r="B4" s="10"/>
      <c r="C4" s="10"/>
      <c r="D4" s="67"/>
      <c r="E4" s="10"/>
      <c r="F4" s="10"/>
      <c r="G4" s="11">
        <f>SUM(Tabela13[[#This Row],[Mês 1]:[Mês 12]])</f>
        <v>1663</v>
      </c>
      <c r="H4" s="11">
        <f t="shared" ref="H4:P4" si="1">SUM(H5:H96)</f>
        <v>350</v>
      </c>
      <c r="I4" s="11">
        <f t="shared" si="1"/>
        <v>314</v>
      </c>
      <c r="J4" s="11">
        <f t="shared" si="1"/>
        <v>427</v>
      </c>
      <c r="K4" s="11">
        <f t="shared" si="1"/>
        <v>296</v>
      </c>
      <c r="L4" s="11">
        <f t="shared" si="1"/>
        <v>138</v>
      </c>
      <c r="M4" s="11">
        <f t="shared" si="1"/>
        <v>50</v>
      </c>
      <c r="N4" s="11">
        <f t="shared" si="1"/>
        <v>46</v>
      </c>
      <c r="O4" s="11">
        <f t="shared" si="1"/>
        <v>34</v>
      </c>
      <c r="P4" s="11">
        <f t="shared" si="1"/>
        <v>8</v>
      </c>
      <c r="Q4" s="11"/>
      <c r="R4" s="11"/>
      <c r="S4" s="11"/>
      <c r="T4" s="4"/>
    </row>
    <row r="5" spans="1:20" x14ac:dyDescent="0.25">
      <c r="A5" s="1" t="s">
        <v>72</v>
      </c>
      <c r="B5" s="1" t="s">
        <v>70</v>
      </c>
      <c r="C5" s="1" t="s">
        <v>147</v>
      </c>
      <c r="D5" s="55" t="s">
        <v>220</v>
      </c>
      <c r="E5" s="1" t="s">
        <v>134</v>
      </c>
      <c r="F5" s="19">
        <v>64</v>
      </c>
      <c r="G5" s="19">
        <f>SUM(Tabela13[[#This Row],[Mês 1]:[Mês 12]])</f>
        <v>64</v>
      </c>
      <c r="H5" s="49">
        <v>8</v>
      </c>
      <c r="I5" s="49">
        <v>8</v>
      </c>
      <c r="J5" s="49">
        <v>8</v>
      </c>
      <c r="K5" s="49">
        <v>8</v>
      </c>
      <c r="L5" s="49">
        <v>8</v>
      </c>
      <c r="M5" s="49">
        <v>8</v>
      </c>
      <c r="N5" s="49">
        <v>8</v>
      </c>
      <c r="O5" s="49">
        <v>8</v>
      </c>
      <c r="P5" s="49">
        <v>0</v>
      </c>
      <c r="Q5" s="49">
        <v>0</v>
      </c>
      <c r="R5" s="49">
        <v>0</v>
      </c>
      <c r="S5" s="49">
        <v>0</v>
      </c>
      <c r="T5" s="1"/>
    </row>
    <row r="6" spans="1:20" ht="30" x14ac:dyDescent="0.25">
      <c r="A6" s="1" t="s">
        <v>50</v>
      </c>
      <c r="B6" s="1" t="s">
        <v>24</v>
      </c>
      <c r="C6" s="1" t="s">
        <v>147</v>
      </c>
      <c r="D6" s="55">
        <v>2025</v>
      </c>
      <c r="E6" s="1" t="s">
        <v>22</v>
      </c>
      <c r="F6" s="19">
        <v>48</v>
      </c>
      <c r="G6" s="19">
        <f>SUM(Tabela14[[#This Row],[mai/24]:[jul/25]])</f>
        <v>48</v>
      </c>
      <c r="H6" s="49">
        <v>4</v>
      </c>
      <c r="I6" s="49">
        <v>4</v>
      </c>
      <c r="J6" s="49">
        <v>4</v>
      </c>
      <c r="K6" s="49">
        <v>4</v>
      </c>
      <c r="L6" s="49">
        <v>4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1"/>
    </row>
    <row r="7" spans="1:20" x14ac:dyDescent="0.25">
      <c r="A7" s="1" t="s">
        <v>25</v>
      </c>
      <c r="B7" s="1" t="s">
        <v>26</v>
      </c>
      <c r="C7" s="1" t="s">
        <v>147</v>
      </c>
      <c r="D7" s="55" t="s">
        <v>234</v>
      </c>
      <c r="E7" s="1" t="s">
        <v>22</v>
      </c>
      <c r="F7" s="19">
        <v>16</v>
      </c>
      <c r="G7" s="19">
        <f>SUM(Tabela14[[#This Row],[mai/24]:[jul/25]])</f>
        <v>16</v>
      </c>
      <c r="H7" s="49">
        <v>2</v>
      </c>
      <c r="I7" s="49">
        <v>2</v>
      </c>
      <c r="J7" s="49">
        <v>2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49">
        <v>0</v>
      </c>
      <c r="Q7" s="49">
        <v>0</v>
      </c>
      <c r="R7" s="49">
        <v>0</v>
      </c>
      <c r="S7" s="49">
        <v>0</v>
      </c>
      <c r="T7" s="1"/>
    </row>
    <row r="8" spans="1:20" x14ac:dyDescent="0.25">
      <c r="A8" s="1" t="s">
        <v>40</v>
      </c>
      <c r="B8" s="1" t="s">
        <v>41</v>
      </c>
      <c r="C8" s="1" t="s">
        <v>147</v>
      </c>
      <c r="D8" s="55" t="s">
        <v>222</v>
      </c>
      <c r="E8" s="1" t="s">
        <v>22</v>
      </c>
      <c r="F8" s="19">
        <v>20</v>
      </c>
      <c r="G8" s="49">
        <f>SUM(H8:N8)</f>
        <v>20</v>
      </c>
      <c r="H8" s="49">
        <v>4</v>
      </c>
      <c r="I8" s="49">
        <v>4</v>
      </c>
      <c r="J8" s="49">
        <v>4</v>
      </c>
      <c r="K8" s="49">
        <v>4</v>
      </c>
      <c r="L8" s="49">
        <v>4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49">
        <v>0</v>
      </c>
      <c r="S8" s="49">
        <v>0</v>
      </c>
      <c r="T8" s="1"/>
    </row>
    <row r="9" spans="1:20" ht="30" x14ac:dyDescent="0.25">
      <c r="A9" s="1" t="s">
        <v>57</v>
      </c>
      <c r="B9" s="1" t="s">
        <v>24</v>
      </c>
      <c r="C9" s="1" t="s">
        <v>147</v>
      </c>
      <c r="D9" s="55" t="s">
        <v>222</v>
      </c>
      <c r="E9" s="1" t="s">
        <v>22</v>
      </c>
      <c r="F9" s="19">
        <v>20</v>
      </c>
      <c r="G9" s="49">
        <f t="shared" ref="G9:G27" si="2">SUM(H9:R9)</f>
        <v>20</v>
      </c>
      <c r="H9" s="49">
        <v>4</v>
      </c>
      <c r="I9" s="49">
        <v>4</v>
      </c>
      <c r="J9" s="49">
        <v>4</v>
      </c>
      <c r="K9" s="49">
        <v>4</v>
      </c>
      <c r="L9" s="49">
        <v>4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</row>
    <row r="10" spans="1:20" ht="30" x14ac:dyDescent="0.25">
      <c r="A10" s="1" t="s">
        <v>143</v>
      </c>
      <c r="B10" s="1" t="s">
        <v>164</v>
      </c>
      <c r="C10" s="1" t="s">
        <v>147</v>
      </c>
      <c r="D10" s="55" t="s">
        <v>222</v>
      </c>
      <c r="E10" s="1" t="s">
        <v>134</v>
      </c>
      <c r="F10" s="19">
        <v>45</v>
      </c>
      <c r="G10" s="49">
        <v>45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</row>
    <row r="11" spans="1:20" ht="30" x14ac:dyDescent="0.25">
      <c r="A11" s="1" t="s">
        <v>34</v>
      </c>
      <c r="B11" s="1" t="s">
        <v>24</v>
      </c>
      <c r="C11" s="1" t="s">
        <v>147</v>
      </c>
      <c r="D11" s="55" t="s">
        <v>222</v>
      </c>
      <c r="E11" s="1" t="s">
        <v>134</v>
      </c>
      <c r="F11" s="19">
        <v>12</v>
      </c>
      <c r="G11" s="49">
        <f t="shared" si="2"/>
        <v>12</v>
      </c>
      <c r="H11" s="49">
        <v>2</v>
      </c>
      <c r="I11" s="49">
        <v>2</v>
      </c>
      <c r="J11" s="49">
        <v>2</v>
      </c>
      <c r="K11" s="49">
        <v>2</v>
      </c>
      <c r="L11" s="49">
        <v>2</v>
      </c>
      <c r="M11" s="49">
        <v>2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1"/>
    </row>
    <row r="12" spans="1:20" ht="30" x14ac:dyDescent="0.25">
      <c r="A12" s="1" t="s">
        <v>28</v>
      </c>
      <c r="B12" s="1" t="s">
        <v>24</v>
      </c>
      <c r="C12" s="1" t="s">
        <v>147</v>
      </c>
      <c r="D12" s="55" t="s">
        <v>222</v>
      </c>
      <c r="E12" s="1" t="s">
        <v>120</v>
      </c>
      <c r="F12" s="19">
        <v>12</v>
      </c>
      <c r="G12" s="49">
        <f t="shared" si="2"/>
        <v>12</v>
      </c>
      <c r="H12" s="49">
        <v>2</v>
      </c>
      <c r="I12" s="49">
        <v>2</v>
      </c>
      <c r="J12" s="49">
        <v>2</v>
      </c>
      <c r="K12" s="49">
        <v>2</v>
      </c>
      <c r="L12" s="49">
        <v>2</v>
      </c>
      <c r="M12" s="49">
        <v>2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1"/>
    </row>
    <row r="13" spans="1:20" x14ac:dyDescent="0.25">
      <c r="A13" s="1" t="s">
        <v>193</v>
      </c>
      <c r="C13" s="1" t="s">
        <v>147</v>
      </c>
      <c r="E13" s="1" t="s">
        <v>134</v>
      </c>
      <c r="F13" s="19">
        <v>16</v>
      </c>
      <c r="G13" s="49">
        <f t="shared" si="2"/>
        <v>16</v>
      </c>
      <c r="H13" s="49">
        <v>8</v>
      </c>
      <c r="I13" s="49">
        <v>8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1"/>
    </row>
    <row r="14" spans="1:20" x14ac:dyDescent="0.25">
      <c r="A14" s="1" t="s">
        <v>78</v>
      </c>
      <c r="C14" s="1" t="s">
        <v>147</v>
      </c>
      <c r="D14" s="55">
        <v>2025</v>
      </c>
      <c r="E14" s="3" t="s">
        <v>22</v>
      </c>
      <c r="F14" s="19">
        <v>182</v>
      </c>
      <c r="G14" s="49">
        <f t="shared" si="2"/>
        <v>182</v>
      </c>
      <c r="H14" s="49">
        <v>12</v>
      </c>
      <c r="I14" s="49">
        <v>24</v>
      </c>
      <c r="J14" s="49">
        <v>30</v>
      </c>
      <c r="K14" s="49">
        <v>16</v>
      </c>
      <c r="L14" s="49">
        <v>24</v>
      </c>
      <c r="M14" s="49">
        <v>24</v>
      </c>
      <c r="N14" s="49">
        <v>24</v>
      </c>
      <c r="O14" s="49">
        <v>20</v>
      </c>
      <c r="P14" s="49">
        <v>8</v>
      </c>
      <c r="Q14" s="49">
        <v>0</v>
      </c>
      <c r="R14" s="49">
        <v>0</v>
      </c>
      <c r="S14" s="49">
        <v>0</v>
      </c>
      <c r="T14" s="1"/>
    </row>
    <row r="15" spans="1:20" x14ac:dyDescent="0.25">
      <c r="A15" s="1" t="s">
        <v>78</v>
      </c>
      <c r="C15" s="1" t="s">
        <v>147</v>
      </c>
      <c r="D15" s="55">
        <v>2025</v>
      </c>
      <c r="E15" s="3" t="s">
        <v>120</v>
      </c>
      <c r="F15" s="19">
        <v>16</v>
      </c>
      <c r="G15" s="49">
        <f t="shared" si="2"/>
        <v>16</v>
      </c>
      <c r="H15" s="49">
        <v>2</v>
      </c>
      <c r="I15" s="49">
        <v>2</v>
      </c>
      <c r="J15" s="49">
        <v>2</v>
      </c>
      <c r="K15" s="49">
        <v>2</v>
      </c>
      <c r="L15" s="49">
        <v>2</v>
      </c>
      <c r="M15" s="49">
        <v>2</v>
      </c>
      <c r="N15" s="49">
        <v>2</v>
      </c>
      <c r="O15" s="49">
        <v>2</v>
      </c>
      <c r="P15" s="49">
        <v>0</v>
      </c>
      <c r="Q15" s="49">
        <v>0</v>
      </c>
      <c r="R15" s="49">
        <v>0</v>
      </c>
      <c r="S15" s="49">
        <v>0</v>
      </c>
      <c r="T15" s="1"/>
    </row>
    <row r="16" spans="1:20" x14ac:dyDescent="0.25">
      <c r="A16" s="1" t="s">
        <v>78</v>
      </c>
      <c r="C16" s="1" t="s">
        <v>147</v>
      </c>
      <c r="D16" s="55">
        <v>2025</v>
      </c>
      <c r="E16" s="3" t="s">
        <v>248</v>
      </c>
      <c r="F16" s="19">
        <v>40</v>
      </c>
      <c r="G16" s="49">
        <f t="shared" si="2"/>
        <v>40</v>
      </c>
      <c r="H16" s="49">
        <v>8</v>
      </c>
      <c r="I16" s="49">
        <v>0</v>
      </c>
      <c r="J16" s="49">
        <v>0</v>
      </c>
      <c r="K16" s="49">
        <v>0</v>
      </c>
      <c r="L16" s="49">
        <v>4</v>
      </c>
      <c r="M16" s="49">
        <v>12</v>
      </c>
      <c r="N16" s="49">
        <v>12</v>
      </c>
      <c r="O16" s="49">
        <v>4</v>
      </c>
      <c r="P16" s="49">
        <v>0</v>
      </c>
      <c r="Q16" s="49">
        <v>0</v>
      </c>
      <c r="R16" s="49">
        <v>0</v>
      </c>
      <c r="S16" s="49">
        <v>0</v>
      </c>
      <c r="T16" s="1"/>
    </row>
    <row r="17" spans="1:20" s="84" customFormat="1" ht="60" x14ac:dyDescent="0.25">
      <c r="A17" s="82" t="s">
        <v>111</v>
      </c>
      <c r="B17" s="82" t="s">
        <v>110</v>
      </c>
      <c r="C17" s="82" t="s">
        <v>147</v>
      </c>
      <c r="D17" s="83">
        <v>2025</v>
      </c>
      <c r="E17" s="84" t="s">
        <v>248</v>
      </c>
      <c r="F17" s="85">
        <v>170</v>
      </c>
      <c r="G17" s="86">
        <f t="shared" si="2"/>
        <v>170</v>
      </c>
      <c r="H17" s="86">
        <v>30</v>
      </c>
      <c r="I17" s="86">
        <v>120</v>
      </c>
      <c r="J17" s="86">
        <v>20</v>
      </c>
      <c r="K17" s="86">
        <v>0</v>
      </c>
      <c r="L17" s="86">
        <v>0</v>
      </c>
      <c r="M17" s="86">
        <v>0</v>
      </c>
      <c r="N17" s="86">
        <v>0</v>
      </c>
      <c r="O17" s="86">
        <v>0</v>
      </c>
      <c r="P17" s="86">
        <v>0</v>
      </c>
      <c r="Q17" s="86">
        <v>0</v>
      </c>
      <c r="R17" s="86">
        <v>0</v>
      </c>
      <c r="S17" s="86">
        <v>0</v>
      </c>
      <c r="T17" s="82"/>
    </row>
    <row r="18" spans="1:20" s="84" customFormat="1" ht="60" x14ac:dyDescent="0.25">
      <c r="A18" s="82" t="s">
        <v>111</v>
      </c>
      <c r="B18" s="82" t="s">
        <v>110</v>
      </c>
      <c r="C18" s="82" t="s">
        <v>147</v>
      </c>
      <c r="D18" s="83">
        <v>2025</v>
      </c>
      <c r="E18" s="84" t="s">
        <v>88</v>
      </c>
      <c r="F18" s="85">
        <v>45</v>
      </c>
      <c r="G18" s="86">
        <f t="shared" si="2"/>
        <v>45</v>
      </c>
      <c r="H18" s="86">
        <v>10</v>
      </c>
      <c r="I18" s="86">
        <v>30</v>
      </c>
      <c r="J18" s="86">
        <v>5</v>
      </c>
      <c r="K18" s="86">
        <v>0</v>
      </c>
      <c r="L18" s="86">
        <v>0</v>
      </c>
      <c r="M18" s="86">
        <v>0</v>
      </c>
      <c r="N18" s="86">
        <v>0</v>
      </c>
      <c r="O18" s="86">
        <v>0</v>
      </c>
      <c r="P18" s="86">
        <v>0</v>
      </c>
      <c r="Q18" s="86">
        <v>0</v>
      </c>
      <c r="R18" s="86">
        <v>0</v>
      </c>
      <c r="S18" s="86">
        <v>0</v>
      </c>
      <c r="T18" s="82"/>
    </row>
    <row r="19" spans="1:20" s="84" customFormat="1" ht="60" x14ac:dyDescent="0.25">
      <c r="A19" s="82" t="s">
        <v>249</v>
      </c>
      <c r="B19" s="82" t="s">
        <v>110</v>
      </c>
      <c r="C19" s="82" t="s">
        <v>147</v>
      </c>
      <c r="D19" s="83">
        <v>2025</v>
      </c>
      <c r="E19" s="84" t="s">
        <v>248</v>
      </c>
      <c r="F19" s="85">
        <v>230</v>
      </c>
      <c r="G19" s="86">
        <f t="shared" si="2"/>
        <v>230</v>
      </c>
      <c r="H19" s="86">
        <v>20</v>
      </c>
      <c r="I19" s="86">
        <v>20</v>
      </c>
      <c r="J19" s="86">
        <v>160</v>
      </c>
      <c r="K19" s="86">
        <v>30</v>
      </c>
      <c r="L19" s="86">
        <v>0</v>
      </c>
      <c r="M19" s="86">
        <v>0</v>
      </c>
      <c r="N19" s="86">
        <v>0</v>
      </c>
      <c r="O19" s="86">
        <v>0</v>
      </c>
      <c r="P19" s="86">
        <v>0</v>
      </c>
      <c r="Q19" s="86">
        <v>0</v>
      </c>
      <c r="R19" s="86">
        <v>0</v>
      </c>
      <c r="S19" s="86">
        <v>0</v>
      </c>
      <c r="T19" s="82"/>
    </row>
    <row r="20" spans="1:20" s="84" customFormat="1" ht="60" x14ac:dyDescent="0.25">
      <c r="A20" s="82" t="s">
        <v>249</v>
      </c>
      <c r="B20" s="82" t="s">
        <v>110</v>
      </c>
      <c r="C20" s="82" t="s">
        <v>147</v>
      </c>
      <c r="D20" s="83">
        <v>2025</v>
      </c>
      <c r="E20" s="84" t="s">
        <v>88</v>
      </c>
      <c r="F20" s="85">
        <v>70</v>
      </c>
      <c r="G20" s="86">
        <f t="shared" si="2"/>
        <v>70</v>
      </c>
      <c r="H20" s="86">
        <v>10</v>
      </c>
      <c r="I20" s="86">
        <v>10</v>
      </c>
      <c r="J20" s="86">
        <v>40</v>
      </c>
      <c r="K20" s="86">
        <v>10</v>
      </c>
      <c r="L20" s="86">
        <v>0</v>
      </c>
      <c r="M20" s="86">
        <v>0</v>
      </c>
      <c r="N20" s="86">
        <v>0</v>
      </c>
      <c r="O20" s="86">
        <v>0</v>
      </c>
      <c r="P20" s="86">
        <v>0</v>
      </c>
      <c r="Q20" s="86">
        <v>0</v>
      </c>
      <c r="R20" s="86">
        <v>0</v>
      </c>
      <c r="S20" s="86">
        <v>0</v>
      </c>
      <c r="T20" s="82"/>
    </row>
    <row r="21" spans="1:20" ht="45" x14ac:dyDescent="0.25">
      <c r="A21" s="1" t="s">
        <v>112</v>
      </c>
      <c r="B21" s="1" t="s">
        <v>113</v>
      </c>
      <c r="C21" s="1" t="s">
        <v>147</v>
      </c>
      <c r="D21" s="55">
        <v>2025</v>
      </c>
      <c r="E21" t="s">
        <v>248</v>
      </c>
      <c r="F21" s="19">
        <v>105</v>
      </c>
      <c r="G21" s="49">
        <f t="shared" si="2"/>
        <v>105</v>
      </c>
      <c r="H21" s="49">
        <v>30</v>
      </c>
      <c r="I21" s="49">
        <v>5</v>
      </c>
      <c r="J21" s="49">
        <v>60</v>
      </c>
      <c r="K21" s="49">
        <v>10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1"/>
    </row>
    <row r="22" spans="1:20" ht="45" x14ac:dyDescent="0.25">
      <c r="A22" s="1" t="s">
        <v>155</v>
      </c>
      <c r="B22" s="1" t="s">
        <v>113</v>
      </c>
      <c r="C22" s="1" t="s">
        <v>147</v>
      </c>
      <c r="D22" s="55">
        <v>2025</v>
      </c>
      <c r="E22" t="s">
        <v>134</v>
      </c>
      <c r="F22" s="19">
        <v>275</v>
      </c>
      <c r="G22" s="49">
        <f t="shared" si="2"/>
        <v>275</v>
      </c>
      <c r="H22" s="49">
        <v>30</v>
      </c>
      <c r="I22" s="49">
        <v>5</v>
      </c>
      <c r="J22" s="49">
        <v>40</v>
      </c>
      <c r="K22" s="49">
        <v>160</v>
      </c>
      <c r="L22" s="49">
        <v>40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1"/>
    </row>
    <row r="23" spans="1:20" x14ac:dyDescent="0.25">
      <c r="A23" s="1" t="s">
        <v>114</v>
      </c>
      <c r="B23" s="1" t="s">
        <v>115</v>
      </c>
      <c r="C23" s="1" t="s">
        <v>147</v>
      </c>
      <c r="D23" s="55">
        <v>2025</v>
      </c>
      <c r="E23" t="s">
        <v>248</v>
      </c>
      <c r="F23" s="19">
        <v>24</v>
      </c>
      <c r="G23" s="49">
        <f t="shared" si="2"/>
        <v>24</v>
      </c>
      <c r="H23" s="49">
        <v>24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1"/>
    </row>
    <row r="24" spans="1:20" ht="60" x14ac:dyDescent="0.25">
      <c r="A24" s="1" t="s">
        <v>116</v>
      </c>
      <c r="B24" s="1" t="s">
        <v>117</v>
      </c>
      <c r="C24" s="1" t="s">
        <v>147</v>
      </c>
      <c r="D24" s="55" t="s">
        <v>222</v>
      </c>
      <c r="E24" t="s">
        <v>248</v>
      </c>
      <c r="F24" s="19">
        <v>50</v>
      </c>
      <c r="G24" s="49">
        <f t="shared" si="2"/>
        <v>50</v>
      </c>
      <c r="H24" s="49">
        <v>50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1"/>
    </row>
    <row r="25" spans="1:20" ht="45" x14ac:dyDescent="0.25">
      <c r="A25" s="1" t="s">
        <v>118</v>
      </c>
      <c r="B25" s="1" t="s">
        <v>113</v>
      </c>
      <c r="C25" s="1" t="s">
        <v>147</v>
      </c>
      <c r="D25" s="55" t="s">
        <v>222</v>
      </c>
      <c r="E25" t="s">
        <v>248</v>
      </c>
      <c r="F25" s="19">
        <v>86</v>
      </c>
      <c r="G25" s="49">
        <f t="shared" si="2"/>
        <v>86</v>
      </c>
      <c r="H25" s="49">
        <v>46</v>
      </c>
      <c r="I25" s="49">
        <v>40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49">
        <v>0</v>
      </c>
      <c r="T25" s="1"/>
    </row>
    <row r="26" spans="1:20" ht="30" x14ac:dyDescent="0.25">
      <c r="A26" s="1" t="s">
        <v>37</v>
      </c>
      <c r="B26" s="1" t="s">
        <v>24</v>
      </c>
      <c r="C26" s="1" t="s">
        <v>147</v>
      </c>
      <c r="D26" s="55" t="s">
        <v>222</v>
      </c>
      <c r="E26" t="s">
        <v>134</v>
      </c>
      <c r="F26" s="19">
        <v>20</v>
      </c>
      <c r="G26" s="49">
        <f t="shared" si="2"/>
        <v>20</v>
      </c>
      <c r="H26" s="49">
        <v>4</v>
      </c>
      <c r="I26" s="49">
        <v>4</v>
      </c>
      <c r="J26" s="49">
        <v>4</v>
      </c>
      <c r="K26" s="49">
        <v>4</v>
      </c>
      <c r="L26" s="49">
        <v>4</v>
      </c>
      <c r="M26" s="49">
        <v>0</v>
      </c>
      <c r="N26" s="49">
        <v>0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51"/>
    </row>
    <row r="27" spans="1:20" x14ac:dyDescent="0.25">
      <c r="A27" s="1" t="s">
        <v>177</v>
      </c>
      <c r="C27" s="1" t="s">
        <v>147</v>
      </c>
      <c r="D27" s="55" t="s">
        <v>179</v>
      </c>
      <c r="E27" t="s">
        <v>22</v>
      </c>
      <c r="F27" s="19">
        <v>160</v>
      </c>
      <c r="G27" s="49">
        <f t="shared" si="2"/>
        <v>160</v>
      </c>
      <c r="H27" s="49">
        <v>20</v>
      </c>
      <c r="I27" s="49">
        <v>20</v>
      </c>
      <c r="J27" s="49">
        <v>40</v>
      </c>
      <c r="K27" s="49">
        <v>40</v>
      </c>
      <c r="L27" s="49">
        <v>40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1"/>
    </row>
    <row r="28" spans="1:20" x14ac:dyDescent="0.25">
      <c r="A28" s="1" t="s">
        <v>250</v>
      </c>
      <c r="B28" s="1" t="s">
        <v>251</v>
      </c>
      <c r="C28" s="1" t="s">
        <v>147</v>
      </c>
      <c r="D28" s="55" t="s">
        <v>234</v>
      </c>
      <c r="E28" t="s">
        <v>248</v>
      </c>
      <c r="F28" s="19">
        <v>20</v>
      </c>
      <c r="G28" s="19">
        <f>SUM(Tabela13[[#This Row],[Mês 1]:[Mês 12]])</f>
        <v>20</v>
      </c>
      <c r="H28" s="49">
        <v>20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1"/>
    </row>
    <row r="29" spans="1:20" x14ac:dyDescent="0.25">
      <c r="A29" s="1" t="s">
        <v>258</v>
      </c>
      <c r="C29" s="1" t="s">
        <v>147</v>
      </c>
      <c r="D29" s="55" t="s">
        <v>222</v>
      </c>
      <c r="E29" s="1" t="s">
        <v>120</v>
      </c>
      <c r="F29" s="19">
        <v>140</v>
      </c>
      <c r="G29" s="19">
        <v>0</v>
      </c>
      <c r="H29" s="49">
        <f t="shared" ref="H29" si="3">SUM(I29:S29)</f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/>
    </row>
    <row r="30" spans="1:20" x14ac:dyDescent="0.25">
      <c r="A30" s="1" t="s">
        <v>258</v>
      </c>
      <c r="C30" s="1" t="s">
        <v>147</v>
      </c>
      <c r="D30" s="55" t="s">
        <v>222</v>
      </c>
      <c r="E30" s="1" t="s">
        <v>134</v>
      </c>
      <c r="F30" s="19">
        <v>24</v>
      </c>
      <c r="G30" s="19">
        <v>0</v>
      </c>
      <c r="H30" s="49">
        <f t="shared" ref="H30:H33" si="4">SUM(I30:S30)</f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1"/>
    </row>
    <row r="31" spans="1:20" x14ac:dyDescent="0.25">
      <c r="A31" s="1" t="s">
        <v>258</v>
      </c>
      <c r="B31" s="1" t="s">
        <v>259</v>
      </c>
      <c r="C31" s="1" t="s">
        <v>147</v>
      </c>
      <c r="D31" s="55" t="s">
        <v>222</v>
      </c>
      <c r="E31" s="1" t="s">
        <v>88</v>
      </c>
      <c r="F31" s="19">
        <v>60</v>
      </c>
      <c r="G31" s="19">
        <v>0</v>
      </c>
      <c r="H31" s="49">
        <f t="shared" si="4"/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1"/>
    </row>
    <row r="32" spans="1:20" x14ac:dyDescent="0.25">
      <c r="A32" s="1" t="s">
        <v>258</v>
      </c>
      <c r="C32" s="1" t="s">
        <v>147</v>
      </c>
      <c r="D32" s="55" t="s">
        <v>222</v>
      </c>
      <c r="E32" s="1" t="s">
        <v>22</v>
      </c>
      <c r="F32" s="19">
        <v>8</v>
      </c>
      <c r="G32" s="19">
        <v>0</v>
      </c>
      <c r="H32" s="49">
        <f t="shared" si="4"/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1"/>
    </row>
    <row r="33" spans="1:20" x14ac:dyDescent="0.25">
      <c r="A33" s="1" t="s">
        <v>258</v>
      </c>
      <c r="C33" s="1" t="s">
        <v>147</v>
      </c>
      <c r="D33" s="55" t="s">
        <v>222</v>
      </c>
      <c r="E33" s="1" t="s">
        <v>248</v>
      </c>
      <c r="F33" s="19">
        <v>16</v>
      </c>
      <c r="G33" s="19">
        <v>0</v>
      </c>
      <c r="H33" s="49">
        <f t="shared" si="4"/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1"/>
    </row>
    <row r="34" spans="1:20" x14ac:dyDescent="0.25">
      <c r="A34" s="1" t="s">
        <v>260</v>
      </c>
      <c r="C34" s="1" t="s">
        <v>147</v>
      </c>
      <c r="D34" s="55" t="s">
        <v>222</v>
      </c>
      <c r="E34" s="1" t="s">
        <v>88</v>
      </c>
      <c r="F34" s="19">
        <v>80</v>
      </c>
      <c r="G34" s="19">
        <v>0</v>
      </c>
      <c r="H34" s="49">
        <f t="shared" ref="H34" si="5">SUM(I34:S34)</f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1"/>
    </row>
    <row r="35" spans="1:20" x14ac:dyDescent="0.25">
      <c r="A35" s="1" t="s">
        <v>261</v>
      </c>
      <c r="C35" s="1" t="s">
        <v>147</v>
      </c>
      <c r="D35" s="55" t="s">
        <v>222</v>
      </c>
      <c r="E35" s="1" t="s">
        <v>120</v>
      </c>
      <c r="F35" s="19">
        <v>80</v>
      </c>
      <c r="G35" s="19">
        <f>SUM(Tabela13[[#This Row],[Mês 1]:[Mês 12]])</f>
        <v>0</v>
      </c>
      <c r="H35" s="49">
        <f t="shared" ref="H35:H37" si="6">SUM(I35:S35)</f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1"/>
    </row>
    <row r="36" spans="1:20" x14ac:dyDescent="0.25">
      <c r="A36" s="1" t="s">
        <v>261</v>
      </c>
      <c r="C36" s="1" t="s">
        <v>147</v>
      </c>
      <c r="D36" s="55" t="s">
        <v>222</v>
      </c>
      <c r="E36" s="1" t="s">
        <v>22</v>
      </c>
      <c r="F36" s="19">
        <v>4</v>
      </c>
      <c r="G36" s="19">
        <f>SUM(Tabela13[[#This Row],[Mês 1]:[Mês 12]])</f>
        <v>0</v>
      </c>
      <c r="H36" s="49">
        <f t="shared" si="6"/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0</v>
      </c>
      <c r="T36" s="1"/>
    </row>
    <row r="37" spans="1:20" x14ac:dyDescent="0.25">
      <c r="A37" s="1" t="s">
        <v>261</v>
      </c>
      <c r="C37" s="1" t="s">
        <v>147</v>
      </c>
      <c r="D37" s="55" t="s">
        <v>222</v>
      </c>
      <c r="E37" s="1" t="s">
        <v>248</v>
      </c>
      <c r="F37" s="19">
        <v>24</v>
      </c>
      <c r="G37" s="19">
        <f>SUM(Tabela13[[#This Row],[Mês 1]:[Mês 12]])</f>
        <v>0</v>
      </c>
      <c r="H37" s="49">
        <f t="shared" si="6"/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1"/>
    </row>
    <row r="38" spans="1:20" x14ac:dyDescent="0.25">
      <c r="A38" s="1" t="s">
        <v>262</v>
      </c>
      <c r="C38" s="1" t="s">
        <v>147</v>
      </c>
      <c r="D38" s="55" t="s">
        <v>222</v>
      </c>
      <c r="E38" s="1" t="s">
        <v>120</v>
      </c>
      <c r="F38" s="19">
        <v>32</v>
      </c>
      <c r="G38" s="19">
        <f>SUM(Tabela13[[#This Row],[Mês 1]:[Mês 12]])</f>
        <v>0</v>
      </c>
      <c r="H38" s="49">
        <f t="shared" ref="H38:H72" si="7">SUM(I38:S38)</f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1"/>
    </row>
    <row r="39" spans="1:20" x14ac:dyDescent="0.25">
      <c r="A39" s="1" t="s">
        <v>265</v>
      </c>
      <c r="B39" s="1" t="s">
        <v>259</v>
      </c>
      <c r="C39" s="1" t="s">
        <v>147</v>
      </c>
      <c r="D39" s="55" t="s">
        <v>222</v>
      </c>
      <c r="E39" s="1" t="s">
        <v>88</v>
      </c>
      <c r="F39" s="19">
        <v>80</v>
      </c>
      <c r="G39" s="19">
        <f>SUM(Tabela13[[#This Row],[Mês 1]:[Mês 12]])</f>
        <v>0</v>
      </c>
      <c r="H39" s="49">
        <f t="shared" si="7"/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1"/>
    </row>
    <row r="40" spans="1:20" x14ac:dyDescent="0.25">
      <c r="A40" s="1" t="s">
        <v>263</v>
      </c>
      <c r="C40" s="1" t="s">
        <v>147</v>
      </c>
      <c r="D40" s="55" t="s">
        <v>222</v>
      </c>
      <c r="E40" s="1" t="s">
        <v>120</v>
      </c>
      <c r="F40" s="19">
        <v>40</v>
      </c>
      <c r="G40" s="19">
        <f>SUM(Tabela13[[#This Row],[Mês 1]:[Mês 12]])</f>
        <v>0</v>
      </c>
      <c r="H40" s="49">
        <f t="shared" si="7"/>
        <v>0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49">
        <v>0</v>
      </c>
      <c r="Q40" s="49">
        <v>0</v>
      </c>
      <c r="R40" s="49">
        <v>0</v>
      </c>
      <c r="S40" s="49">
        <v>0</v>
      </c>
      <c r="T40" s="1"/>
    </row>
    <row r="41" spans="1:20" x14ac:dyDescent="0.25">
      <c r="A41" s="1" t="s">
        <v>264</v>
      </c>
      <c r="C41" s="1" t="s">
        <v>147</v>
      </c>
      <c r="D41" s="55" t="s">
        <v>222</v>
      </c>
      <c r="E41" s="1" t="s">
        <v>134</v>
      </c>
      <c r="F41" s="19">
        <v>120</v>
      </c>
      <c r="G41" s="19">
        <f>SUM(Tabela13[[#This Row],[Mês 1]:[Mês 12]])</f>
        <v>0</v>
      </c>
      <c r="H41" s="49">
        <f t="shared" si="7"/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1"/>
    </row>
    <row r="42" spans="1:20" x14ac:dyDescent="0.25">
      <c r="A42" s="1" t="s">
        <v>264</v>
      </c>
      <c r="B42" s="1" t="s">
        <v>259</v>
      </c>
      <c r="C42" s="1" t="s">
        <v>147</v>
      </c>
      <c r="D42" s="55" t="s">
        <v>222</v>
      </c>
      <c r="E42" s="1" t="s">
        <v>88</v>
      </c>
      <c r="F42" s="19">
        <v>120</v>
      </c>
      <c r="G42" s="19">
        <f>SUM(Tabela13[[#This Row],[Mês 1]:[Mês 12]])</f>
        <v>0</v>
      </c>
      <c r="H42" s="49">
        <f t="shared" si="7"/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1"/>
    </row>
    <row r="43" spans="1:20" x14ac:dyDescent="0.25">
      <c r="A43" s="1" t="s">
        <v>266</v>
      </c>
      <c r="C43" s="1" t="s">
        <v>147</v>
      </c>
      <c r="D43" s="55" t="s">
        <v>222</v>
      </c>
      <c r="E43" s="1" t="s">
        <v>120</v>
      </c>
      <c r="F43" s="19">
        <v>160</v>
      </c>
      <c r="G43" s="19">
        <f>SUM(Tabela13[[#This Row],[Mês 1]:[Mês 12]])</f>
        <v>0</v>
      </c>
      <c r="H43" s="49">
        <f t="shared" si="7"/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1"/>
    </row>
    <row r="44" spans="1:20" x14ac:dyDescent="0.25">
      <c r="A44" s="1" t="s">
        <v>266</v>
      </c>
      <c r="C44" s="1" t="s">
        <v>147</v>
      </c>
      <c r="D44" s="55" t="s">
        <v>222</v>
      </c>
      <c r="E44" s="1" t="s">
        <v>134</v>
      </c>
      <c r="F44" s="19">
        <v>8</v>
      </c>
      <c r="G44" s="19">
        <f>SUM(Tabela13[[#This Row],[Mês 1]:[Mês 12]])</f>
        <v>0</v>
      </c>
      <c r="H44" s="49">
        <f t="shared" si="7"/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1"/>
    </row>
    <row r="45" spans="1:20" x14ac:dyDescent="0.25">
      <c r="A45" s="1" t="s">
        <v>266</v>
      </c>
      <c r="C45" s="1" t="s">
        <v>147</v>
      </c>
      <c r="D45" s="55" t="s">
        <v>222</v>
      </c>
      <c r="E45" s="1" t="s">
        <v>22</v>
      </c>
      <c r="F45" s="19">
        <v>8</v>
      </c>
      <c r="G45" s="19">
        <f>SUM(Tabela13[[#This Row],[Mês 1]:[Mês 12]])</f>
        <v>0</v>
      </c>
      <c r="H45" s="49">
        <f t="shared" si="7"/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1"/>
    </row>
    <row r="46" spans="1:20" x14ac:dyDescent="0.25">
      <c r="A46" s="1" t="s">
        <v>266</v>
      </c>
      <c r="C46" s="1" t="s">
        <v>147</v>
      </c>
      <c r="D46" s="55" t="s">
        <v>222</v>
      </c>
      <c r="E46" s="1" t="s">
        <v>248</v>
      </c>
      <c r="F46" s="19">
        <v>48</v>
      </c>
      <c r="G46" s="19">
        <f>SUM(Tabela13[[#This Row],[Mês 1]:[Mês 12]])</f>
        <v>0</v>
      </c>
      <c r="H46" s="49">
        <f t="shared" si="7"/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1"/>
    </row>
    <row r="47" spans="1:20" x14ac:dyDescent="0.25">
      <c r="A47" s="1" t="s">
        <v>267</v>
      </c>
      <c r="C47" s="1" t="s">
        <v>147</v>
      </c>
      <c r="D47" s="55" t="s">
        <v>222</v>
      </c>
      <c r="E47" s="1" t="s">
        <v>88</v>
      </c>
      <c r="F47" s="19">
        <v>40</v>
      </c>
      <c r="G47" s="19">
        <f>SUM(Tabela13[[#This Row],[Mês 1]:[Mês 12]])</f>
        <v>0</v>
      </c>
      <c r="H47" s="49">
        <f t="shared" si="7"/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1"/>
    </row>
    <row r="48" spans="1:20" x14ac:dyDescent="0.25">
      <c r="A48" s="1" t="s">
        <v>268</v>
      </c>
      <c r="C48" s="1" t="s">
        <v>147</v>
      </c>
      <c r="D48" s="55" t="s">
        <v>222</v>
      </c>
      <c r="E48" s="1" t="s">
        <v>88</v>
      </c>
      <c r="F48" s="19">
        <v>16</v>
      </c>
      <c r="G48" s="19">
        <f>SUM(Tabela13[[#This Row],[Mês 1]:[Mês 12]])</f>
        <v>0</v>
      </c>
      <c r="H48" s="49">
        <f t="shared" si="7"/>
        <v>0</v>
      </c>
      <c r="I48" s="49">
        <v>0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49">
        <v>0</v>
      </c>
      <c r="Q48" s="49">
        <v>0</v>
      </c>
      <c r="R48" s="49">
        <v>0</v>
      </c>
      <c r="S48" s="49">
        <v>0</v>
      </c>
      <c r="T48" s="1"/>
    </row>
    <row r="49" spans="1:20" x14ac:dyDescent="0.25">
      <c r="A49" s="1" t="s">
        <v>269</v>
      </c>
      <c r="C49" s="1" t="s">
        <v>147</v>
      </c>
      <c r="D49" s="55" t="s">
        <v>222</v>
      </c>
      <c r="E49" s="1" t="s">
        <v>120</v>
      </c>
      <c r="F49" s="19">
        <v>32</v>
      </c>
      <c r="G49" s="19">
        <f>SUM(Tabela13[[#This Row],[Mês 1]:[Mês 12]])</f>
        <v>0</v>
      </c>
      <c r="H49" s="49">
        <f t="shared" ref="H49:H69" si="8">SUM(I49:S49)</f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1"/>
    </row>
    <row r="50" spans="1:20" x14ac:dyDescent="0.25">
      <c r="A50" s="1" t="s">
        <v>269</v>
      </c>
      <c r="C50" s="1" t="s">
        <v>147</v>
      </c>
      <c r="D50" s="55" t="s">
        <v>222</v>
      </c>
      <c r="E50" s="1" t="s">
        <v>88</v>
      </c>
      <c r="F50" s="19">
        <v>32</v>
      </c>
      <c r="G50" s="19">
        <f>SUM(Tabela13[[#This Row],[Mês 1]:[Mês 12]])</f>
        <v>0</v>
      </c>
      <c r="H50" s="49">
        <f t="shared" si="8"/>
        <v>0</v>
      </c>
      <c r="I50" s="49">
        <v>0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49">
        <v>0</v>
      </c>
      <c r="Q50" s="49">
        <v>0</v>
      </c>
      <c r="R50" s="49">
        <v>0</v>
      </c>
      <c r="S50" s="49">
        <v>0</v>
      </c>
      <c r="T50" s="1"/>
    </row>
    <row r="51" spans="1:20" x14ac:dyDescent="0.25">
      <c r="A51" s="1" t="s">
        <v>269</v>
      </c>
      <c r="C51" s="1" t="s">
        <v>147</v>
      </c>
      <c r="D51" s="55" t="s">
        <v>222</v>
      </c>
      <c r="E51" s="1" t="s">
        <v>22</v>
      </c>
      <c r="F51" s="19">
        <v>24</v>
      </c>
      <c r="G51" s="19">
        <f>SUM(Tabela13[[#This Row],[Mês 1]:[Mês 12]])</f>
        <v>0</v>
      </c>
      <c r="H51" s="49">
        <f t="shared" si="8"/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49">
        <v>0</v>
      </c>
      <c r="Q51" s="49">
        <v>0</v>
      </c>
      <c r="R51" s="49">
        <v>0</v>
      </c>
      <c r="S51" s="49">
        <v>0</v>
      </c>
      <c r="T51" s="1"/>
    </row>
    <row r="52" spans="1:20" x14ac:dyDescent="0.25">
      <c r="A52" s="1" t="s">
        <v>270</v>
      </c>
      <c r="C52" s="1" t="s">
        <v>147</v>
      </c>
      <c r="D52" s="55" t="s">
        <v>222</v>
      </c>
      <c r="E52" s="1" t="s">
        <v>120</v>
      </c>
      <c r="F52" s="19">
        <v>240</v>
      </c>
      <c r="G52" s="19">
        <f>SUM(Tabela13[[#This Row],[Mês 1]:[Mês 12]])</f>
        <v>0</v>
      </c>
      <c r="H52" s="49">
        <f t="shared" si="8"/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1"/>
    </row>
    <row r="53" spans="1:20" x14ac:dyDescent="0.25">
      <c r="A53" s="1" t="s">
        <v>270</v>
      </c>
      <c r="C53" s="1" t="s">
        <v>147</v>
      </c>
      <c r="D53" s="55" t="s">
        <v>222</v>
      </c>
      <c r="E53" s="1" t="s">
        <v>134</v>
      </c>
      <c r="F53" s="19">
        <v>80</v>
      </c>
      <c r="G53" s="19">
        <f>SUM(Tabela13[[#This Row],[Mês 1]:[Mês 12]])</f>
        <v>0</v>
      </c>
      <c r="H53" s="49">
        <f t="shared" si="8"/>
        <v>0</v>
      </c>
      <c r="I53" s="49">
        <v>0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49">
        <v>0</v>
      </c>
      <c r="Q53" s="49">
        <v>0</v>
      </c>
      <c r="R53" s="49">
        <v>0</v>
      </c>
      <c r="S53" s="49">
        <v>0</v>
      </c>
      <c r="T53" s="1"/>
    </row>
    <row r="54" spans="1:20" x14ac:dyDescent="0.25">
      <c r="A54" s="1" t="s">
        <v>270</v>
      </c>
      <c r="C54" s="1" t="s">
        <v>147</v>
      </c>
      <c r="D54" s="55" t="s">
        <v>222</v>
      </c>
      <c r="E54" s="1" t="s">
        <v>88</v>
      </c>
      <c r="F54" s="19">
        <v>100</v>
      </c>
      <c r="G54" s="19">
        <f>SUM(Tabela13[[#This Row],[Mês 1]:[Mês 12]])</f>
        <v>0</v>
      </c>
      <c r="H54" s="49">
        <f t="shared" si="8"/>
        <v>0</v>
      </c>
      <c r="I54" s="49">
        <v>0</v>
      </c>
      <c r="J54" s="49">
        <v>0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49">
        <v>0</v>
      </c>
      <c r="Q54" s="49">
        <v>0</v>
      </c>
      <c r="R54" s="49">
        <v>0</v>
      </c>
      <c r="S54" s="49">
        <v>0</v>
      </c>
      <c r="T54" s="1"/>
    </row>
    <row r="55" spans="1:20" x14ac:dyDescent="0.25">
      <c r="A55" s="1" t="s">
        <v>270</v>
      </c>
      <c r="C55" s="1" t="s">
        <v>147</v>
      </c>
      <c r="D55" s="55" t="s">
        <v>222</v>
      </c>
      <c r="E55" s="1" t="s">
        <v>22</v>
      </c>
      <c r="F55" s="19">
        <v>80</v>
      </c>
      <c r="G55" s="19">
        <f>SUM(Tabela13[[#This Row],[Mês 1]:[Mês 12]])</f>
        <v>0</v>
      </c>
      <c r="H55" s="49">
        <f t="shared" si="8"/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0</v>
      </c>
      <c r="T55" s="1"/>
    </row>
    <row r="56" spans="1:20" x14ac:dyDescent="0.25">
      <c r="A56" s="1" t="s">
        <v>270</v>
      </c>
      <c r="C56" s="1" t="s">
        <v>147</v>
      </c>
      <c r="D56" s="55" t="s">
        <v>222</v>
      </c>
      <c r="E56" s="1" t="s">
        <v>248</v>
      </c>
      <c r="F56" s="19">
        <v>120</v>
      </c>
      <c r="G56" s="19">
        <f>SUM(Tabela13[[#This Row],[Mês 1]:[Mês 12]])</f>
        <v>0</v>
      </c>
      <c r="H56" s="49">
        <f t="shared" si="8"/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1"/>
    </row>
    <row r="57" spans="1:20" x14ac:dyDescent="0.25">
      <c r="A57" s="1" t="s">
        <v>37</v>
      </c>
      <c r="C57" s="1" t="s">
        <v>147</v>
      </c>
      <c r="D57" s="55" t="s">
        <v>222</v>
      </c>
      <c r="E57" s="1" t="s">
        <v>134</v>
      </c>
      <c r="F57" s="19">
        <v>180</v>
      </c>
      <c r="G57" s="19">
        <f>SUM(Tabela13[[#This Row],[Mês 1]:[Mês 12]])</f>
        <v>0</v>
      </c>
      <c r="H57" s="49">
        <f t="shared" si="8"/>
        <v>0</v>
      </c>
      <c r="I57" s="49">
        <v>0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49">
        <v>0</v>
      </c>
      <c r="Q57" s="49">
        <v>0</v>
      </c>
      <c r="R57" s="49">
        <v>0</v>
      </c>
      <c r="S57" s="49">
        <v>0</v>
      </c>
      <c r="T57" s="1"/>
    </row>
    <row r="58" spans="1:20" x14ac:dyDescent="0.25">
      <c r="A58" s="1" t="s">
        <v>271</v>
      </c>
      <c r="C58" s="1" t="s">
        <v>147</v>
      </c>
      <c r="D58" s="55" t="s">
        <v>222</v>
      </c>
      <c r="E58" s="1" t="s">
        <v>134</v>
      </c>
      <c r="F58" s="19">
        <v>80</v>
      </c>
      <c r="G58" s="19">
        <f>SUM(Tabela13[[#This Row],[Mês 1]:[Mês 12]])</f>
        <v>0</v>
      </c>
      <c r="H58" s="49">
        <f t="shared" si="8"/>
        <v>0</v>
      </c>
      <c r="I58" s="49">
        <v>0</v>
      </c>
      <c r="J58" s="49">
        <v>0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49">
        <v>0</v>
      </c>
      <c r="Q58" s="49">
        <v>0</v>
      </c>
      <c r="R58" s="49">
        <v>0</v>
      </c>
      <c r="S58" s="49">
        <v>0</v>
      </c>
      <c r="T58" s="1"/>
    </row>
    <row r="59" spans="1:20" x14ac:dyDescent="0.25">
      <c r="A59" s="1" t="s">
        <v>271</v>
      </c>
      <c r="C59" s="1" t="s">
        <v>147</v>
      </c>
      <c r="D59" s="55" t="s">
        <v>222</v>
      </c>
      <c r="E59" s="1" t="s">
        <v>88</v>
      </c>
      <c r="F59" s="19">
        <v>32</v>
      </c>
      <c r="G59" s="19">
        <f>SUM(Tabela13[[#This Row],[Mês 1]:[Mês 12]])</f>
        <v>0</v>
      </c>
      <c r="H59" s="49">
        <f t="shared" ref="H59:H68" si="9">SUM(I59:S59)</f>
        <v>0</v>
      </c>
      <c r="I59" s="49">
        <v>0</v>
      </c>
      <c r="J59" s="49">
        <v>0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49">
        <v>0</v>
      </c>
      <c r="Q59" s="49">
        <v>0</v>
      </c>
      <c r="R59" s="49">
        <v>0</v>
      </c>
      <c r="S59" s="49">
        <v>0</v>
      </c>
      <c r="T59" s="1"/>
    </row>
    <row r="60" spans="1:20" x14ac:dyDescent="0.25">
      <c r="A60" s="1" t="s">
        <v>272</v>
      </c>
      <c r="C60" s="1" t="s">
        <v>147</v>
      </c>
      <c r="D60" s="55" t="s">
        <v>222</v>
      </c>
      <c r="F60" s="19"/>
      <c r="G60" s="19">
        <f>SUM(Tabela13[[#This Row],[Mês 1]:[Mês 12]])</f>
        <v>0</v>
      </c>
      <c r="H60" s="49">
        <f t="shared" si="9"/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1"/>
    </row>
    <row r="61" spans="1:20" x14ac:dyDescent="0.25">
      <c r="C61" s="1" t="s">
        <v>147</v>
      </c>
      <c r="D61" s="55" t="s">
        <v>222</v>
      </c>
      <c r="F61" s="19"/>
      <c r="G61" s="19">
        <f>SUM(Tabela13[[#This Row],[Mês 1]:[Mês 12]])</f>
        <v>0</v>
      </c>
      <c r="H61" s="49">
        <f t="shared" si="9"/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49">
        <v>0</v>
      </c>
      <c r="R61" s="49">
        <v>0</v>
      </c>
      <c r="S61" s="49">
        <v>0</v>
      </c>
      <c r="T61" s="1"/>
    </row>
    <row r="62" spans="1:20" x14ac:dyDescent="0.25">
      <c r="C62" s="1" t="s">
        <v>147</v>
      </c>
      <c r="D62" s="55" t="s">
        <v>222</v>
      </c>
      <c r="F62" s="19"/>
      <c r="G62" s="19">
        <f>SUM(Tabela13[[#This Row],[Mês 1]:[Mês 12]])</f>
        <v>0</v>
      </c>
      <c r="H62" s="49">
        <f t="shared" si="9"/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1"/>
    </row>
    <row r="63" spans="1:20" x14ac:dyDescent="0.25">
      <c r="C63" s="1" t="s">
        <v>147</v>
      </c>
      <c r="D63" s="55" t="s">
        <v>222</v>
      </c>
      <c r="F63" s="19"/>
      <c r="G63" s="19">
        <f>SUM(Tabela13[[#This Row],[Mês 1]:[Mês 12]])</f>
        <v>0</v>
      </c>
      <c r="H63" s="49">
        <f t="shared" si="9"/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1"/>
    </row>
    <row r="64" spans="1:20" x14ac:dyDescent="0.25">
      <c r="C64" s="1" t="s">
        <v>147</v>
      </c>
      <c r="D64" s="55" t="s">
        <v>222</v>
      </c>
      <c r="F64" s="19"/>
      <c r="G64" s="19">
        <f>SUM(Tabela13[[#This Row],[Mês 1]:[Mês 12]])</f>
        <v>0</v>
      </c>
      <c r="H64" s="49">
        <f t="shared" si="9"/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1"/>
    </row>
    <row r="65" spans="3:20" x14ac:dyDescent="0.25">
      <c r="C65" s="1" t="s">
        <v>147</v>
      </c>
      <c r="D65" s="55" t="s">
        <v>222</v>
      </c>
      <c r="F65" s="19"/>
      <c r="G65" s="19">
        <f>SUM(Tabela13[[#This Row],[Mês 1]:[Mês 12]])</f>
        <v>0</v>
      </c>
      <c r="H65" s="49">
        <f t="shared" si="9"/>
        <v>0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1"/>
    </row>
    <row r="66" spans="3:20" x14ac:dyDescent="0.25">
      <c r="C66" s="1" t="s">
        <v>147</v>
      </c>
      <c r="D66" s="55" t="s">
        <v>222</v>
      </c>
      <c r="F66" s="19"/>
      <c r="G66" s="19">
        <f>SUM(Tabela13[[#This Row],[Mês 1]:[Mês 12]])</f>
        <v>0</v>
      </c>
      <c r="H66" s="49">
        <f t="shared" si="9"/>
        <v>0</v>
      </c>
      <c r="I66" s="49">
        <v>0</v>
      </c>
      <c r="J66" s="49">
        <v>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49">
        <v>0</v>
      </c>
      <c r="Q66" s="49">
        <v>0</v>
      </c>
      <c r="R66" s="49">
        <v>0</v>
      </c>
      <c r="S66" s="49">
        <v>0</v>
      </c>
      <c r="T66" s="1"/>
    </row>
    <row r="67" spans="3:20" x14ac:dyDescent="0.25">
      <c r="C67" s="1" t="s">
        <v>147</v>
      </c>
      <c r="D67" s="55" t="s">
        <v>222</v>
      </c>
      <c r="F67" s="19"/>
      <c r="G67" s="19">
        <f>SUM(Tabela13[[#This Row],[Mês 1]:[Mês 12]])</f>
        <v>0</v>
      </c>
      <c r="H67" s="49">
        <f t="shared" si="9"/>
        <v>0</v>
      </c>
      <c r="I67" s="49">
        <v>0</v>
      </c>
      <c r="J67" s="49">
        <v>0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49">
        <v>0</v>
      </c>
      <c r="Q67" s="49">
        <v>0</v>
      </c>
      <c r="R67" s="49">
        <v>0</v>
      </c>
      <c r="S67" s="49">
        <v>0</v>
      </c>
      <c r="T67" s="1"/>
    </row>
    <row r="68" spans="3:20" x14ac:dyDescent="0.25">
      <c r="C68" s="1" t="s">
        <v>147</v>
      </c>
      <c r="D68" s="55" t="s">
        <v>222</v>
      </c>
      <c r="F68" s="19"/>
      <c r="G68" s="19">
        <f>SUM(Tabela13[[#This Row],[Mês 1]:[Mês 12]])</f>
        <v>0</v>
      </c>
      <c r="H68" s="49">
        <f t="shared" si="9"/>
        <v>0</v>
      </c>
      <c r="I68" s="49">
        <v>0</v>
      </c>
      <c r="J68" s="49">
        <v>0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49">
        <v>0</v>
      </c>
      <c r="Q68" s="49">
        <v>0</v>
      </c>
      <c r="R68" s="49">
        <v>0</v>
      </c>
      <c r="S68" s="49">
        <v>0</v>
      </c>
      <c r="T68" s="1"/>
    </row>
    <row r="69" spans="3:20" x14ac:dyDescent="0.25">
      <c r="C69" s="1" t="s">
        <v>147</v>
      </c>
      <c r="D69" s="55" t="s">
        <v>222</v>
      </c>
      <c r="F69" s="19"/>
      <c r="G69" s="19">
        <f>SUM(Tabela13[[#This Row],[Mês 1]:[Mês 12]])</f>
        <v>0</v>
      </c>
      <c r="H69" s="49">
        <f t="shared" si="8"/>
        <v>0</v>
      </c>
      <c r="I69" s="49">
        <v>0</v>
      </c>
      <c r="J69" s="49">
        <v>0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49">
        <v>0</v>
      </c>
      <c r="Q69" s="49">
        <v>0</v>
      </c>
      <c r="R69" s="49">
        <v>0</v>
      </c>
      <c r="S69" s="49">
        <v>0</v>
      </c>
      <c r="T69" s="1"/>
    </row>
    <row r="70" spans="3:20" x14ac:dyDescent="0.25">
      <c r="C70" s="1" t="s">
        <v>147</v>
      </c>
      <c r="D70" s="55" t="s">
        <v>222</v>
      </c>
      <c r="F70" s="19"/>
      <c r="G70" s="19">
        <f>SUM(Tabela13[[#This Row],[Mês 1]:[Mês 12]])</f>
        <v>0</v>
      </c>
      <c r="H70" s="49">
        <f t="shared" si="7"/>
        <v>0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49">
        <v>0</v>
      </c>
      <c r="Q70" s="49">
        <v>0</v>
      </c>
      <c r="R70" s="49">
        <v>0</v>
      </c>
      <c r="S70" s="49">
        <v>0</v>
      </c>
      <c r="T70" s="1"/>
    </row>
    <row r="71" spans="3:20" x14ac:dyDescent="0.25">
      <c r="C71" s="1" t="s">
        <v>147</v>
      </c>
      <c r="D71" s="55" t="s">
        <v>222</v>
      </c>
      <c r="F71" s="19"/>
      <c r="G71" s="19">
        <f>SUM(Tabela13[[#This Row],[Mês 1]:[Mês 12]])</f>
        <v>0</v>
      </c>
      <c r="H71" s="49">
        <f t="shared" si="7"/>
        <v>0</v>
      </c>
      <c r="I71" s="49">
        <v>0</v>
      </c>
      <c r="J71" s="49">
        <v>0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49">
        <v>0</v>
      </c>
      <c r="Q71" s="49">
        <v>0</v>
      </c>
      <c r="R71" s="49">
        <v>0</v>
      </c>
      <c r="S71" s="49">
        <v>0</v>
      </c>
      <c r="T71" s="1"/>
    </row>
    <row r="72" spans="3:20" x14ac:dyDescent="0.25">
      <c r="C72" s="1" t="s">
        <v>147</v>
      </c>
      <c r="D72" s="55" t="s">
        <v>222</v>
      </c>
      <c r="F72" s="19"/>
      <c r="G72" s="19">
        <f>SUM(Tabela13[[#This Row],[Mês 1]:[Mês 12]])</f>
        <v>0</v>
      </c>
      <c r="H72" s="49">
        <f t="shared" si="7"/>
        <v>0</v>
      </c>
      <c r="I72" s="49">
        <v>0</v>
      </c>
      <c r="J72" s="49">
        <v>0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49">
        <v>0</v>
      </c>
      <c r="Q72" s="49">
        <v>0</v>
      </c>
      <c r="R72" s="49">
        <v>0</v>
      </c>
      <c r="S72" s="49">
        <v>0</v>
      </c>
      <c r="T72" s="1"/>
    </row>
    <row r="73" spans="3:20" x14ac:dyDescent="0.25">
      <c r="C73" s="2"/>
      <c r="F73" s="19"/>
      <c r="G73" s="7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1"/>
    </row>
    <row r="74" spans="3:20" x14ac:dyDescent="0.25">
      <c r="G74" s="7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1"/>
    </row>
    <row r="75" spans="3:20" x14ac:dyDescent="0.25">
      <c r="C75" s="2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1"/>
    </row>
    <row r="76" spans="3:20" x14ac:dyDescent="0.25">
      <c r="C76" s="2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</row>
    <row r="77" spans="3:20" x14ac:dyDescent="0.25">
      <c r="C77" s="2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</row>
    <row r="78" spans="3:20" x14ac:dyDescent="0.25">
      <c r="F78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1"/>
    </row>
    <row r="79" spans="3:20" x14ac:dyDescent="0.25">
      <c r="F7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1"/>
    </row>
    <row r="80" spans="3:20" x14ac:dyDescent="0.25">
      <c r="F80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1"/>
    </row>
    <row r="81" spans="3:20" x14ac:dyDescent="0.25">
      <c r="C81" s="2"/>
      <c r="E81" s="3"/>
      <c r="F81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1"/>
    </row>
    <row r="82" spans="3:20" x14ac:dyDescent="0.25">
      <c r="C82" s="2"/>
      <c r="E82" s="3"/>
      <c r="F82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1"/>
    </row>
    <row r="83" spans="3:20" x14ac:dyDescent="0.25">
      <c r="C83" s="2"/>
      <c r="E83" s="3"/>
      <c r="F83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1"/>
    </row>
    <row r="84" spans="3:20" x14ac:dyDescent="0.25">
      <c r="E84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1"/>
    </row>
    <row r="85" spans="3:20" x14ac:dyDescent="0.25">
      <c r="E85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1"/>
    </row>
    <row r="86" spans="3:20" x14ac:dyDescent="0.25">
      <c r="E86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1"/>
    </row>
    <row r="87" spans="3:20" x14ac:dyDescent="0.25">
      <c r="E87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1"/>
    </row>
    <row r="88" spans="3:20" x14ac:dyDescent="0.25">
      <c r="E88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1"/>
    </row>
    <row r="89" spans="3:20" x14ac:dyDescent="0.25">
      <c r="E8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1"/>
    </row>
    <row r="90" spans="3:20" x14ac:dyDescent="0.25">
      <c r="E90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1"/>
    </row>
    <row r="91" spans="3:20" x14ac:dyDescent="0.25">
      <c r="E91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1"/>
    </row>
    <row r="92" spans="3:20" x14ac:dyDescent="0.25">
      <c r="E92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1"/>
    </row>
    <row r="93" spans="3:20" x14ac:dyDescent="0.25">
      <c r="E93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1"/>
    </row>
    <row r="94" spans="3:20" x14ac:dyDescent="0.25">
      <c r="E94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1"/>
    </row>
    <row r="95" spans="3:20" x14ac:dyDescent="0.25">
      <c r="E95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51"/>
    </row>
    <row r="96" spans="3:20" x14ac:dyDescent="0.25">
      <c r="E96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1"/>
    </row>
  </sheetData>
  <phoneticPr fontId="18" type="noConversion"/>
  <conditionalFormatting sqref="H74:L75 H76:S77 H78:N78 H96:I96 H79:S94 A5:B5 H7:L8 H9:S10 H11:N11 H27:I27 H5:S6 H12:S25 H73:S73 I29:T29 H28:S28 I30:S72 A28:B72">
    <cfRule type="expression" dxfId="622" priority="301">
      <formula>IF($A5="Esforço total atribuído",1)</formula>
    </cfRule>
    <cfRule type="expression" dxfId="621" priority="302">
      <formula>IF($A5="Disponibilidade restante",1)</formula>
    </cfRule>
    <cfRule type="expression" dxfId="620" priority="303">
      <formula>IF($A5="Disponibil.total",1)</formula>
    </cfRule>
    <cfRule type="expression" dxfId="619" priority="304">
      <formula>IF(#REF!=1,1)</formula>
    </cfRule>
  </conditionalFormatting>
  <conditionalFormatting sqref="N74:S75">
    <cfRule type="expression" dxfId="618" priority="133">
      <formula>IF($A74="Esforço total atribuído",1)</formula>
    </cfRule>
    <cfRule type="expression" dxfId="617" priority="134">
      <formula>IF($A74="Disponibilidade restante",1)</formula>
    </cfRule>
    <cfRule type="expression" dxfId="616" priority="135">
      <formula>IF($A74="Disponibil.total",1)</formula>
    </cfRule>
    <cfRule type="expression" dxfId="615" priority="136">
      <formula>IF(#REF!=1,1)</formula>
    </cfRule>
  </conditionalFormatting>
  <conditionalFormatting sqref="M74:M75">
    <cfRule type="expression" dxfId="614" priority="125">
      <formula>IF($A74="Esforço total atribuído",1)</formula>
    </cfRule>
    <cfRule type="expression" dxfId="613" priority="126">
      <formula>IF($A74="Disponibilidade restante",1)</formula>
    </cfRule>
    <cfRule type="expression" dxfId="612" priority="127">
      <formula>IF($A74="Disponibil.total",1)</formula>
    </cfRule>
    <cfRule type="expression" dxfId="611" priority="128">
      <formula>IF(#REF!=1,1)</formula>
    </cfRule>
  </conditionalFormatting>
  <conditionalFormatting sqref="A77:B77">
    <cfRule type="expression" dxfId="610" priority="89">
      <formula>IF($A77="Esforço total atribuído",1)</formula>
    </cfRule>
    <cfRule type="expression" dxfId="609" priority="90">
      <formula>IF($A77="Disponibilidade restante",1)</formula>
    </cfRule>
    <cfRule type="expression" dxfId="608" priority="91">
      <formula>IF($A77="Disponibil.total",1)</formula>
    </cfRule>
    <cfRule type="expression" dxfId="607" priority="92">
      <formula>IF(#REF!=1,1)</formula>
    </cfRule>
  </conditionalFormatting>
  <conditionalFormatting sqref="M78:S78">
    <cfRule type="expression" dxfId="606" priority="65">
      <formula>IF($A78="Esforço total atribuído",1)</formula>
    </cfRule>
    <cfRule type="expression" dxfId="605" priority="66">
      <formula>IF($A78="Disponibilidade restante",1)</formula>
    </cfRule>
    <cfRule type="expression" dxfId="604" priority="67">
      <formula>IF($A78="Disponibil.total",1)</formula>
    </cfRule>
    <cfRule type="expression" dxfId="603" priority="68">
      <formula>IF(#REF!=1,1)</formula>
    </cfRule>
  </conditionalFormatting>
  <conditionalFormatting sqref="J96:L96">
    <cfRule type="expression" dxfId="602" priority="57">
      <formula>IF($A96="Esforço total atribuído",1)</formula>
    </cfRule>
    <cfRule type="expression" dxfId="601" priority="58">
      <formula>IF($A96="Disponibilidade restante",1)</formula>
    </cfRule>
    <cfRule type="expression" dxfId="600" priority="59">
      <formula>IF($A96="Disponibil.total",1)</formula>
    </cfRule>
    <cfRule type="expression" dxfId="599" priority="60">
      <formula>IF(#REF!=1,1)</formula>
    </cfRule>
  </conditionalFormatting>
  <conditionalFormatting sqref="M96:O96">
    <cfRule type="expression" dxfId="598" priority="53">
      <formula>IF($A96="Esforço total atribuído",1)</formula>
    </cfRule>
    <cfRule type="expression" dxfId="597" priority="54">
      <formula>IF($A96="Disponibilidade restante",1)</formula>
    </cfRule>
    <cfRule type="expression" dxfId="596" priority="55">
      <formula>IF($A96="Disponibil.total",1)</formula>
    </cfRule>
    <cfRule type="expression" dxfId="595" priority="56">
      <formula>IF(#REF!=1,1)</formula>
    </cfRule>
  </conditionalFormatting>
  <conditionalFormatting sqref="P96:S96">
    <cfRule type="expression" dxfId="594" priority="49">
      <formula>IF($A96="Esforço total atribuído",1)</formula>
    </cfRule>
    <cfRule type="expression" dxfId="593" priority="50">
      <formula>IF($A96="Disponibilidade restante",1)</formula>
    </cfRule>
    <cfRule type="expression" dxfId="592" priority="51">
      <formula>IF($A96="Disponibil.total",1)</formula>
    </cfRule>
    <cfRule type="expression" dxfId="591" priority="52">
      <formula>IF(#REF!=1,1)</formula>
    </cfRule>
  </conditionalFormatting>
  <conditionalFormatting sqref="H95:S95">
    <cfRule type="expression" dxfId="590" priority="33">
      <formula>IF($A95="Esforço total atribuído",1)</formula>
    </cfRule>
    <cfRule type="expression" dxfId="589" priority="34">
      <formula>IF($A95="Disponibilidade restante",1)</formula>
    </cfRule>
    <cfRule type="expression" dxfId="588" priority="35">
      <formula>IF($A95="Disponibil.total",1)</formula>
    </cfRule>
    <cfRule type="expression" dxfId="587" priority="36">
      <formula>IF(#REF!=1,1)</formula>
    </cfRule>
  </conditionalFormatting>
  <conditionalFormatting sqref="N7:S8">
    <cfRule type="expression" dxfId="586" priority="29">
      <formula>IF($A7="Esforço total atribuído",1)</formula>
    </cfRule>
    <cfRule type="expression" dxfId="585" priority="30">
      <formula>IF($A7="Disponibilidade restante",1)</formula>
    </cfRule>
    <cfRule type="expression" dxfId="584" priority="31">
      <formula>IF($A7="Disponibil.total",1)</formula>
    </cfRule>
    <cfRule type="expression" dxfId="583" priority="32">
      <formula>IF(#REF!=1,1)</formula>
    </cfRule>
  </conditionalFormatting>
  <conditionalFormatting sqref="M7:M8">
    <cfRule type="expression" dxfId="582" priority="25">
      <formula>IF($A7="Esforço total atribuído",1)</formula>
    </cfRule>
    <cfRule type="expression" dxfId="581" priority="26">
      <formula>IF($A7="Disponibilidade restante",1)</formula>
    </cfRule>
    <cfRule type="expression" dxfId="580" priority="27">
      <formula>IF($A7="Disponibil.total",1)</formula>
    </cfRule>
    <cfRule type="expression" dxfId="579" priority="28">
      <formula>IF(#REF!=1,1)</formula>
    </cfRule>
  </conditionalFormatting>
  <conditionalFormatting sqref="A10:B10">
    <cfRule type="expression" dxfId="578" priority="21">
      <formula>IF($A10="Esforço total atribuído",1)</formula>
    </cfRule>
    <cfRule type="expression" dxfId="577" priority="22">
      <formula>IF($A10="Disponibilidade restante",1)</formula>
    </cfRule>
    <cfRule type="expression" dxfId="576" priority="23">
      <formula>IF($A10="Disponibil.total",1)</formula>
    </cfRule>
    <cfRule type="expression" dxfId="575" priority="24">
      <formula>IF(#REF!=1,1)</formula>
    </cfRule>
  </conditionalFormatting>
  <conditionalFormatting sqref="M11:S11">
    <cfRule type="expression" dxfId="574" priority="17">
      <formula>IF($A11="Esforço total atribuído",1)</formula>
    </cfRule>
    <cfRule type="expression" dxfId="573" priority="18">
      <formula>IF($A11="Disponibilidade restante",1)</formula>
    </cfRule>
    <cfRule type="expression" dxfId="572" priority="19">
      <formula>IF($A11="Disponibil.total",1)</formula>
    </cfRule>
    <cfRule type="expression" dxfId="571" priority="20">
      <formula>IF(#REF!=1,1)</formula>
    </cfRule>
  </conditionalFormatting>
  <conditionalFormatting sqref="J27:L27">
    <cfRule type="expression" dxfId="570" priority="13">
      <formula>IF($A27="Esforço total atribuído",1)</formula>
    </cfRule>
    <cfRule type="expression" dxfId="569" priority="14">
      <formula>IF($A27="Disponibilidade restante",1)</formula>
    </cfRule>
    <cfRule type="expression" dxfId="568" priority="15">
      <formula>IF($A27="Disponibil.total",1)</formula>
    </cfRule>
    <cfRule type="expression" dxfId="567" priority="16">
      <formula>IF(#REF!=1,1)</formula>
    </cfRule>
  </conditionalFormatting>
  <conditionalFormatting sqref="M27:O27">
    <cfRule type="expression" dxfId="566" priority="9">
      <formula>IF($A27="Esforço total atribuído",1)</formula>
    </cfRule>
    <cfRule type="expression" dxfId="565" priority="10">
      <formula>IF($A27="Disponibilidade restante",1)</formula>
    </cfRule>
    <cfRule type="expression" dxfId="564" priority="11">
      <formula>IF($A27="Disponibil.total",1)</formula>
    </cfRule>
    <cfRule type="expression" dxfId="563" priority="12">
      <formula>IF(#REF!=1,1)</formula>
    </cfRule>
  </conditionalFormatting>
  <conditionalFormatting sqref="P27:S27">
    <cfRule type="expression" dxfId="562" priority="5">
      <formula>IF($A27="Esforço total atribuído",1)</formula>
    </cfRule>
    <cfRule type="expression" dxfId="561" priority="6">
      <formula>IF($A27="Disponibilidade restante",1)</formula>
    </cfRule>
    <cfRule type="expression" dxfId="560" priority="7">
      <formula>IF($A27="Disponibil.total",1)</formula>
    </cfRule>
    <cfRule type="expression" dxfId="559" priority="8">
      <formula>IF(#REF!=1,1)</formula>
    </cfRule>
  </conditionalFormatting>
  <conditionalFormatting sqref="H26:S26">
    <cfRule type="expression" dxfId="558" priority="1">
      <formula>IF($A26="Esforço total atribuído",1)</formula>
    </cfRule>
    <cfRule type="expression" dxfId="557" priority="2">
      <formula>IF($A26="Disponibilidade restante",1)</formula>
    </cfRule>
    <cfRule type="expression" dxfId="556" priority="3">
      <formula>IF($A26="Disponibil.total",1)</formula>
    </cfRule>
    <cfRule type="expression" dxfId="555" priority="4">
      <formula>IF(#REF!=1,1)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D12 D70:D72 D69:F69 D24:D57 D58" numberStoredAsText="1"/>
    <ignoredError sqref="G2:G7 G70 G29:G48 G59:G68 G10" calculatedColumn="1"/>
    <ignoredError sqref="G8:G9 G23:G28 G11:G22" formulaRange="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198F-52FF-42E0-B4E9-9E5A3CBDE588}">
  <sheetPr codeName="Planilha4"/>
  <dimension ref="A1:AB46"/>
  <sheetViews>
    <sheetView zoomScale="90" zoomScaleNormal="90" workbookViewId="0">
      <pane ySplit="4" topLeftCell="A5" activePane="bottomLeft" state="frozen"/>
      <selection pane="bottomLeft" activeCell="B43" sqref="B43"/>
    </sheetView>
  </sheetViews>
  <sheetFormatPr defaultRowHeight="15" x14ac:dyDescent="0.25"/>
  <cols>
    <col min="1" max="1" width="64.7109375" style="1" bestFit="1" customWidth="1"/>
    <col min="2" max="2" width="33" style="1" bestFit="1" customWidth="1"/>
    <col min="3" max="3" width="14.42578125" style="1" customWidth="1"/>
    <col min="4" max="4" width="15.85546875" style="1" customWidth="1"/>
    <col min="5" max="5" width="11.28515625" style="1" bestFit="1" customWidth="1"/>
    <col min="6" max="6" width="16" style="1" customWidth="1"/>
    <col min="7" max="7" width="16.28515625" style="1" customWidth="1"/>
    <col min="8" max="10" width="10.42578125" style="1" hidden="1" customWidth="1"/>
    <col min="11" max="11" width="10.42578125" style="1" customWidth="1"/>
    <col min="12" max="27" width="11.5703125" style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8" t="s">
        <v>221</v>
      </c>
      <c r="H1" s="3" t="s">
        <v>6</v>
      </c>
      <c r="I1" s="4" t="s">
        <v>7</v>
      </c>
      <c r="J1" s="4" t="s">
        <v>8</v>
      </c>
      <c r="K1" s="63" t="s">
        <v>9</v>
      </c>
      <c r="L1" s="63" t="s">
        <v>10</v>
      </c>
      <c r="M1" s="63" t="s">
        <v>11</v>
      </c>
      <c r="N1" s="63" t="s">
        <v>12</v>
      </c>
      <c r="O1" s="63" t="s">
        <v>13</v>
      </c>
      <c r="P1" s="63" t="s">
        <v>14</v>
      </c>
      <c r="Q1" s="63" t="s">
        <v>15</v>
      </c>
      <c r="R1" s="63" t="s">
        <v>83</v>
      </c>
      <c r="S1" s="63" t="s">
        <v>84</v>
      </c>
      <c r="T1" s="63" t="s">
        <v>85</v>
      </c>
      <c r="U1" s="63" t="s">
        <v>86</v>
      </c>
      <c r="V1" s="63" t="s">
        <v>87</v>
      </c>
      <c r="W1" s="63" t="s">
        <v>152</v>
      </c>
      <c r="X1" s="63" t="s">
        <v>216</v>
      </c>
      <c r="Y1" s="63" t="s">
        <v>217</v>
      </c>
      <c r="Z1" s="63" t="s">
        <v>218</v>
      </c>
      <c r="AA1" s="63" t="s">
        <v>219</v>
      </c>
      <c r="AB1" s="63" t="s">
        <v>16</v>
      </c>
    </row>
    <row r="2" spans="1:28" x14ac:dyDescent="0.25">
      <c r="A2" s="1" t="s">
        <v>17</v>
      </c>
      <c r="G2" s="19">
        <f>SUM(Tabela1456[[#This Row],[ago/24]:[dez/25]])</f>
        <v>1843</v>
      </c>
      <c r="H2" s="23">
        <f>H3-H4</f>
        <v>13</v>
      </c>
      <c r="I2" s="12">
        <f t="shared" ref="I2:O2" si="0">I3-I4</f>
        <v>35</v>
      </c>
      <c r="J2" s="12">
        <f t="shared" si="0"/>
        <v>-34</v>
      </c>
      <c r="K2" s="59">
        <f t="shared" si="0"/>
        <v>5</v>
      </c>
      <c r="L2" s="59">
        <f t="shared" si="0"/>
        <v>6</v>
      </c>
      <c r="M2" s="59">
        <f t="shared" si="0"/>
        <v>61</v>
      </c>
      <c r="N2" s="59">
        <f t="shared" si="0"/>
        <v>110</v>
      </c>
      <c r="O2" s="59">
        <f t="shared" si="0"/>
        <v>79</v>
      </c>
      <c r="P2" s="59">
        <f t="shared" ref="P2:AA2" si="1">P3-P4</f>
        <v>97</v>
      </c>
      <c r="Q2" s="59">
        <f t="shared" si="1"/>
        <v>131</v>
      </c>
      <c r="R2" s="59">
        <f t="shared" si="1"/>
        <v>139</v>
      </c>
      <c r="S2" s="59">
        <f t="shared" si="1"/>
        <v>131</v>
      </c>
      <c r="T2" s="59">
        <f t="shared" si="1"/>
        <v>136</v>
      </c>
      <c r="U2" s="59">
        <f t="shared" si="1"/>
        <v>137</v>
      </c>
      <c r="V2" s="59">
        <f t="shared" si="1"/>
        <v>138</v>
      </c>
      <c r="W2" s="59">
        <f t="shared" si="1"/>
        <v>149</v>
      </c>
      <c r="X2" s="59">
        <f t="shared" si="1"/>
        <v>141</v>
      </c>
      <c r="Y2" s="59">
        <f t="shared" si="1"/>
        <v>157</v>
      </c>
      <c r="Z2" s="59">
        <f t="shared" si="1"/>
        <v>133</v>
      </c>
      <c r="AA2" s="59">
        <f t="shared" si="1"/>
        <v>93</v>
      </c>
      <c r="AB2" s="4"/>
    </row>
    <row r="3" spans="1:28" x14ac:dyDescent="0.25">
      <c r="A3" s="1" t="s">
        <v>18</v>
      </c>
      <c r="G3" s="19">
        <f>SUM(Tabela1456[[#This Row],[ago/24]:[dez/25]])</f>
        <v>2724</v>
      </c>
      <c r="H3" s="23">
        <v>168</v>
      </c>
      <c r="I3" s="13">
        <v>160</v>
      </c>
      <c r="J3" s="13">
        <v>176</v>
      </c>
      <c r="K3" s="61">
        <v>176</v>
      </c>
      <c r="L3" s="61">
        <v>168</v>
      </c>
      <c r="M3" s="61">
        <v>184</v>
      </c>
      <c r="N3" s="61">
        <v>160</v>
      </c>
      <c r="O3" s="61">
        <v>120</v>
      </c>
      <c r="P3" s="61">
        <v>128</v>
      </c>
      <c r="Q3" s="61">
        <v>160</v>
      </c>
      <c r="R3" s="61">
        <v>168</v>
      </c>
      <c r="S3" s="61">
        <v>160</v>
      </c>
      <c r="T3" s="53">
        <v>163</v>
      </c>
      <c r="U3" s="53">
        <v>164</v>
      </c>
      <c r="V3" s="53">
        <v>165</v>
      </c>
      <c r="W3" s="61">
        <v>176</v>
      </c>
      <c r="X3" s="61">
        <v>168</v>
      </c>
      <c r="Y3" s="61">
        <v>184</v>
      </c>
      <c r="Z3" s="61">
        <v>160</v>
      </c>
      <c r="AA3" s="61">
        <v>120</v>
      </c>
      <c r="AB3" s="13"/>
    </row>
    <row r="4" spans="1:28" x14ac:dyDescent="0.25">
      <c r="A4" s="10" t="s">
        <v>19</v>
      </c>
      <c r="B4" s="10"/>
      <c r="C4" s="10"/>
      <c r="D4" s="10"/>
      <c r="E4" s="10"/>
      <c r="F4" s="10"/>
      <c r="G4" s="11">
        <f>SUM(Tabela1456[[#This Row],[ago/24]:[dez/25]])</f>
        <v>881</v>
      </c>
      <c r="H4" s="24">
        <f>SUM(H5:H31)</f>
        <v>155</v>
      </c>
      <c r="I4" s="9">
        <f t="shared" ref="I4:AA4" si="2">SUM(I5:I47)</f>
        <v>125</v>
      </c>
      <c r="J4" s="9">
        <f t="shared" si="2"/>
        <v>210</v>
      </c>
      <c r="K4" s="60">
        <f>SUM(K5:K47)</f>
        <v>171</v>
      </c>
      <c r="L4" s="60">
        <f t="shared" si="2"/>
        <v>162</v>
      </c>
      <c r="M4" s="60">
        <f t="shared" si="2"/>
        <v>123</v>
      </c>
      <c r="N4" s="60">
        <f t="shared" si="2"/>
        <v>50</v>
      </c>
      <c r="O4" s="60">
        <f t="shared" si="2"/>
        <v>41</v>
      </c>
      <c r="P4" s="60">
        <f t="shared" si="2"/>
        <v>31</v>
      </c>
      <c r="Q4" s="60">
        <f t="shared" si="2"/>
        <v>29</v>
      </c>
      <c r="R4" s="60">
        <f t="shared" si="2"/>
        <v>29</v>
      </c>
      <c r="S4" s="60">
        <f t="shared" si="2"/>
        <v>29</v>
      </c>
      <c r="T4" s="60">
        <f t="shared" si="2"/>
        <v>27</v>
      </c>
      <c r="U4" s="60">
        <f t="shared" si="2"/>
        <v>27</v>
      </c>
      <c r="V4" s="60">
        <f t="shared" si="2"/>
        <v>27</v>
      </c>
      <c r="W4" s="60">
        <f t="shared" si="2"/>
        <v>27</v>
      </c>
      <c r="X4" s="60">
        <f t="shared" si="2"/>
        <v>27</v>
      </c>
      <c r="Y4" s="60">
        <f t="shared" si="2"/>
        <v>27</v>
      </c>
      <c r="Z4" s="60">
        <f t="shared" si="2"/>
        <v>27</v>
      </c>
      <c r="AA4" s="60">
        <f t="shared" si="2"/>
        <v>27</v>
      </c>
      <c r="AB4" s="4"/>
    </row>
    <row r="5" spans="1:28" x14ac:dyDescent="0.25">
      <c r="A5" s="17" t="s">
        <v>144</v>
      </c>
      <c r="B5" s="17"/>
      <c r="C5" s="17"/>
      <c r="D5" s="54" t="s">
        <v>220</v>
      </c>
      <c r="E5" s="17"/>
      <c r="F5" s="19">
        <v>462</v>
      </c>
      <c r="G5" s="19">
        <f>SUM(Tabela1456[[#This Row],[ago/24]:[dez/25]])</f>
        <v>462</v>
      </c>
      <c r="H5" s="24">
        <v>27</v>
      </c>
      <c r="I5" s="13">
        <v>27</v>
      </c>
      <c r="J5" s="13">
        <v>28</v>
      </c>
      <c r="K5" s="53">
        <v>32</v>
      </c>
      <c r="L5" s="53">
        <v>27</v>
      </c>
      <c r="M5" s="53">
        <v>31</v>
      </c>
      <c r="N5" s="53">
        <v>27</v>
      </c>
      <c r="O5" s="53">
        <v>21</v>
      </c>
      <c r="P5" s="53">
        <v>27</v>
      </c>
      <c r="Q5" s="53">
        <v>27</v>
      </c>
      <c r="R5" s="53">
        <v>27</v>
      </c>
      <c r="S5" s="53">
        <v>27</v>
      </c>
      <c r="T5" s="53">
        <v>27</v>
      </c>
      <c r="U5" s="53">
        <v>27</v>
      </c>
      <c r="V5" s="53">
        <v>27</v>
      </c>
      <c r="W5" s="53">
        <v>27</v>
      </c>
      <c r="X5" s="53">
        <v>27</v>
      </c>
      <c r="Y5" s="53">
        <v>27</v>
      </c>
      <c r="Z5" s="53">
        <v>27</v>
      </c>
      <c r="AA5" s="53">
        <v>27</v>
      </c>
      <c r="AB5" s="71"/>
    </row>
    <row r="6" spans="1:28" s="31" customFormat="1" hidden="1" x14ac:dyDescent="0.25">
      <c r="A6" s="29" t="s">
        <v>119</v>
      </c>
      <c r="B6" s="29"/>
      <c r="C6" s="29" t="s">
        <v>145</v>
      </c>
      <c r="D6" s="30"/>
      <c r="E6" s="31" t="s">
        <v>120</v>
      </c>
      <c r="F6" s="19">
        <v>4</v>
      </c>
      <c r="G6" s="19">
        <f>SUM(Tabela1456[[#This Row],[mai/24]:[dez/24]])</f>
        <v>4</v>
      </c>
      <c r="H6" s="32">
        <v>4</v>
      </c>
      <c r="I6" s="32">
        <v>0</v>
      </c>
      <c r="J6" s="32">
        <v>0</v>
      </c>
      <c r="K6" s="72">
        <v>0</v>
      </c>
      <c r="L6" s="72">
        <v>0</v>
      </c>
      <c r="M6" s="72">
        <v>0</v>
      </c>
      <c r="N6" s="72">
        <v>0</v>
      </c>
      <c r="O6" s="72">
        <v>0</v>
      </c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0</v>
      </c>
      <c r="V6" s="72">
        <v>0</v>
      </c>
      <c r="W6" s="72"/>
      <c r="X6" s="72"/>
      <c r="Y6" s="72"/>
      <c r="Z6" s="72"/>
      <c r="AA6" s="72"/>
      <c r="AB6" s="73"/>
    </row>
    <row r="7" spans="1:28" hidden="1" x14ac:dyDescent="0.25">
      <c r="A7" s="1" t="s">
        <v>121</v>
      </c>
      <c r="C7" s="1" t="s">
        <v>145</v>
      </c>
      <c r="D7" s="3"/>
      <c r="E7" t="s">
        <v>120</v>
      </c>
      <c r="F7" s="19">
        <v>24</v>
      </c>
      <c r="G7" s="19">
        <f>SUM(Tabela1456[[#This Row],[jul/24]:[jul/25]])</f>
        <v>24</v>
      </c>
      <c r="H7" s="25">
        <v>16</v>
      </c>
      <c r="I7" s="18">
        <v>8</v>
      </c>
      <c r="J7" s="18">
        <v>12</v>
      </c>
      <c r="K7" s="16">
        <v>12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/>
      <c r="X7" s="16"/>
      <c r="Y7" s="16"/>
      <c r="Z7" s="16"/>
      <c r="AA7" s="16"/>
      <c r="AB7" s="58"/>
    </row>
    <row r="8" spans="1:28" hidden="1" x14ac:dyDescent="0.25">
      <c r="A8" s="1" t="s">
        <v>229</v>
      </c>
      <c r="C8" s="1" t="s">
        <v>145</v>
      </c>
      <c r="D8" s="3"/>
      <c r="E8" t="s">
        <v>120</v>
      </c>
      <c r="F8" s="19">
        <v>1</v>
      </c>
      <c r="G8" s="19">
        <f>SUM(Tabela1456[[#This Row],[ago/24]:[dez/25]])</f>
        <v>1</v>
      </c>
      <c r="H8" s="26"/>
      <c r="I8" s="5"/>
      <c r="J8" s="5"/>
      <c r="K8" s="47">
        <v>1</v>
      </c>
      <c r="L8" s="47">
        <v>0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  <c r="R8" s="47">
        <v>0</v>
      </c>
      <c r="S8" s="47">
        <v>0</v>
      </c>
      <c r="T8" s="47">
        <v>0</v>
      </c>
      <c r="U8" s="47">
        <v>0</v>
      </c>
      <c r="V8" s="47">
        <v>0</v>
      </c>
      <c r="W8" s="47">
        <v>0</v>
      </c>
      <c r="X8" s="47">
        <v>0</v>
      </c>
      <c r="Y8" s="47">
        <v>0</v>
      </c>
      <c r="Z8" s="47">
        <v>0</v>
      </c>
      <c r="AA8" s="47">
        <v>0</v>
      </c>
      <c r="AB8" s="47">
        <v>0</v>
      </c>
    </row>
    <row r="9" spans="1:28" ht="30" x14ac:dyDescent="0.25">
      <c r="A9" s="1" t="s">
        <v>122</v>
      </c>
      <c r="B9" s="1" t="s">
        <v>194</v>
      </c>
      <c r="C9" s="2" t="s">
        <v>150</v>
      </c>
      <c r="D9" s="55">
        <v>2024</v>
      </c>
      <c r="E9" t="s">
        <v>120</v>
      </c>
      <c r="F9" s="19">
        <v>0</v>
      </c>
      <c r="G9" s="19">
        <f>SUM(Tabela1456[[#This Row],[ago/24]:[dez/25]])</f>
        <v>0</v>
      </c>
      <c r="H9" s="25">
        <v>24</v>
      </c>
      <c r="I9" s="18">
        <v>0</v>
      </c>
      <c r="J9" s="18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58"/>
    </row>
    <row r="10" spans="1:28" x14ac:dyDescent="0.25">
      <c r="A10" s="1" t="s">
        <v>123</v>
      </c>
      <c r="C10" s="1" t="s">
        <v>21</v>
      </c>
      <c r="D10" s="55">
        <v>2024</v>
      </c>
      <c r="E10" t="s">
        <v>120</v>
      </c>
      <c r="F10" s="19">
        <v>4</v>
      </c>
      <c r="G10" s="19">
        <f>SUM(Tabela1456[[#This Row],[ago/24]:[dez/25]])</f>
        <v>4</v>
      </c>
      <c r="H10" s="25">
        <v>24</v>
      </c>
      <c r="I10" s="18">
        <v>32</v>
      </c>
      <c r="J10" s="18">
        <v>9</v>
      </c>
      <c r="K10" s="16">
        <v>0</v>
      </c>
      <c r="L10" s="16">
        <v>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58"/>
    </row>
    <row r="11" spans="1:28" x14ac:dyDescent="0.25">
      <c r="A11" s="1" t="s">
        <v>167</v>
      </c>
      <c r="C11" s="1" t="s">
        <v>21</v>
      </c>
      <c r="D11" s="55">
        <v>2024</v>
      </c>
      <c r="E11" t="s">
        <v>120</v>
      </c>
      <c r="F11" s="19">
        <v>4</v>
      </c>
      <c r="G11" s="19">
        <f>SUM(Tabela1456[[#This Row],[ago/24]:[dez/25]])</f>
        <v>4</v>
      </c>
      <c r="H11" s="25">
        <v>8</v>
      </c>
      <c r="I11" s="18">
        <v>0</v>
      </c>
      <c r="J11" s="18">
        <v>8</v>
      </c>
      <c r="K11" s="16">
        <v>0</v>
      </c>
      <c r="L11" s="16">
        <v>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58"/>
    </row>
    <row r="12" spans="1:28" hidden="1" x14ac:dyDescent="0.25">
      <c r="A12" s="1" t="s">
        <v>124</v>
      </c>
      <c r="C12" s="1" t="s">
        <v>145</v>
      </c>
      <c r="D12" s="3"/>
      <c r="E12" t="s">
        <v>120</v>
      </c>
      <c r="F12" s="19">
        <v>8</v>
      </c>
      <c r="G12" s="19">
        <f>SUM(Tabela1456[[#This Row],[jul/24]:[jul/25]])</f>
        <v>8</v>
      </c>
      <c r="H12" s="25">
        <v>8</v>
      </c>
      <c r="I12" s="18">
        <v>8</v>
      </c>
      <c r="J12" s="18">
        <v>8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/>
      <c r="X12" s="16"/>
      <c r="Y12" s="16"/>
      <c r="Z12" s="16"/>
      <c r="AA12" s="16"/>
      <c r="AB12" s="58"/>
    </row>
    <row r="13" spans="1:28" x14ac:dyDescent="0.25">
      <c r="A13" s="1" t="s">
        <v>125</v>
      </c>
      <c r="C13" s="1" t="s">
        <v>39</v>
      </c>
      <c r="D13" s="55">
        <v>2024</v>
      </c>
      <c r="E13" t="s">
        <v>120</v>
      </c>
      <c r="F13" s="19">
        <v>0</v>
      </c>
      <c r="G13" s="19">
        <f>SUM(Tabela1456[[#This Row],[ago/24]:[dez/25]])</f>
        <v>0</v>
      </c>
      <c r="H13" s="25">
        <v>0</v>
      </c>
      <c r="I13" s="18">
        <v>0</v>
      </c>
      <c r="J13" s="18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58"/>
    </row>
    <row r="14" spans="1:28" x14ac:dyDescent="0.25">
      <c r="A14" s="1" t="s">
        <v>153</v>
      </c>
      <c r="B14" s="1" t="s">
        <v>154</v>
      </c>
      <c r="C14" s="1" t="s">
        <v>21</v>
      </c>
      <c r="D14" s="55">
        <v>2024</v>
      </c>
      <c r="E14" s="1" t="s">
        <v>120</v>
      </c>
      <c r="F14" s="19">
        <v>29</v>
      </c>
      <c r="G14" s="19">
        <f>SUM(Tabela1456[[#This Row],[ago/24]:[dez/25]])</f>
        <v>29</v>
      </c>
      <c r="H14" s="26"/>
      <c r="I14" s="5">
        <v>8</v>
      </c>
      <c r="J14" s="18">
        <v>8</v>
      </c>
      <c r="K14" s="16">
        <v>13</v>
      </c>
      <c r="L14" s="16">
        <v>16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58"/>
    </row>
    <row r="15" spans="1:28" x14ac:dyDescent="0.25">
      <c r="A15" s="1" t="s">
        <v>126</v>
      </c>
      <c r="C15" s="2" t="s">
        <v>150</v>
      </c>
      <c r="D15" s="55">
        <v>2024</v>
      </c>
      <c r="E15" t="s">
        <v>120</v>
      </c>
      <c r="F15" s="19">
        <v>0</v>
      </c>
      <c r="G15" s="19">
        <f>SUM(Tabela1456[[#This Row],[ago/24]:[dez/25]])</f>
        <v>0</v>
      </c>
      <c r="H15" s="25">
        <v>4</v>
      </c>
      <c r="I15" s="18">
        <v>0</v>
      </c>
      <c r="J15" s="18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58"/>
    </row>
    <row r="16" spans="1:28" s="31" customFormat="1" hidden="1" x14ac:dyDescent="0.25">
      <c r="A16" s="29" t="s">
        <v>127</v>
      </c>
      <c r="B16" s="29"/>
      <c r="C16" s="29" t="s">
        <v>145</v>
      </c>
      <c r="D16" s="30"/>
      <c r="E16" s="31" t="s">
        <v>120</v>
      </c>
      <c r="F16" s="19">
        <v>0</v>
      </c>
      <c r="G16" s="19">
        <f>SUM(Tabela1456[[#This Row],[mai/24]:[dez/24]])</f>
        <v>0</v>
      </c>
      <c r="H16" s="32">
        <v>0</v>
      </c>
      <c r="I16" s="32">
        <v>0</v>
      </c>
      <c r="J16" s="32">
        <v>0</v>
      </c>
      <c r="K16" s="72">
        <v>0</v>
      </c>
      <c r="L16" s="72">
        <v>0</v>
      </c>
      <c r="M16" s="72">
        <v>0</v>
      </c>
      <c r="N16" s="72">
        <v>0</v>
      </c>
      <c r="O16" s="72">
        <v>0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/>
      <c r="X16" s="72"/>
      <c r="Y16" s="72"/>
      <c r="Z16" s="72"/>
      <c r="AA16" s="72"/>
      <c r="AB16" s="73"/>
    </row>
    <row r="17" spans="1:28" s="31" customFormat="1" hidden="1" x14ac:dyDescent="0.25">
      <c r="A17" s="29" t="s">
        <v>142</v>
      </c>
      <c r="B17" s="29"/>
      <c r="C17" s="29" t="s">
        <v>145</v>
      </c>
      <c r="D17" s="30"/>
      <c r="E17" s="29" t="s">
        <v>120</v>
      </c>
      <c r="F17" s="19">
        <v>8</v>
      </c>
      <c r="G17" s="19">
        <f>SUM(Tabela1456[[#This Row],[mai/24]:[dez/24]])</f>
        <v>8</v>
      </c>
      <c r="H17" s="40">
        <v>8</v>
      </c>
      <c r="I17" s="40">
        <v>0</v>
      </c>
      <c r="J17" s="40">
        <v>0</v>
      </c>
      <c r="K17" s="74">
        <v>0</v>
      </c>
      <c r="L17" s="72">
        <v>0</v>
      </c>
      <c r="M17" s="72">
        <v>0</v>
      </c>
      <c r="N17" s="72">
        <v>0</v>
      </c>
      <c r="O17" s="72">
        <v>0</v>
      </c>
      <c r="P17" s="72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/>
      <c r="X17" s="72"/>
      <c r="Y17" s="72"/>
      <c r="Z17" s="72"/>
      <c r="AA17" s="72"/>
      <c r="AB17" s="73"/>
    </row>
    <row r="18" spans="1:28" hidden="1" x14ac:dyDescent="0.25">
      <c r="A18" s="1" t="s">
        <v>82</v>
      </c>
      <c r="C18" s="1" t="s">
        <v>145</v>
      </c>
      <c r="D18" s="55">
        <v>2024</v>
      </c>
      <c r="E18" s="1" t="s">
        <v>120</v>
      </c>
      <c r="F18" s="19">
        <v>40</v>
      </c>
      <c r="G18" s="19">
        <f>SUM(Tabela1456[[#This Row],[ago/24]:[dez/25]])</f>
        <v>40</v>
      </c>
      <c r="H18" s="40"/>
      <c r="I18" s="40"/>
      <c r="J18" s="40"/>
      <c r="K18" s="16">
        <v>0</v>
      </c>
      <c r="L18" s="16">
        <v>0</v>
      </c>
      <c r="M18" s="47">
        <v>40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58"/>
    </row>
    <row r="19" spans="1:28" x14ac:dyDescent="0.25">
      <c r="A19" s="1" t="s">
        <v>171</v>
      </c>
      <c r="C19" s="1" t="s">
        <v>21</v>
      </c>
      <c r="D19" s="55">
        <v>2024</v>
      </c>
      <c r="E19" t="s">
        <v>120</v>
      </c>
      <c r="F19" s="19">
        <v>2</v>
      </c>
      <c r="G19" s="19">
        <f>SUM(Tabela1456[[#This Row],[ago/24]:[dez/25]])</f>
        <v>2</v>
      </c>
      <c r="H19" s="5"/>
      <c r="I19" s="5"/>
      <c r="J19" s="18">
        <v>4</v>
      </c>
      <c r="K19" s="16">
        <v>0</v>
      </c>
      <c r="L19" s="16">
        <v>2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58"/>
    </row>
    <row r="20" spans="1:28" x14ac:dyDescent="0.25">
      <c r="A20" s="1" t="s">
        <v>170</v>
      </c>
      <c r="C20" s="1" t="s">
        <v>21</v>
      </c>
      <c r="D20" s="55">
        <v>2024</v>
      </c>
      <c r="E20" t="s">
        <v>120</v>
      </c>
      <c r="F20" s="19">
        <v>2</v>
      </c>
      <c r="G20" s="19">
        <f>SUM(Tabela1456[[#This Row],[ago/24]:[dez/25]])</f>
        <v>2</v>
      </c>
      <c r="H20" s="5"/>
      <c r="I20" s="5"/>
      <c r="J20" s="18">
        <v>3</v>
      </c>
      <c r="K20" s="16">
        <v>0</v>
      </c>
      <c r="L20" s="16">
        <v>2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58"/>
    </row>
    <row r="21" spans="1:28" hidden="1" x14ac:dyDescent="0.25">
      <c r="A21" s="1" t="s">
        <v>175</v>
      </c>
      <c r="C21" s="1" t="s">
        <v>145</v>
      </c>
      <c r="E21" t="s">
        <v>120</v>
      </c>
      <c r="F21" s="19">
        <v>0</v>
      </c>
      <c r="G21" s="19">
        <v>0</v>
      </c>
      <c r="H21" s="5"/>
      <c r="I21" s="5"/>
      <c r="J21" s="18">
        <v>2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/>
      <c r="X21" s="16"/>
      <c r="Y21" s="16"/>
      <c r="Z21" s="16"/>
      <c r="AA21" s="16"/>
      <c r="AB21" s="58"/>
    </row>
    <row r="22" spans="1:28" x14ac:dyDescent="0.25">
      <c r="A22" s="15" t="s">
        <v>103</v>
      </c>
      <c r="C22" s="1" t="s">
        <v>39</v>
      </c>
      <c r="D22" s="55">
        <v>2024</v>
      </c>
      <c r="E22" t="s">
        <v>120</v>
      </c>
      <c r="F22" s="19">
        <v>0</v>
      </c>
      <c r="G22" s="19">
        <f>SUM(Tabela1456[[#This Row],[ago/24]:[dez/25]])</f>
        <v>0</v>
      </c>
      <c r="H22" s="25">
        <v>0</v>
      </c>
      <c r="I22" s="42">
        <v>0</v>
      </c>
      <c r="J22" s="18">
        <v>2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58"/>
    </row>
    <row r="23" spans="1:28" x14ac:dyDescent="0.25">
      <c r="A23" s="15" t="s">
        <v>102</v>
      </c>
      <c r="C23" s="1" t="s">
        <v>21</v>
      </c>
      <c r="D23" s="55">
        <v>2024</v>
      </c>
      <c r="E23" t="s">
        <v>120</v>
      </c>
      <c r="F23" s="19">
        <v>2</v>
      </c>
      <c r="G23" s="19">
        <f>SUM(Tabela1456[[#This Row],[ago/24]:[dez/25]])</f>
        <v>2</v>
      </c>
      <c r="H23" s="25">
        <v>8</v>
      </c>
      <c r="I23" s="18">
        <v>0</v>
      </c>
      <c r="J23" s="18">
        <v>8</v>
      </c>
      <c r="K23" s="16">
        <v>0</v>
      </c>
      <c r="L23" s="16">
        <v>2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58"/>
    </row>
    <row r="24" spans="1:28" x14ac:dyDescent="0.25">
      <c r="A24" s="15" t="s">
        <v>129</v>
      </c>
      <c r="C24" s="1" t="s">
        <v>21</v>
      </c>
      <c r="D24" s="55">
        <v>2024</v>
      </c>
      <c r="E24" t="s">
        <v>120</v>
      </c>
      <c r="F24" s="19">
        <v>12</v>
      </c>
      <c r="G24" s="19">
        <f>SUM(Tabela1456[[#This Row],[ago/24]:[dez/25]])</f>
        <v>12</v>
      </c>
      <c r="H24" s="25">
        <v>8</v>
      </c>
      <c r="I24" s="42">
        <v>1</v>
      </c>
      <c r="J24" s="18">
        <v>2</v>
      </c>
      <c r="K24" s="16">
        <v>0</v>
      </c>
      <c r="L24" s="16">
        <v>8</v>
      </c>
      <c r="M24" s="16">
        <v>4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58"/>
    </row>
    <row r="25" spans="1:28" x14ac:dyDescent="0.25">
      <c r="A25" s="15" t="s">
        <v>130</v>
      </c>
      <c r="C25" s="1" t="s">
        <v>39</v>
      </c>
      <c r="D25" s="55">
        <v>2024</v>
      </c>
      <c r="E25" t="s">
        <v>120</v>
      </c>
      <c r="F25" s="19">
        <v>2</v>
      </c>
      <c r="G25" s="19">
        <f>SUM(Tabela1456[[#This Row],[ago/24]:[dez/25]])</f>
        <v>2</v>
      </c>
      <c r="H25" s="25">
        <v>0</v>
      </c>
      <c r="I25" s="18">
        <v>0</v>
      </c>
      <c r="J25" s="18">
        <v>8</v>
      </c>
      <c r="K25" s="16">
        <v>0</v>
      </c>
      <c r="L25" s="16">
        <v>2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58"/>
    </row>
    <row r="26" spans="1:28" s="31" customFormat="1" hidden="1" x14ac:dyDescent="0.25">
      <c r="A26" s="28" t="s">
        <v>132</v>
      </c>
      <c r="B26" s="29" t="s">
        <v>139</v>
      </c>
      <c r="C26" s="29" t="s">
        <v>145</v>
      </c>
      <c r="D26" s="30"/>
      <c r="E26" s="31" t="s">
        <v>120</v>
      </c>
      <c r="F26" s="19">
        <v>8</v>
      </c>
      <c r="G26" s="19">
        <f>SUM(Tabela1456[[#This Row],[mai/24]:[dez/24]])</f>
        <v>8</v>
      </c>
      <c r="H26" s="32">
        <v>8</v>
      </c>
      <c r="I26" s="32">
        <v>0</v>
      </c>
      <c r="J26" s="3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2">
        <v>0</v>
      </c>
      <c r="V26" s="72">
        <v>0</v>
      </c>
      <c r="W26" s="72"/>
      <c r="X26" s="72"/>
      <c r="Y26" s="72"/>
      <c r="Z26" s="72"/>
      <c r="AA26" s="72"/>
      <c r="AB26" s="73"/>
    </row>
    <row r="27" spans="1:28" hidden="1" x14ac:dyDescent="0.25">
      <c r="A27" s="1" t="s">
        <v>168</v>
      </c>
      <c r="C27" s="33" t="s">
        <v>145</v>
      </c>
      <c r="E27" t="s">
        <v>120</v>
      </c>
      <c r="F27" s="19">
        <v>0</v>
      </c>
      <c r="G27" s="19">
        <f>SUM(Tabela1456[[#This Row],[jul/24]:[jul/25]])</f>
        <v>0</v>
      </c>
      <c r="H27" s="25">
        <v>8</v>
      </c>
      <c r="I27" s="18">
        <v>0</v>
      </c>
      <c r="J27" s="18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/>
      <c r="X27" s="16"/>
      <c r="Y27" s="16"/>
      <c r="Z27" s="16"/>
      <c r="AA27" s="16"/>
      <c r="AB27" s="58"/>
    </row>
    <row r="28" spans="1:28" x14ac:dyDescent="0.25">
      <c r="A28" s="15" t="s">
        <v>131</v>
      </c>
      <c r="C28" s="1" t="s">
        <v>39</v>
      </c>
      <c r="D28" s="55">
        <v>2024</v>
      </c>
      <c r="E28" t="s">
        <v>120</v>
      </c>
      <c r="F28" s="19">
        <v>8</v>
      </c>
      <c r="G28" s="19">
        <f>SUM(Tabela1456[[#This Row],[ago/24]:[dez/25]])</f>
        <v>8</v>
      </c>
      <c r="H28" s="25">
        <v>0</v>
      </c>
      <c r="I28" s="18">
        <v>0</v>
      </c>
      <c r="J28" s="18">
        <v>0</v>
      </c>
      <c r="K28" s="16">
        <v>0</v>
      </c>
      <c r="L28" s="16">
        <v>0</v>
      </c>
      <c r="M28" s="16">
        <v>8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58"/>
    </row>
    <row r="29" spans="1:28" x14ac:dyDescent="0.25">
      <c r="A29" s="1" t="s">
        <v>138</v>
      </c>
      <c r="C29" s="20" t="s">
        <v>39</v>
      </c>
      <c r="D29" s="55">
        <v>2024</v>
      </c>
      <c r="E29" t="s">
        <v>120</v>
      </c>
      <c r="F29" s="19">
        <v>8</v>
      </c>
      <c r="G29" s="19">
        <f>SUM(Tabela1456[[#This Row],[ago/24]:[dez/25]])</f>
        <v>8</v>
      </c>
      <c r="H29" s="25">
        <v>0</v>
      </c>
      <c r="I29" s="18">
        <v>0</v>
      </c>
      <c r="J29" s="18">
        <v>0</v>
      </c>
      <c r="K29" s="16">
        <v>0</v>
      </c>
      <c r="L29" s="16">
        <v>0</v>
      </c>
      <c r="M29" s="16">
        <v>8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58"/>
    </row>
    <row r="30" spans="1:28" x14ac:dyDescent="0.25">
      <c r="A30" s="1" t="s">
        <v>140</v>
      </c>
      <c r="C30" s="20" t="s">
        <v>39</v>
      </c>
      <c r="D30" s="55">
        <v>2024</v>
      </c>
      <c r="E30" t="s">
        <v>120</v>
      </c>
      <c r="F30" s="19">
        <v>8</v>
      </c>
      <c r="G30" s="19">
        <f>SUM(Tabela1456[[#This Row],[ago/24]:[dez/25]])</f>
        <v>8</v>
      </c>
      <c r="H30" s="25">
        <v>0</v>
      </c>
      <c r="I30" s="18">
        <v>0</v>
      </c>
      <c r="J30" s="18">
        <v>0</v>
      </c>
      <c r="K30" s="16">
        <v>0</v>
      </c>
      <c r="L30" s="16">
        <v>0</v>
      </c>
      <c r="M30" s="16">
        <v>8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58"/>
    </row>
    <row r="31" spans="1:28" ht="30" hidden="1" x14ac:dyDescent="0.25">
      <c r="A31" s="1" t="s">
        <v>128</v>
      </c>
      <c r="B31" s="1" t="s">
        <v>180</v>
      </c>
      <c r="C31" s="2" t="s">
        <v>148</v>
      </c>
      <c r="E31" t="s">
        <v>120</v>
      </c>
      <c r="F31" s="19">
        <v>0</v>
      </c>
      <c r="G31" s="19">
        <f>SUM(Tabela1456[[#This Row],[jul/24]:[jul/25]])</f>
        <v>0</v>
      </c>
      <c r="H31" s="25">
        <v>0</v>
      </c>
      <c r="I31" s="18">
        <v>0</v>
      </c>
      <c r="J31" s="18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/>
      <c r="X31" s="16"/>
      <c r="Y31" s="16"/>
      <c r="Z31" s="16"/>
      <c r="AA31" s="16"/>
      <c r="AB31" s="58"/>
    </row>
    <row r="32" spans="1:28" x14ac:dyDescent="0.25">
      <c r="A32" s="1" t="s">
        <v>69</v>
      </c>
      <c r="C32" s="33" t="s">
        <v>21</v>
      </c>
      <c r="D32" s="55">
        <v>2024</v>
      </c>
      <c r="E32" t="s">
        <v>120</v>
      </c>
      <c r="F32" s="19">
        <v>194</v>
      </c>
      <c r="G32" s="19">
        <f>SUM(Tabela1456[[#This Row],[ago/24]:[dez/25]])</f>
        <v>194</v>
      </c>
      <c r="H32" s="26"/>
      <c r="I32" s="18">
        <v>30</v>
      </c>
      <c r="J32" s="18">
        <v>100</v>
      </c>
      <c r="K32" s="16">
        <v>113</v>
      </c>
      <c r="L32" s="16">
        <v>80</v>
      </c>
      <c r="M32" s="16">
        <v>1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58"/>
    </row>
    <row r="33" spans="1:28" x14ac:dyDescent="0.25">
      <c r="A33" s="1" t="s">
        <v>79</v>
      </c>
      <c r="B33" s="8"/>
      <c r="C33" s="1" t="s">
        <v>21</v>
      </c>
      <c r="D33" s="55" t="s">
        <v>220</v>
      </c>
      <c r="E33" t="s">
        <v>120</v>
      </c>
      <c r="F33" s="19">
        <v>26</v>
      </c>
      <c r="G33" s="19">
        <f>SUM(Tabela1456[[#This Row],[ago/24]:[dez/25]])</f>
        <v>26</v>
      </c>
      <c r="H33" s="26"/>
      <c r="I33" s="5"/>
      <c r="J33" s="18"/>
      <c r="K33" s="16">
        <v>0</v>
      </c>
      <c r="L33" s="16">
        <v>4</v>
      </c>
      <c r="M33" s="16">
        <v>4</v>
      </c>
      <c r="N33" s="16">
        <v>4</v>
      </c>
      <c r="O33" s="16">
        <v>4</v>
      </c>
      <c r="P33" s="16">
        <v>4</v>
      </c>
      <c r="Q33" s="16">
        <v>2</v>
      </c>
      <c r="R33" s="16">
        <v>2</v>
      </c>
      <c r="S33" s="16">
        <v>2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58"/>
    </row>
    <row r="34" spans="1:28" x14ac:dyDescent="0.25">
      <c r="A34" s="1" t="s">
        <v>195</v>
      </c>
      <c r="B34" s="8"/>
      <c r="C34" s="1" t="s">
        <v>21</v>
      </c>
      <c r="D34" s="55">
        <v>2024</v>
      </c>
      <c r="E34" t="s">
        <v>120</v>
      </c>
      <c r="F34" s="19">
        <v>8</v>
      </c>
      <c r="G34" s="19">
        <f>SUM(Tabela1456[[#This Row],[ago/24]:[dez/25]])</f>
        <v>8</v>
      </c>
      <c r="H34" s="26"/>
      <c r="I34" s="5"/>
      <c r="J34" s="18">
        <v>8</v>
      </c>
      <c r="K34" s="47">
        <v>0</v>
      </c>
      <c r="L34" s="16">
        <v>8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58"/>
    </row>
    <row r="35" spans="1:28" hidden="1" x14ac:dyDescent="0.25">
      <c r="A35" s="1" t="s">
        <v>106</v>
      </c>
      <c r="C35" s="2" t="s">
        <v>148</v>
      </c>
      <c r="D35" s="55">
        <v>2024</v>
      </c>
      <c r="E35" t="s">
        <v>120</v>
      </c>
      <c r="F35" s="19">
        <v>9</v>
      </c>
      <c r="G35" s="19">
        <f>SUM(Tabela1456[[#This Row],[ago/24]:[dez/25]])</f>
        <v>9</v>
      </c>
      <c r="H35" s="18">
        <v>0</v>
      </c>
      <c r="I35" s="18">
        <v>4</v>
      </c>
      <c r="J35" s="18">
        <v>0</v>
      </c>
      <c r="K35" s="16">
        <v>0</v>
      </c>
      <c r="L35" s="16">
        <v>3</v>
      </c>
      <c r="M35" s="16">
        <v>3</v>
      </c>
      <c r="N35" s="16">
        <v>3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69"/>
    </row>
    <row r="36" spans="1:28" x14ac:dyDescent="0.25">
      <c r="A36" s="1" t="s">
        <v>274</v>
      </c>
      <c r="B36" s="8"/>
      <c r="C36" s="33" t="s">
        <v>21</v>
      </c>
      <c r="D36" s="3">
        <v>2024</v>
      </c>
      <c r="E36" t="s">
        <v>120</v>
      </c>
      <c r="F36" s="19">
        <v>48</v>
      </c>
      <c r="G36" s="19">
        <f>SUM(Tabela1456[[#This Row],[ago/24]:[dez/25]])</f>
        <v>48</v>
      </c>
      <c r="H36" s="26"/>
      <c r="I36" s="5"/>
      <c r="J36" s="5"/>
      <c r="K36" s="47">
        <v>0</v>
      </c>
      <c r="L36" s="47">
        <v>0</v>
      </c>
      <c r="M36" s="47">
        <v>16</v>
      </c>
      <c r="N36" s="47">
        <v>16</v>
      </c>
      <c r="O36" s="47">
        <v>16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"/>
    </row>
    <row r="37" spans="1:28" ht="30" x14ac:dyDescent="0.25">
      <c r="A37" s="65" t="s">
        <v>273</v>
      </c>
      <c r="B37" s="8"/>
      <c r="D37" s="3"/>
      <c r="G37" s="62"/>
      <c r="H37" s="26"/>
      <c r="I37" s="5"/>
      <c r="J37" s="5"/>
      <c r="K37" s="47"/>
      <c r="L37" s="47"/>
      <c r="M37" s="47"/>
      <c r="N37" s="47"/>
      <c r="O37" s="47"/>
      <c r="P37" s="47"/>
      <c r="Q37" s="16"/>
      <c r="R37" s="47"/>
      <c r="S37" s="16"/>
      <c r="T37" s="16"/>
      <c r="U37" s="16"/>
      <c r="V37" s="16"/>
      <c r="W37" s="16"/>
      <c r="X37" s="16"/>
      <c r="Y37" s="16"/>
      <c r="Z37" s="16"/>
      <c r="AA37" s="16"/>
      <c r="AB37" s="1"/>
    </row>
    <row r="38" spans="1:28" x14ac:dyDescent="0.25">
      <c r="B38" s="8"/>
      <c r="D38" s="3"/>
      <c r="G38" s="22"/>
      <c r="H38" s="26"/>
      <c r="I38" s="5"/>
      <c r="J38" s="5"/>
      <c r="K38" s="5"/>
      <c r="L38" s="5"/>
      <c r="M38" s="5"/>
      <c r="N38" s="5"/>
      <c r="O38" s="5"/>
      <c r="P38" s="5"/>
      <c r="Q38" s="14"/>
      <c r="R38" s="5"/>
      <c r="S38" s="14"/>
      <c r="T38" s="14"/>
      <c r="U38" s="14"/>
      <c r="V38" s="14"/>
      <c r="W38" s="18"/>
      <c r="X38" s="18"/>
      <c r="Y38" s="18"/>
      <c r="Z38" s="18"/>
      <c r="AA38" s="18"/>
      <c r="AB38" s="1"/>
    </row>
    <row r="39" spans="1:28" x14ac:dyDescent="0.25">
      <c r="B39" s="8"/>
      <c r="D39" s="3"/>
      <c r="G39" s="22"/>
      <c r="H39" s="26"/>
      <c r="I39" s="5"/>
      <c r="J39" s="5"/>
      <c r="K39" s="5"/>
      <c r="L39" s="5"/>
      <c r="M39" s="5"/>
      <c r="N39" s="5"/>
      <c r="O39" s="5"/>
      <c r="P39" s="5"/>
      <c r="Q39" s="14"/>
      <c r="R39" s="5"/>
      <c r="S39" s="14"/>
      <c r="T39" s="14"/>
      <c r="U39" s="14"/>
      <c r="V39" s="14"/>
      <c r="W39" s="18"/>
      <c r="X39" s="18"/>
      <c r="Y39" s="18"/>
      <c r="Z39" s="18"/>
      <c r="AA39" s="18"/>
      <c r="AB39" s="1"/>
    </row>
    <row r="40" spans="1:28" x14ac:dyDescent="0.25">
      <c r="B40" s="8"/>
      <c r="D40" s="3"/>
      <c r="G40" s="22"/>
      <c r="H40" s="26"/>
      <c r="I40" s="5"/>
      <c r="J40" s="5"/>
      <c r="K40" s="5"/>
      <c r="L40" s="5"/>
      <c r="M40" s="5"/>
      <c r="N40" s="5"/>
      <c r="O40" s="5"/>
      <c r="P40" s="5"/>
      <c r="Q40" s="14"/>
      <c r="R40" s="5"/>
      <c r="S40" s="14"/>
      <c r="T40" s="14"/>
      <c r="U40" s="14"/>
      <c r="V40" s="14"/>
      <c r="W40" s="18"/>
      <c r="X40" s="18"/>
      <c r="Y40" s="18"/>
      <c r="Z40" s="18"/>
      <c r="AA40" s="18"/>
      <c r="AB40" s="1"/>
    </row>
    <row r="41" spans="1:28" x14ac:dyDescent="0.25">
      <c r="B41" s="8"/>
      <c r="D41" s="3"/>
      <c r="G41" s="22"/>
      <c r="H41" s="26"/>
      <c r="I41" s="5"/>
      <c r="J41" s="5"/>
      <c r="K41" s="5"/>
      <c r="L41" s="5"/>
      <c r="M41" s="5"/>
      <c r="N41" s="5"/>
      <c r="O41" s="5"/>
      <c r="P41" s="5"/>
      <c r="Q41" s="14"/>
      <c r="R41" s="5"/>
      <c r="S41" s="14"/>
      <c r="T41" s="14"/>
      <c r="U41" s="14"/>
      <c r="V41" s="14"/>
      <c r="W41" s="18"/>
      <c r="X41" s="18"/>
      <c r="Y41" s="18"/>
      <c r="Z41" s="18"/>
      <c r="AA41" s="18"/>
      <c r="AB41" s="1"/>
    </row>
    <row r="42" spans="1:28" x14ac:dyDescent="0.25">
      <c r="B42" s="8"/>
      <c r="D42" s="3"/>
      <c r="G42" s="22"/>
      <c r="H42" s="26"/>
      <c r="I42" s="5"/>
      <c r="J42" s="5"/>
      <c r="K42" s="5"/>
      <c r="L42" s="5"/>
      <c r="M42" s="5"/>
      <c r="N42" s="5"/>
      <c r="O42" s="5"/>
      <c r="P42" s="5"/>
      <c r="Q42" s="14"/>
      <c r="R42" s="5"/>
      <c r="S42" s="14"/>
      <c r="T42" s="14"/>
      <c r="U42" s="14"/>
      <c r="V42" s="14"/>
      <c r="W42" s="18"/>
      <c r="X42" s="18"/>
      <c r="Y42" s="18"/>
      <c r="Z42" s="18"/>
      <c r="AA42" s="18"/>
      <c r="AB42" s="1"/>
    </row>
    <row r="43" spans="1:28" x14ac:dyDescent="0.25">
      <c r="B43" s="8"/>
      <c r="D43" s="3"/>
      <c r="G43" s="22"/>
      <c r="H43" s="26"/>
      <c r="I43" s="5"/>
      <c r="J43" s="5"/>
      <c r="K43" s="5"/>
      <c r="L43" s="5"/>
      <c r="M43" s="5"/>
      <c r="N43" s="5"/>
      <c r="O43" s="5"/>
      <c r="P43" s="5"/>
      <c r="Q43" s="14"/>
      <c r="R43" s="5"/>
      <c r="S43" s="14"/>
      <c r="T43" s="14"/>
      <c r="U43" s="14"/>
      <c r="V43" s="14"/>
      <c r="W43" s="18"/>
      <c r="X43" s="18"/>
      <c r="Y43" s="18"/>
      <c r="Z43" s="18"/>
      <c r="AA43" s="18"/>
      <c r="AB43" s="1"/>
    </row>
    <row r="44" spans="1:28" x14ac:dyDescent="0.25">
      <c r="B44" s="8"/>
      <c r="D44" s="3"/>
      <c r="G44" s="22"/>
      <c r="H44" s="26"/>
      <c r="I44" s="5"/>
      <c r="J44" s="5"/>
      <c r="K44" s="5"/>
      <c r="L44" s="5"/>
      <c r="M44" s="5"/>
      <c r="N44" s="5"/>
      <c r="O44" s="5"/>
      <c r="P44" s="5"/>
      <c r="Q44" s="14"/>
      <c r="R44" s="5"/>
      <c r="S44" s="14"/>
      <c r="T44" s="14"/>
      <c r="U44" s="14"/>
      <c r="V44" s="14"/>
      <c r="W44" s="18"/>
      <c r="X44" s="18"/>
      <c r="Y44" s="18"/>
      <c r="Z44" s="18"/>
      <c r="AA44" s="18"/>
      <c r="AB44" s="1"/>
    </row>
    <row r="45" spans="1:28" x14ac:dyDescent="0.25">
      <c r="B45" s="8"/>
      <c r="D45" s="3"/>
      <c r="G45" s="22"/>
      <c r="H45" s="26"/>
      <c r="I45" s="5"/>
      <c r="J45" s="5"/>
      <c r="K45" s="5"/>
      <c r="L45" s="5"/>
      <c r="M45" s="5"/>
      <c r="N45" s="5"/>
      <c r="O45" s="5"/>
      <c r="P45" s="5"/>
      <c r="Q45" s="14"/>
      <c r="R45" s="5"/>
      <c r="S45" s="14"/>
      <c r="T45" s="14"/>
      <c r="U45" s="14"/>
      <c r="V45" s="14"/>
      <c r="W45" s="18"/>
      <c r="X45" s="18"/>
      <c r="Y45" s="18"/>
      <c r="Z45" s="18"/>
      <c r="AA45" s="18"/>
      <c r="AB45" s="1"/>
    </row>
    <row r="46" spans="1:28" x14ac:dyDescent="0.25">
      <c r="C46" s="33"/>
      <c r="E46"/>
      <c r="F46"/>
      <c r="G46" s="22"/>
      <c r="H46" s="25">
        <v>0</v>
      </c>
      <c r="I46" s="18">
        <v>7</v>
      </c>
      <c r="J46" s="18">
        <v>0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"/>
    </row>
  </sheetData>
  <phoneticPr fontId="18" type="noConversion"/>
  <conditionalFormatting sqref="A46">
    <cfRule type="expression" dxfId="533" priority="129">
      <formula>IF($A46="Esforço total atribuído",1)</formula>
    </cfRule>
    <cfRule type="expression" dxfId="532" priority="130">
      <formula>IF($A46="Disponibilidade restante",1)</formula>
    </cfRule>
    <cfRule type="expression" dxfId="531" priority="131">
      <formula>IF($A46="Disponibil.total",1)</formula>
    </cfRule>
    <cfRule type="expression" dxfId="530" priority="132">
      <formula>IF(#REF!=1,1)</formula>
    </cfRule>
  </conditionalFormatting>
  <conditionalFormatting sqref="A22:A25 A28 H31:H34 J31:O31 J46:O46 N32:O32 H35:L35 H6:AA7 V13:AA15 V18:AA20 V22:AA25 V28:AA30 H22:O26 H9:AA12 H8:AB8 H28:O28 V32:AA36 H36:H46">
    <cfRule type="expression" dxfId="529" priority="121">
      <formula>IF($A6="Esforço total atribuído",1)</formula>
    </cfRule>
    <cfRule type="expression" dxfId="528" priority="122">
      <formula>IF($A6="Disponibilidade restante",1)</formula>
    </cfRule>
    <cfRule type="expression" dxfId="527" priority="123">
      <formula>IF($A6="Disponibil.total",1)</formula>
    </cfRule>
    <cfRule type="expression" dxfId="526" priority="124">
      <formula>IF($B6=1,1)</formula>
    </cfRule>
  </conditionalFormatting>
  <conditionalFormatting sqref="P25:U25 H27:AA27 I31 I46 J21:AA21 H16:AA17 H13:U15 H18:U18 J19:U20 H30:U30 I36:J36 M36:O36 I37:U45">
    <cfRule type="expression" dxfId="525" priority="253">
      <formula>IF(#REF!="Esforço total atribuído",1)</formula>
    </cfRule>
    <cfRule type="expression" dxfId="524" priority="254">
      <formula>IF(#REF!="Disponibilidade restante",1)</formula>
    </cfRule>
    <cfRule type="expression" dxfId="523" priority="255">
      <formula>IF(#REF!="Disponibil.total",1)</formula>
    </cfRule>
    <cfRule type="expression" dxfId="522" priority="256">
      <formula>IF($B13=1,1)</formula>
    </cfRule>
  </conditionalFormatting>
  <conditionalFormatting sqref="B30">
    <cfRule type="expression" dxfId="521" priority="377">
      <formula>IF(#REF!="Esforço total atribuído",1)</formula>
    </cfRule>
    <cfRule type="expression" dxfId="520" priority="378">
      <formula>IF(#REF!="Disponibilidade restante",1)</formula>
    </cfRule>
    <cfRule type="expression" dxfId="519" priority="379">
      <formula>IF(#REF!="Disponibil.total",1)</formula>
    </cfRule>
    <cfRule type="expression" dxfId="518" priority="380">
      <formula>IF(#REF!=1,1)</formula>
    </cfRule>
  </conditionalFormatting>
  <conditionalFormatting sqref="A26">
    <cfRule type="expression" dxfId="517" priority="49">
      <formula>IF($A26="Esforço total atribuído",1)</formula>
    </cfRule>
    <cfRule type="expression" dxfId="516" priority="50">
      <formula>IF($A26="Disponibilidade restante",1)</formula>
    </cfRule>
    <cfRule type="expression" dxfId="515" priority="51">
      <formula>IF($A26="Disponibil.total",1)</formula>
    </cfRule>
    <cfRule type="expression" dxfId="514" priority="52">
      <formula>IF($B26=1,1)</formula>
    </cfRule>
  </conditionalFormatting>
  <conditionalFormatting sqref="P23:U23">
    <cfRule type="expression" dxfId="513" priority="645">
      <formula>IF(#REF!="Esforço total atribuído",1)</formula>
    </cfRule>
    <cfRule type="expression" dxfId="512" priority="646">
      <formula>IF(#REF!="Disponibilidade restante",1)</formula>
    </cfRule>
    <cfRule type="expression" dxfId="511" priority="647">
      <formula>IF(#REF!="Disponibil.total",1)</formula>
    </cfRule>
    <cfRule type="expression" dxfId="510" priority="648">
      <formula>IF($B23=1,1)</formula>
    </cfRule>
  </conditionalFormatting>
  <conditionalFormatting sqref="P28:U28">
    <cfRule type="expression" dxfId="509" priority="673">
      <formula>IF(#REF!="Esforço total atribuído",1)</formula>
    </cfRule>
    <cfRule type="expression" dxfId="508" priority="674">
      <formula>IF(#REF!="Disponibilidade restante",1)</formula>
    </cfRule>
    <cfRule type="expression" dxfId="507" priority="675">
      <formula>IF(#REF!="Disponibil.total",1)</formula>
    </cfRule>
    <cfRule type="expression" dxfId="506" priority="676">
      <formula>IF($B28=1,1)</formula>
    </cfRule>
  </conditionalFormatting>
  <conditionalFormatting sqref="I32:M32 I34:K34 I33:S33 K36:L36">
    <cfRule type="expression" dxfId="505" priority="37">
      <formula>IF(#REF!="Esforço total atribuído",1)</formula>
    </cfRule>
    <cfRule type="expression" dxfId="504" priority="38">
      <formula>IF(#REF!="Disponibilidade restante",1)</formula>
    </cfRule>
    <cfRule type="expression" dxfId="503" priority="39">
      <formula>IF(#REF!="Disponibil.total",1)</formula>
    </cfRule>
    <cfRule type="expression" dxfId="502" priority="40">
      <formula>IF($B32=1,1)</formula>
    </cfRule>
  </conditionalFormatting>
  <conditionalFormatting sqref="P24:U24 T33:U33 V37:AA37">
    <cfRule type="expression" dxfId="501" priority="693">
      <formula>IF($A13="Esforço total atribuído",1)</formula>
    </cfRule>
    <cfRule type="expression" dxfId="500" priority="694">
      <formula>IF($A13="Disponibilidade restante",1)</formula>
    </cfRule>
    <cfRule type="expression" dxfId="499" priority="695">
      <formula>IF($A13="Disponibil.total",1)</formula>
    </cfRule>
    <cfRule type="expression" dxfId="498" priority="696">
      <formula>IF($B24=1,1)</formula>
    </cfRule>
  </conditionalFormatting>
  <conditionalFormatting sqref="P31:AA31 P32:U32">
    <cfRule type="expression" dxfId="497" priority="697">
      <formula>IF($A16="Esforço total atribuído",1)</formula>
    </cfRule>
    <cfRule type="expression" dxfId="496" priority="698">
      <formula>IF($A16="Disponibilidade restante",1)</formula>
    </cfRule>
    <cfRule type="expression" dxfId="495" priority="699">
      <formula>IF($A16="Disponibil.total",1)</formula>
    </cfRule>
    <cfRule type="expression" dxfId="494" priority="700">
      <formula>IF($B31=1,1)</formula>
    </cfRule>
  </conditionalFormatting>
  <conditionalFormatting sqref="L34:U34 T35:U35 P36:U36">
    <cfRule type="expression" dxfId="493" priority="29">
      <formula>IF(#REF!="Esforço total atribuído",1)</formula>
    </cfRule>
    <cfRule type="expression" dxfId="492" priority="30">
      <formula>IF(#REF!="Disponibilidade restante",1)</formula>
    </cfRule>
    <cfRule type="expression" dxfId="491" priority="31">
      <formula>IF(#REF!="Disponibil.total",1)</formula>
    </cfRule>
    <cfRule type="expression" dxfId="490" priority="32">
      <formula>IF($B34=1,1)</formula>
    </cfRule>
  </conditionalFormatting>
  <conditionalFormatting sqref="H19:I21">
    <cfRule type="expression" dxfId="489" priority="21">
      <formula>IF($A19="Esforço total atribuído",1)</formula>
    </cfRule>
    <cfRule type="expression" dxfId="488" priority="22">
      <formula>IF($A19="Disponibilidade restante",1)</formula>
    </cfRule>
    <cfRule type="expression" dxfId="487" priority="23">
      <formula>IF($A19="Disponibil.total",1)</formula>
    </cfRule>
    <cfRule type="expression" dxfId="486" priority="24">
      <formula>IF(#REF!=1,1)</formula>
    </cfRule>
  </conditionalFormatting>
  <conditionalFormatting sqref="A20:A21">
    <cfRule type="expression" dxfId="485" priority="17">
      <formula>IF($A20="Esforço total atribuído",1)</formula>
    </cfRule>
    <cfRule type="expression" dxfId="484" priority="18">
      <formula>IF($A20="Disponibilidade restante",1)</formula>
    </cfRule>
    <cfRule type="expression" dxfId="483" priority="19">
      <formula>IF($A20="Disponibil.total",1)</formula>
    </cfRule>
    <cfRule type="expression" dxfId="482" priority="20">
      <formula>IF($B20=1,1)</formula>
    </cfRule>
  </conditionalFormatting>
  <conditionalFormatting sqref="A35">
    <cfRule type="expression" dxfId="481" priority="13">
      <formula>IF($A35="Esforço total atribuído",1)</formula>
    </cfRule>
    <cfRule type="expression" dxfId="480" priority="14">
      <formula>IF($A35="Disponibilidade restante",1)</formula>
    </cfRule>
    <cfRule type="expression" dxfId="479" priority="15">
      <formula>IF($A35="Disponibil.total",1)</formula>
    </cfRule>
    <cfRule type="expression" dxfId="478" priority="16">
      <formula>IF(#REF!=1,1)</formula>
    </cfRule>
  </conditionalFormatting>
  <conditionalFormatting sqref="K3:S3">
    <cfRule type="expression" dxfId="477" priority="5">
      <formula>IF($A3="Esforço total atribuído",1)</formula>
    </cfRule>
    <cfRule type="expression" dxfId="476" priority="6">
      <formula>IF($A3="Disponibilidade restante",1)</formula>
    </cfRule>
    <cfRule type="expression" dxfId="475" priority="7">
      <formula>IF($A3="Disponibil.total",1)</formula>
    </cfRule>
    <cfRule type="expression" dxfId="474" priority="8">
      <formula>IF($B3=1,1)</formula>
    </cfRule>
  </conditionalFormatting>
  <conditionalFormatting sqref="W3:AA3">
    <cfRule type="expression" dxfId="473" priority="1">
      <formula>IF($A3="Esforço total atribuído",1)</formula>
    </cfRule>
    <cfRule type="expression" dxfId="472" priority="2">
      <formula>IF($A3="Disponibilidade restante",1)</formula>
    </cfRule>
    <cfRule type="expression" dxfId="471" priority="3">
      <formula>IF($A3="Disponibil.total",1)</formula>
    </cfRule>
    <cfRule type="expression" dxfId="470" priority="4">
      <formula>IF($B3=1,1)</formula>
    </cfRule>
  </conditionalFormatting>
  <conditionalFormatting sqref="P26:AA26 P22:U22">
    <cfRule type="expression" dxfId="469" priority="717">
      <formula>IF($A27="Esforço total atribuído",1)</formula>
    </cfRule>
    <cfRule type="expression" dxfId="468" priority="718">
      <formula>IF($A27="Disponibilidade restante",1)</formula>
    </cfRule>
    <cfRule type="expression" dxfId="467" priority="719">
      <formula>IF($A27="Disponibil.total",1)</formula>
    </cfRule>
    <cfRule type="expression" dxfId="466" priority="720">
      <formula>IF($B22=1,1)</formula>
    </cfRule>
  </conditionalFormatting>
  <conditionalFormatting sqref="H29:U29">
    <cfRule type="expression" dxfId="465" priority="741">
      <formula>IF($A15="Esforço total atribuído",1)</formula>
    </cfRule>
    <cfRule type="expression" dxfId="464" priority="742">
      <formula>IF($A15="Disponibilidade restante",1)</formula>
    </cfRule>
    <cfRule type="expression" dxfId="463" priority="743">
      <formula>IF($A15="Disponibil.total",1)</formula>
    </cfRule>
    <cfRule type="expression" dxfId="462" priority="744">
      <formula>IF($B29=1,1)</formula>
    </cfRule>
  </conditionalFormatting>
  <conditionalFormatting sqref="M35:S35">
    <cfRule type="expression" dxfId="461" priority="745">
      <formula>IF($A3="Esforço total atribuído",1)</formula>
    </cfRule>
    <cfRule type="expression" dxfId="460" priority="746">
      <formula>IF($A3="Disponibilidade restante",1)</formula>
    </cfRule>
    <cfRule type="expression" dxfId="459" priority="747">
      <formula>IF($A3="Disponibil.total",1)</formula>
    </cfRule>
    <cfRule type="expression" dxfId="458" priority="748">
      <formula>IF($B35=1,1)</formula>
    </cfRule>
  </conditionalFormatting>
  <conditionalFormatting sqref="V38:AA45">
    <cfRule type="expression" dxfId="457" priority="777">
      <formula>IF($A28="Esforço total atribuído",1)</formula>
    </cfRule>
    <cfRule type="expression" dxfId="456" priority="778">
      <formula>IF($A28="Disponibilidade restante",1)</formula>
    </cfRule>
    <cfRule type="expression" dxfId="455" priority="779">
      <formula>IF($A28="Disponibil.total",1)</formula>
    </cfRule>
    <cfRule type="expression" dxfId="454" priority="780">
      <formula>IF($B38=1,1)</formula>
    </cfRule>
  </conditionalFormatting>
  <conditionalFormatting sqref="P46:AA46">
    <cfRule type="expression" dxfId="453" priority="781">
      <formula>IF($A17="Esforço total atribuído",1)</formula>
    </cfRule>
    <cfRule type="expression" dxfId="452" priority="782">
      <formula>IF($A17="Disponibilidade restante",1)</formula>
    </cfRule>
    <cfRule type="expression" dxfId="451" priority="783">
      <formula>IF($A17="Disponibil.total",1)</formula>
    </cfRule>
    <cfRule type="expression" dxfId="450" priority="784">
      <formula>IF($B46=1,1)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 G10:G36 G4:G7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6CC1-6492-4F11-9135-D44C3C3E8DDE}">
  <sheetPr codeName="Planilha5"/>
  <dimension ref="A1:AB9"/>
  <sheetViews>
    <sheetView zoomScale="90" zoomScaleNormal="90" workbookViewId="0">
      <pane ySplit="4" topLeftCell="A5" activePane="bottomLeft" state="frozen"/>
      <selection pane="bottomLeft" activeCell="E6" sqref="E6"/>
    </sheetView>
  </sheetViews>
  <sheetFormatPr defaultRowHeight="15" x14ac:dyDescent="0.25"/>
  <cols>
    <col min="1" max="1" width="72" style="1" bestFit="1" customWidth="1"/>
    <col min="2" max="2" width="8.7109375" style="1" bestFit="1" customWidth="1"/>
    <col min="3" max="3" width="16.42578125" style="1" customWidth="1"/>
    <col min="4" max="4" width="14" style="1" customWidth="1"/>
    <col min="5" max="5" width="11.28515625" style="1" bestFit="1" customWidth="1"/>
    <col min="6" max="6" width="15.85546875" style="7" customWidth="1"/>
    <col min="7" max="7" width="16.28515625" style="1" customWidth="1"/>
    <col min="8" max="10" width="10.42578125" style="1" hidden="1" customWidth="1"/>
    <col min="11" max="11" width="10.42578125" style="1" customWidth="1"/>
    <col min="12" max="27" width="11.5703125" style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1" t="s">
        <v>221</v>
      </c>
      <c r="H1" s="3" t="s">
        <v>6</v>
      </c>
      <c r="I1" s="4" t="s">
        <v>7</v>
      </c>
      <c r="J1" s="4" t="s">
        <v>8</v>
      </c>
      <c r="K1" s="63" t="s">
        <v>9</v>
      </c>
      <c r="L1" s="63" t="s">
        <v>10</v>
      </c>
      <c r="M1" s="63" t="s">
        <v>11</v>
      </c>
      <c r="N1" s="63" t="s">
        <v>12</v>
      </c>
      <c r="O1" s="63" t="s">
        <v>13</v>
      </c>
      <c r="P1" s="63" t="s">
        <v>14</v>
      </c>
      <c r="Q1" s="63" t="s">
        <v>15</v>
      </c>
      <c r="R1" s="63" t="s">
        <v>83</v>
      </c>
      <c r="S1" s="63" t="s">
        <v>84</v>
      </c>
      <c r="T1" s="63" t="s">
        <v>85</v>
      </c>
      <c r="U1" s="63" t="s">
        <v>86</v>
      </c>
      <c r="V1" s="63" t="s">
        <v>87</v>
      </c>
      <c r="W1" s="63" t="s">
        <v>152</v>
      </c>
      <c r="X1" s="63" t="s">
        <v>216</v>
      </c>
      <c r="Y1" s="63" t="s">
        <v>217</v>
      </c>
      <c r="Z1" s="63" t="s">
        <v>218</v>
      </c>
      <c r="AA1" s="63" t="s">
        <v>219</v>
      </c>
      <c r="AB1" s="4" t="s">
        <v>16</v>
      </c>
    </row>
    <row r="2" spans="1:28" x14ac:dyDescent="0.25">
      <c r="A2" s="1" t="s">
        <v>17</v>
      </c>
      <c r="G2" s="7">
        <f>SUM(Tabela14567[[#This Row],[ago/24]:[dez/25]])</f>
        <v>1426</v>
      </c>
      <c r="H2" s="23">
        <f t="shared" ref="H2:AA2" si="0">H3-H4</f>
        <v>-15</v>
      </c>
      <c r="I2" s="12">
        <f t="shared" si="0"/>
        <v>-45</v>
      </c>
      <c r="J2" s="12">
        <f t="shared" si="0"/>
        <v>11</v>
      </c>
      <c r="K2" s="59">
        <f t="shared" si="0"/>
        <v>0</v>
      </c>
      <c r="L2" s="59">
        <f t="shared" si="0"/>
        <v>0</v>
      </c>
      <c r="M2" s="59">
        <f t="shared" si="0"/>
        <v>0</v>
      </c>
      <c r="N2" s="59">
        <f t="shared" si="0"/>
        <v>0</v>
      </c>
      <c r="O2" s="59">
        <f t="shared" si="0"/>
        <v>0</v>
      </c>
      <c r="P2" s="59">
        <f t="shared" si="0"/>
        <v>7</v>
      </c>
      <c r="Q2" s="59">
        <f t="shared" si="0"/>
        <v>38</v>
      </c>
      <c r="R2" s="59">
        <f t="shared" si="0"/>
        <v>45</v>
      </c>
      <c r="S2" s="59">
        <f t="shared" si="0"/>
        <v>36</v>
      </c>
      <c r="T2" s="59">
        <f t="shared" si="0"/>
        <v>163</v>
      </c>
      <c r="U2" s="59">
        <f t="shared" si="0"/>
        <v>164</v>
      </c>
      <c r="V2" s="59">
        <f t="shared" si="0"/>
        <v>165</v>
      </c>
      <c r="W2" s="59">
        <f t="shared" si="0"/>
        <v>176</v>
      </c>
      <c r="X2" s="59">
        <f t="shared" si="0"/>
        <v>168</v>
      </c>
      <c r="Y2" s="59">
        <f t="shared" si="0"/>
        <v>184</v>
      </c>
      <c r="Z2" s="59">
        <f t="shared" si="0"/>
        <v>160</v>
      </c>
      <c r="AA2" s="59">
        <f t="shared" si="0"/>
        <v>120</v>
      </c>
      <c r="AB2" s="4"/>
    </row>
    <row r="3" spans="1:28" x14ac:dyDescent="0.25">
      <c r="A3" s="1" t="s">
        <v>18</v>
      </c>
      <c r="G3" s="7">
        <f>SUM(Tabela14567[[#This Row],[ago/24]:[dez/25]])</f>
        <v>2724</v>
      </c>
      <c r="H3" s="23">
        <v>168</v>
      </c>
      <c r="I3" s="13">
        <v>160</v>
      </c>
      <c r="J3" s="13">
        <v>176</v>
      </c>
      <c r="K3" s="61">
        <v>176</v>
      </c>
      <c r="L3" s="61">
        <v>168</v>
      </c>
      <c r="M3" s="61">
        <v>184</v>
      </c>
      <c r="N3" s="61">
        <v>160</v>
      </c>
      <c r="O3" s="61">
        <v>120</v>
      </c>
      <c r="P3" s="61">
        <v>128</v>
      </c>
      <c r="Q3" s="61">
        <v>160</v>
      </c>
      <c r="R3" s="61">
        <v>168</v>
      </c>
      <c r="S3" s="61">
        <v>160</v>
      </c>
      <c r="T3" s="53">
        <v>163</v>
      </c>
      <c r="U3" s="53">
        <v>164</v>
      </c>
      <c r="V3" s="53">
        <v>165</v>
      </c>
      <c r="W3" s="61">
        <v>176</v>
      </c>
      <c r="X3" s="61">
        <v>168</v>
      </c>
      <c r="Y3" s="61">
        <v>184</v>
      </c>
      <c r="Z3" s="61">
        <v>160</v>
      </c>
      <c r="AA3" s="61">
        <v>120</v>
      </c>
      <c r="AB3" s="13"/>
    </row>
    <row r="4" spans="1:28" x14ac:dyDescent="0.25">
      <c r="A4" s="10" t="s">
        <v>19</v>
      </c>
      <c r="B4" s="10"/>
      <c r="C4" s="10"/>
      <c r="D4" s="10"/>
      <c r="E4" s="10"/>
      <c r="F4" s="56"/>
      <c r="G4" s="56">
        <f>SUM(Tabela14567[[#This Row],[ago/24]:[dez/25]])</f>
        <v>1298</v>
      </c>
      <c r="H4" s="24">
        <f t="shared" ref="H4:AA4" si="1">SUM(H5:H9)</f>
        <v>183</v>
      </c>
      <c r="I4" s="9">
        <f t="shared" si="1"/>
        <v>205</v>
      </c>
      <c r="J4" s="9">
        <f t="shared" si="1"/>
        <v>165</v>
      </c>
      <c r="K4" s="60">
        <f t="shared" si="1"/>
        <v>176</v>
      </c>
      <c r="L4" s="60">
        <f t="shared" si="1"/>
        <v>168</v>
      </c>
      <c r="M4" s="60">
        <f t="shared" si="1"/>
        <v>184</v>
      </c>
      <c r="N4" s="60">
        <f t="shared" si="1"/>
        <v>160</v>
      </c>
      <c r="O4" s="60">
        <f t="shared" si="1"/>
        <v>120</v>
      </c>
      <c r="P4" s="60">
        <f t="shared" si="1"/>
        <v>121</v>
      </c>
      <c r="Q4" s="60">
        <f t="shared" si="1"/>
        <v>122</v>
      </c>
      <c r="R4" s="60">
        <f t="shared" si="1"/>
        <v>123</v>
      </c>
      <c r="S4" s="60">
        <f t="shared" si="1"/>
        <v>124</v>
      </c>
      <c r="T4" s="60">
        <f t="shared" si="1"/>
        <v>0</v>
      </c>
      <c r="U4" s="60">
        <f t="shared" si="1"/>
        <v>0</v>
      </c>
      <c r="V4" s="60">
        <f t="shared" si="1"/>
        <v>0</v>
      </c>
      <c r="W4" s="60">
        <f t="shared" si="1"/>
        <v>0</v>
      </c>
      <c r="X4" s="60">
        <f t="shared" si="1"/>
        <v>0</v>
      </c>
      <c r="Y4" s="60">
        <f t="shared" si="1"/>
        <v>0</v>
      </c>
      <c r="Z4" s="60">
        <f t="shared" si="1"/>
        <v>0</v>
      </c>
      <c r="AA4" s="60">
        <f t="shared" si="1"/>
        <v>0</v>
      </c>
      <c r="AB4" s="4"/>
    </row>
    <row r="5" spans="1:28" x14ac:dyDescent="0.25">
      <c r="A5" s="17" t="s">
        <v>144</v>
      </c>
      <c r="B5" s="17"/>
      <c r="C5" s="17"/>
      <c r="D5" s="17"/>
      <c r="E5" s="17"/>
      <c r="F5" s="22"/>
      <c r="G5" s="7">
        <f>SUM(Tabela14567[[#This Row],[ago/24]:[dez/25]])</f>
        <v>0</v>
      </c>
      <c r="H5" s="24">
        <v>27</v>
      </c>
      <c r="I5" s="9">
        <v>27</v>
      </c>
      <c r="J5" s="9">
        <v>28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4"/>
    </row>
    <row r="6" spans="1:28" ht="30" x14ac:dyDescent="0.25">
      <c r="A6" s="1" t="s">
        <v>133</v>
      </c>
      <c r="C6" s="1" t="s">
        <v>150</v>
      </c>
      <c r="D6" s="3">
        <v>2024</v>
      </c>
      <c r="E6" t="s">
        <v>134</v>
      </c>
      <c r="F6" s="57"/>
      <c r="G6" s="7">
        <f>SUM(Tabela14567[[#This Row],[ago/24]:[dez/25]])</f>
        <v>0</v>
      </c>
      <c r="H6" s="27">
        <v>0</v>
      </c>
      <c r="I6" s="14">
        <v>0</v>
      </c>
      <c r="J6" s="14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"/>
    </row>
    <row r="7" spans="1:28" x14ac:dyDescent="0.25">
      <c r="A7" s="1" t="s">
        <v>105</v>
      </c>
      <c r="C7" s="1" t="s">
        <v>21</v>
      </c>
      <c r="D7" s="3" t="s">
        <v>220</v>
      </c>
      <c r="E7" t="s">
        <v>134</v>
      </c>
      <c r="F7" s="57">
        <v>1298</v>
      </c>
      <c r="G7" s="7">
        <f>SUM(Tabela14567[[#This Row],[ago/24]:[dez/25]])</f>
        <v>1298</v>
      </c>
      <c r="H7" s="27">
        <v>148</v>
      </c>
      <c r="I7" s="14">
        <v>170</v>
      </c>
      <c r="J7" s="14">
        <v>137</v>
      </c>
      <c r="K7" s="59">
        <v>176</v>
      </c>
      <c r="L7" s="59">
        <v>168</v>
      </c>
      <c r="M7" s="59">
        <v>184</v>
      </c>
      <c r="N7" s="59">
        <v>160</v>
      </c>
      <c r="O7" s="59">
        <v>120</v>
      </c>
      <c r="P7" s="59">
        <v>121</v>
      </c>
      <c r="Q7" s="59">
        <v>122</v>
      </c>
      <c r="R7" s="59">
        <v>123</v>
      </c>
      <c r="S7" s="59">
        <v>124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"/>
    </row>
    <row r="8" spans="1:28" x14ac:dyDescent="0.25">
      <c r="E8"/>
      <c r="F8" s="57"/>
      <c r="G8" s="7"/>
      <c r="H8" s="27">
        <v>8</v>
      </c>
      <c r="I8" s="14">
        <v>8</v>
      </c>
      <c r="J8" s="14">
        <v>0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"/>
    </row>
    <row r="9" spans="1:28" s="36" customFormat="1" hidden="1" x14ac:dyDescent="0.25">
      <c r="A9" s="34" t="s">
        <v>135</v>
      </c>
      <c r="B9" s="35"/>
      <c r="C9" s="48" t="s">
        <v>148</v>
      </c>
      <c r="D9" s="35"/>
      <c r="E9" s="36" t="s">
        <v>134</v>
      </c>
      <c r="G9" s="37">
        <f>SUM(Tabela14[[#This Row],[mai/24]:[jul/25]])</f>
        <v>175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/>
      <c r="X9" s="38"/>
      <c r="Y9" s="38"/>
      <c r="Z9" s="38"/>
      <c r="AA9" s="38"/>
      <c r="AB9" s="35"/>
    </row>
  </sheetData>
  <phoneticPr fontId="18" type="noConversion"/>
  <conditionalFormatting sqref="A9 H8:P9 H6:AA6 H7:J7">
    <cfRule type="expression" dxfId="419" priority="69">
      <formula>IF($A6="Esforço total atribuído",1)</formula>
    </cfRule>
    <cfRule type="expression" dxfId="418" priority="70">
      <formula>IF($A6="Disponibilidade restante",1)</formula>
    </cfRule>
    <cfRule type="expression" dxfId="417" priority="71">
      <formula>IF($A6="Disponibil.total",1)</formula>
    </cfRule>
    <cfRule type="expression" dxfId="416" priority="72">
      <formula>IF($B6=1,1)</formula>
    </cfRule>
  </conditionalFormatting>
  <conditionalFormatting sqref="Q8:AA9 T7:AA7">
    <cfRule type="expression" dxfId="415" priority="77">
      <formula>IF(#REF!="Esforço total atribuído",1)</formula>
    </cfRule>
    <cfRule type="expression" dxfId="414" priority="78">
      <formula>IF(#REF!="Disponibilidade restante",1)</formula>
    </cfRule>
    <cfRule type="expression" dxfId="413" priority="79">
      <formula>IF(#REF!="Disponibil.total",1)</formula>
    </cfRule>
    <cfRule type="expression" dxfId="412" priority="80">
      <formula>IF($B7=1,1)</formula>
    </cfRule>
  </conditionalFormatting>
  <conditionalFormatting sqref="K5:AA5">
    <cfRule type="expression" dxfId="411" priority="9">
      <formula>IF($A5="Esforço total atribuído",1)</formula>
    </cfRule>
    <cfRule type="expression" dxfId="410" priority="10">
      <formula>IF($A5="Disponibilidade restante",1)</formula>
    </cfRule>
    <cfRule type="expression" dxfId="409" priority="11">
      <formula>IF($A5="Disponibil.total",1)</formula>
    </cfRule>
    <cfRule type="expression" dxfId="408" priority="12">
      <formula>IF($B5=1,1)</formula>
    </cfRule>
  </conditionalFormatting>
  <conditionalFormatting sqref="K3:S3">
    <cfRule type="expression" dxfId="407" priority="5">
      <formula>IF($A3="Esforço total atribuído",1)</formula>
    </cfRule>
    <cfRule type="expression" dxfId="406" priority="6">
      <formula>IF($A3="Disponibilidade restante",1)</formula>
    </cfRule>
    <cfRule type="expression" dxfId="405" priority="7">
      <formula>IF($A3="Disponibil.total",1)</formula>
    </cfRule>
    <cfRule type="expression" dxfId="404" priority="8">
      <formula>IF($B3=1,1)</formula>
    </cfRule>
  </conditionalFormatting>
  <conditionalFormatting sqref="W3:AA3">
    <cfRule type="expression" dxfId="403" priority="1">
      <formula>IF($A3="Esforço total atribuído",1)</formula>
    </cfRule>
    <cfRule type="expression" dxfId="402" priority="2">
      <formula>IF($A3="Disponibilidade restante",1)</formula>
    </cfRule>
    <cfRule type="expression" dxfId="401" priority="3">
      <formula>IF($A3="Disponibil.total",1)</formula>
    </cfRule>
    <cfRule type="expression" dxfId="400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0AE7-2463-4B85-8E40-2B48DFA9F979}">
  <sheetPr codeName="Planilha6"/>
  <dimension ref="A1:AB43"/>
  <sheetViews>
    <sheetView tabSelected="1" zoomScale="90" zoomScaleNormal="90" workbookViewId="0">
      <pane ySplit="4" topLeftCell="A5" activePane="bottomLeft" state="frozen"/>
      <selection activeCell="B44" sqref="B44"/>
      <selection pane="bottomLeft" activeCell="A26" sqref="A26"/>
    </sheetView>
  </sheetViews>
  <sheetFormatPr defaultRowHeight="15" x14ac:dyDescent="0.25"/>
  <cols>
    <col min="1" max="1" width="62" style="1" bestFit="1" customWidth="1"/>
    <col min="2" max="2" width="41.7109375" style="1" customWidth="1"/>
    <col min="3" max="3" width="14.7109375" style="1" customWidth="1"/>
    <col min="4" max="4" width="11.7109375" style="55" customWidth="1"/>
    <col min="5" max="5" width="12.85546875" style="1" customWidth="1"/>
    <col min="6" max="6" width="15.7109375" style="1" customWidth="1"/>
    <col min="7" max="7" width="18.140625" style="1" bestFit="1" customWidth="1"/>
    <col min="8" max="11" width="10.42578125" style="1" hidden="1" customWidth="1"/>
    <col min="12" max="27" width="11.5703125" style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55" t="s">
        <v>3</v>
      </c>
      <c r="E1" s="1" t="s">
        <v>4</v>
      </c>
      <c r="F1" s="1" t="s">
        <v>5</v>
      </c>
      <c r="G1" s="7" t="s">
        <v>221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83</v>
      </c>
      <c r="S1" s="4" t="s">
        <v>84</v>
      </c>
      <c r="T1" s="4" t="s">
        <v>85</v>
      </c>
      <c r="U1" s="4" t="s">
        <v>86</v>
      </c>
      <c r="V1" s="4" t="s">
        <v>87</v>
      </c>
      <c r="W1" s="63" t="s">
        <v>152</v>
      </c>
      <c r="X1" s="63" t="s">
        <v>216</v>
      </c>
      <c r="Y1" s="63" t="s">
        <v>217</v>
      </c>
      <c r="Z1" s="63" t="s">
        <v>218</v>
      </c>
      <c r="AA1" s="63" t="s">
        <v>219</v>
      </c>
      <c r="AB1" s="4" t="s">
        <v>16</v>
      </c>
    </row>
    <row r="2" spans="1:28" x14ac:dyDescent="0.25">
      <c r="A2" s="1" t="s">
        <v>17</v>
      </c>
      <c r="G2" s="7">
        <f>SUM(Tabela145[[#This Row],[mai/24]:[dez/25]])</f>
        <v>774.56999999999994</v>
      </c>
      <c r="H2" s="23">
        <f>H3-H4</f>
        <v>-160</v>
      </c>
      <c r="I2" s="12">
        <f t="shared" ref="I2:O2" si="0">I3-I4</f>
        <v>-216</v>
      </c>
      <c r="J2" s="12">
        <f t="shared" si="0"/>
        <v>-149</v>
      </c>
      <c r="K2" s="59">
        <f t="shared" si="0"/>
        <v>-23</v>
      </c>
      <c r="L2" s="59">
        <f t="shared" si="0"/>
        <v>-79.430000000000007</v>
      </c>
      <c r="M2" s="59">
        <f t="shared" si="0"/>
        <v>-18</v>
      </c>
      <c r="N2" s="59">
        <f t="shared" si="0"/>
        <v>-33</v>
      </c>
      <c r="O2" s="59">
        <f t="shared" si="0"/>
        <v>39</v>
      </c>
      <c r="P2" s="59">
        <f t="shared" ref="P2:AA2" si="1">P3-P4</f>
        <v>-21</v>
      </c>
      <c r="Q2" s="59">
        <f t="shared" si="1"/>
        <v>81</v>
      </c>
      <c r="R2" s="59">
        <f t="shared" si="1"/>
        <v>139</v>
      </c>
      <c r="S2" s="59">
        <f t="shared" si="1"/>
        <v>131</v>
      </c>
      <c r="T2" s="59">
        <f t="shared" si="1"/>
        <v>136</v>
      </c>
      <c r="U2" s="59">
        <f t="shared" si="1"/>
        <v>137</v>
      </c>
      <c r="V2" s="59">
        <f t="shared" si="1"/>
        <v>138</v>
      </c>
      <c r="W2" s="59">
        <f t="shared" si="1"/>
        <v>149</v>
      </c>
      <c r="X2" s="59">
        <f t="shared" si="1"/>
        <v>141</v>
      </c>
      <c r="Y2" s="59">
        <f t="shared" si="1"/>
        <v>157</v>
      </c>
      <c r="Z2" s="59">
        <f t="shared" si="1"/>
        <v>133</v>
      </c>
      <c r="AA2" s="59">
        <f t="shared" si="1"/>
        <v>93</v>
      </c>
      <c r="AB2" s="4"/>
    </row>
    <row r="3" spans="1:28" x14ac:dyDescent="0.25">
      <c r="A3" s="1" t="s">
        <v>18</v>
      </c>
      <c r="G3" s="7">
        <f>SUM(Tabela145[[#This Row],[mai/24]:[dez/25]])</f>
        <v>3228</v>
      </c>
      <c r="H3" s="23">
        <v>168</v>
      </c>
      <c r="I3" s="13">
        <v>160</v>
      </c>
      <c r="J3" s="13">
        <v>176</v>
      </c>
      <c r="K3" s="61">
        <v>176</v>
      </c>
      <c r="L3" s="61">
        <v>168</v>
      </c>
      <c r="M3" s="61">
        <v>184</v>
      </c>
      <c r="N3" s="61">
        <v>160</v>
      </c>
      <c r="O3" s="61">
        <v>120</v>
      </c>
      <c r="P3" s="61">
        <v>128</v>
      </c>
      <c r="Q3" s="61">
        <v>160</v>
      </c>
      <c r="R3" s="61">
        <v>168</v>
      </c>
      <c r="S3" s="61">
        <v>160</v>
      </c>
      <c r="T3" s="53">
        <v>163</v>
      </c>
      <c r="U3" s="53">
        <v>164</v>
      </c>
      <c r="V3" s="53">
        <v>165</v>
      </c>
      <c r="W3" s="61">
        <v>176</v>
      </c>
      <c r="X3" s="61">
        <v>168</v>
      </c>
      <c r="Y3" s="61">
        <v>184</v>
      </c>
      <c r="Z3" s="61">
        <v>160</v>
      </c>
      <c r="AA3" s="61">
        <v>120</v>
      </c>
      <c r="AB3" s="13"/>
    </row>
    <row r="4" spans="1:28" x14ac:dyDescent="0.25">
      <c r="A4" s="10" t="s">
        <v>19</v>
      </c>
      <c r="B4" s="10"/>
      <c r="C4" s="10"/>
      <c r="D4" s="81"/>
      <c r="E4" s="10"/>
      <c r="F4" s="10"/>
      <c r="G4" s="56">
        <f>SUM(Tabela145[[#This Row],[mai/24]:[dez/25]])</f>
        <v>2453.4300000000003</v>
      </c>
      <c r="H4" s="24">
        <f t="shared" ref="H4:O4" si="2">SUM(H5:H42)</f>
        <v>328</v>
      </c>
      <c r="I4" s="9">
        <f t="shared" si="2"/>
        <v>376</v>
      </c>
      <c r="J4" s="9">
        <f t="shared" si="2"/>
        <v>325</v>
      </c>
      <c r="K4" s="60">
        <f t="shared" si="2"/>
        <v>199</v>
      </c>
      <c r="L4" s="60">
        <f t="shared" si="2"/>
        <v>247.43</v>
      </c>
      <c r="M4" s="60">
        <f t="shared" si="2"/>
        <v>202</v>
      </c>
      <c r="N4" s="60">
        <f t="shared" si="2"/>
        <v>193</v>
      </c>
      <c r="O4" s="60">
        <f t="shared" si="2"/>
        <v>81</v>
      </c>
      <c r="P4" s="60">
        <f t="shared" ref="P4:AA4" si="3">SUM(P5:P42)</f>
        <v>149</v>
      </c>
      <c r="Q4" s="60">
        <f t="shared" si="3"/>
        <v>79</v>
      </c>
      <c r="R4" s="60">
        <f t="shared" si="3"/>
        <v>29</v>
      </c>
      <c r="S4" s="60">
        <f t="shared" si="3"/>
        <v>29</v>
      </c>
      <c r="T4" s="60">
        <f t="shared" si="3"/>
        <v>27</v>
      </c>
      <c r="U4" s="60">
        <f t="shared" si="3"/>
        <v>27</v>
      </c>
      <c r="V4" s="60">
        <f t="shared" si="3"/>
        <v>27</v>
      </c>
      <c r="W4" s="60">
        <f t="shared" si="3"/>
        <v>27</v>
      </c>
      <c r="X4" s="60">
        <f t="shared" si="3"/>
        <v>27</v>
      </c>
      <c r="Y4" s="60">
        <f t="shared" si="3"/>
        <v>27</v>
      </c>
      <c r="Z4" s="60">
        <f t="shared" si="3"/>
        <v>27</v>
      </c>
      <c r="AA4" s="60">
        <f t="shared" si="3"/>
        <v>27</v>
      </c>
      <c r="AB4" s="4"/>
    </row>
    <row r="5" spans="1:28" x14ac:dyDescent="0.25">
      <c r="A5" s="17" t="s">
        <v>144</v>
      </c>
      <c r="B5" s="17"/>
      <c r="C5" s="1" t="s">
        <v>21</v>
      </c>
      <c r="D5" s="55" t="s">
        <v>220</v>
      </c>
      <c r="E5" s="1" t="s">
        <v>88</v>
      </c>
      <c r="F5" s="19">
        <v>502</v>
      </c>
      <c r="G5" s="19">
        <f>SUM(Tabela145[[#This Row],[mai/24]:[dez/25]])</f>
        <v>502</v>
      </c>
      <c r="H5" s="24">
        <v>27</v>
      </c>
      <c r="I5" s="13">
        <v>27</v>
      </c>
      <c r="J5" s="13">
        <v>28</v>
      </c>
      <c r="K5" s="59">
        <v>2</v>
      </c>
      <c r="L5" s="59">
        <v>15</v>
      </c>
      <c r="M5" s="59">
        <v>31</v>
      </c>
      <c r="N5" s="59">
        <v>27</v>
      </c>
      <c r="O5" s="59">
        <v>21</v>
      </c>
      <c r="P5" s="59">
        <v>27</v>
      </c>
      <c r="Q5" s="59">
        <v>27</v>
      </c>
      <c r="R5" s="59">
        <v>27</v>
      </c>
      <c r="S5" s="59">
        <v>27</v>
      </c>
      <c r="T5" s="59">
        <v>27</v>
      </c>
      <c r="U5" s="59">
        <v>27</v>
      </c>
      <c r="V5" s="59">
        <v>27</v>
      </c>
      <c r="W5" s="59">
        <v>27</v>
      </c>
      <c r="X5" s="59">
        <v>27</v>
      </c>
      <c r="Y5" s="59">
        <v>27</v>
      </c>
      <c r="Z5" s="59">
        <v>27</v>
      </c>
      <c r="AA5" s="59">
        <v>27</v>
      </c>
      <c r="AB5" s="3"/>
    </row>
    <row r="6" spans="1:28" x14ac:dyDescent="0.25">
      <c r="A6" s="17" t="s">
        <v>229</v>
      </c>
      <c r="B6" s="17"/>
      <c r="C6" s="1" t="s">
        <v>21</v>
      </c>
      <c r="D6" s="55" t="s">
        <v>220</v>
      </c>
      <c r="E6" s="1" t="s">
        <v>88</v>
      </c>
      <c r="F6" s="19">
        <v>12</v>
      </c>
      <c r="G6" s="19">
        <f>SUM(Tabela145[[#This Row],[mai/24]:[jul/25]])</f>
        <v>92</v>
      </c>
      <c r="H6" s="24"/>
      <c r="I6" s="13"/>
      <c r="J6" s="13"/>
      <c r="K6" s="59">
        <v>12</v>
      </c>
      <c r="L6" s="12"/>
      <c r="M6" s="12"/>
      <c r="N6" s="12">
        <v>80</v>
      </c>
      <c r="O6" s="12"/>
      <c r="P6" s="12"/>
      <c r="Q6" s="12"/>
      <c r="R6" s="14"/>
      <c r="S6" s="14"/>
      <c r="T6" s="14"/>
      <c r="U6" s="14"/>
      <c r="V6" s="14"/>
      <c r="W6" s="14"/>
      <c r="X6" s="14"/>
      <c r="Y6" s="14"/>
      <c r="Z6" s="14"/>
      <c r="AA6" s="14"/>
      <c r="AB6" s="3"/>
    </row>
    <row r="7" spans="1:28" x14ac:dyDescent="0.25">
      <c r="A7" s="1" t="s">
        <v>91</v>
      </c>
      <c r="C7" s="2" t="s">
        <v>150</v>
      </c>
      <c r="D7" s="55" t="s">
        <v>234</v>
      </c>
      <c r="E7" s="1" t="s">
        <v>88</v>
      </c>
      <c r="F7" s="19">
        <v>12</v>
      </c>
      <c r="G7" s="19">
        <f>SUM(Tabela145[[#This Row],[mai/24]:[dez/25]])</f>
        <v>12</v>
      </c>
      <c r="H7" s="27">
        <v>12</v>
      </c>
      <c r="I7" s="14">
        <v>0</v>
      </c>
      <c r="J7" s="14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"/>
    </row>
    <row r="8" spans="1:28" ht="60" hidden="1" x14ac:dyDescent="0.25">
      <c r="A8" s="1" t="s">
        <v>89</v>
      </c>
      <c r="B8" s="1" t="s">
        <v>181</v>
      </c>
      <c r="C8" s="1" t="s">
        <v>145</v>
      </c>
      <c r="D8" s="55">
        <v>2024</v>
      </c>
      <c r="E8" s="1" t="s">
        <v>88</v>
      </c>
      <c r="F8" s="19">
        <v>0</v>
      </c>
      <c r="G8" s="19">
        <f>SUM(Tabela145[[#This Row],[mai/24]:[jul/25]])</f>
        <v>0</v>
      </c>
      <c r="H8" s="27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/>
      <c r="W8" s="14"/>
      <c r="X8" s="14"/>
      <c r="Y8" s="14"/>
      <c r="Z8" s="14"/>
      <c r="AA8" s="14"/>
      <c r="AB8" s="1"/>
    </row>
    <row r="9" spans="1:28" hidden="1" x14ac:dyDescent="0.25">
      <c r="A9" s="1" t="s">
        <v>182</v>
      </c>
      <c r="C9" s="1" t="s">
        <v>145</v>
      </c>
      <c r="D9" s="55">
        <v>2024</v>
      </c>
      <c r="E9" s="1" t="s">
        <v>88</v>
      </c>
      <c r="F9" s="19">
        <v>5</v>
      </c>
      <c r="G9" s="19">
        <f>SUM(Tabela145[[#This Row],[mai/24]:[jul/25]])</f>
        <v>5</v>
      </c>
      <c r="H9" s="26"/>
      <c r="I9" s="5"/>
      <c r="J9" s="47">
        <v>5</v>
      </c>
      <c r="K9" s="5"/>
      <c r="L9" s="5"/>
      <c r="M9" s="5"/>
      <c r="N9" s="5"/>
      <c r="O9" s="5"/>
      <c r="P9" s="5"/>
      <c r="Q9" s="5"/>
      <c r="R9" s="14"/>
      <c r="S9" s="14"/>
      <c r="T9" s="14"/>
      <c r="U9" s="14"/>
      <c r="V9" s="14"/>
      <c r="W9" s="14"/>
      <c r="X9" s="14"/>
      <c r="Y9" s="14"/>
      <c r="Z9" s="14"/>
      <c r="AA9" s="14"/>
      <c r="AB9" s="1"/>
    </row>
    <row r="10" spans="1:28" x14ac:dyDescent="0.25">
      <c r="A10" s="1" t="s">
        <v>183</v>
      </c>
      <c r="B10" s="1" t="s">
        <v>196</v>
      </c>
      <c r="C10" s="2" t="s">
        <v>150</v>
      </c>
      <c r="D10" s="55" t="s">
        <v>234</v>
      </c>
      <c r="E10" s="1" t="s">
        <v>88</v>
      </c>
      <c r="F10" s="19">
        <v>0</v>
      </c>
      <c r="G10" s="19">
        <f>SUM(Tabela145[[#This Row],[mai/24]:[dez/25]])</f>
        <v>0</v>
      </c>
      <c r="H10" s="27">
        <v>0</v>
      </c>
      <c r="I10" s="14">
        <v>0</v>
      </c>
      <c r="J10" s="14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"/>
    </row>
    <row r="11" spans="1:28" hidden="1" x14ac:dyDescent="0.25">
      <c r="A11" s="1" t="s">
        <v>95</v>
      </c>
      <c r="B11" s="1" t="s">
        <v>184</v>
      </c>
      <c r="C11" s="1" t="s">
        <v>145</v>
      </c>
      <c r="D11" s="55" t="s">
        <v>234</v>
      </c>
      <c r="E11" s="1" t="s">
        <v>88</v>
      </c>
      <c r="F11" s="19">
        <v>0</v>
      </c>
      <c r="G11" s="19">
        <f>SUM(Tabela145[[#This Row],[mai/24]:[jul/25]])</f>
        <v>0</v>
      </c>
      <c r="H11" s="27"/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/>
      <c r="W11" s="14"/>
      <c r="X11" s="14"/>
      <c r="Y11" s="14"/>
      <c r="Z11" s="14"/>
      <c r="AA11" s="14"/>
      <c r="AB11" s="1"/>
    </row>
    <row r="12" spans="1:28" x14ac:dyDescent="0.25">
      <c r="A12" s="1" t="s">
        <v>94</v>
      </c>
      <c r="C12" s="1" t="s">
        <v>21</v>
      </c>
      <c r="D12" s="55" t="s">
        <v>234</v>
      </c>
      <c r="E12" s="1" t="s">
        <v>88</v>
      </c>
      <c r="F12" s="19">
        <v>67</v>
      </c>
      <c r="G12" s="19">
        <f>SUM(Tabela145[[#This Row],[mai/24]:[dez/25]])</f>
        <v>77</v>
      </c>
      <c r="H12" s="27">
        <v>16</v>
      </c>
      <c r="I12" s="14">
        <v>30</v>
      </c>
      <c r="J12" s="14">
        <v>0</v>
      </c>
      <c r="K12" s="16">
        <v>6</v>
      </c>
      <c r="L12" s="16">
        <v>15</v>
      </c>
      <c r="M12" s="16">
        <v>10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"/>
    </row>
    <row r="13" spans="1:28" x14ac:dyDescent="0.25">
      <c r="A13" s="1" t="s">
        <v>93</v>
      </c>
      <c r="C13" s="1" t="s">
        <v>21</v>
      </c>
      <c r="D13" s="55" t="s">
        <v>234</v>
      </c>
      <c r="E13" s="1" t="s">
        <v>88</v>
      </c>
      <c r="F13" s="19">
        <v>117.5</v>
      </c>
      <c r="G13" s="19">
        <f>SUM(Tabela145[[#This Row],[mai/24]:[dez/25]])</f>
        <v>127.5</v>
      </c>
      <c r="H13" s="27">
        <v>10</v>
      </c>
      <c r="I13" s="14">
        <v>40</v>
      </c>
      <c r="J13" s="14">
        <v>20</v>
      </c>
      <c r="K13" s="16">
        <v>32.5</v>
      </c>
      <c r="L13" s="16">
        <v>15</v>
      </c>
      <c r="M13" s="16">
        <v>10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"/>
    </row>
    <row r="14" spans="1:28" x14ac:dyDescent="0.25">
      <c r="A14" s="1" t="s">
        <v>90</v>
      </c>
      <c r="C14" s="1" t="s">
        <v>21</v>
      </c>
      <c r="D14" s="55" t="s">
        <v>234</v>
      </c>
      <c r="E14" s="1" t="s">
        <v>88</v>
      </c>
      <c r="F14" s="19">
        <v>24</v>
      </c>
      <c r="G14" s="19">
        <f>SUM(Tabela145[[#This Row],[mai/24]:[dez/25]])</f>
        <v>24</v>
      </c>
      <c r="H14" s="27">
        <v>5</v>
      </c>
      <c r="I14" s="14">
        <v>5</v>
      </c>
      <c r="J14" s="14">
        <v>5</v>
      </c>
      <c r="K14" s="16">
        <v>4</v>
      </c>
      <c r="L14" s="16">
        <v>5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"/>
    </row>
    <row r="15" spans="1:28" s="31" customFormat="1" hidden="1" x14ac:dyDescent="0.25">
      <c r="A15" s="29" t="s">
        <v>92</v>
      </c>
      <c r="B15" s="29"/>
      <c r="C15" s="29" t="s">
        <v>148</v>
      </c>
      <c r="D15" s="79"/>
      <c r="E15" s="29" t="s">
        <v>88</v>
      </c>
      <c r="F15" s="19">
        <v>0</v>
      </c>
      <c r="G15" s="19">
        <f>SUM(Tabela145[[#This Row],[mai/24]:[jul/25]])</f>
        <v>0</v>
      </c>
      <c r="H15" s="27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0</v>
      </c>
      <c r="S15" s="39">
        <v>0</v>
      </c>
      <c r="T15" s="39">
        <v>0</v>
      </c>
      <c r="U15" s="39">
        <v>0</v>
      </c>
      <c r="V15" s="39"/>
      <c r="W15" s="39"/>
      <c r="X15" s="39"/>
      <c r="Y15" s="39"/>
      <c r="Z15" s="39"/>
      <c r="AA15" s="39"/>
      <c r="AB15" s="29"/>
    </row>
    <row r="16" spans="1:28" s="31" customFormat="1" hidden="1" x14ac:dyDescent="0.25">
      <c r="A16" s="29" t="s">
        <v>96</v>
      </c>
      <c r="B16" s="29"/>
      <c r="C16" s="29" t="s">
        <v>148</v>
      </c>
      <c r="D16" s="79"/>
      <c r="E16" s="29" t="s">
        <v>88</v>
      </c>
      <c r="F16" s="19">
        <v>0</v>
      </c>
      <c r="G16" s="19">
        <f>SUM(Tabela145[[#This Row],[mai/24]:[jul/25]])</f>
        <v>0</v>
      </c>
      <c r="H16" s="27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9">
        <v>0</v>
      </c>
      <c r="U16" s="39">
        <v>0</v>
      </c>
      <c r="V16" s="39"/>
      <c r="W16" s="39"/>
      <c r="X16" s="39"/>
      <c r="Y16" s="39"/>
      <c r="Z16" s="39"/>
      <c r="AA16" s="39"/>
      <c r="AB16" s="29"/>
    </row>
    <row r="17" spans="1:28" x14ac:dyDescent="0.25">
      <c r="A17" s="1" t="s">
        <v>277</v>
      </c>
      <c r="C17" s="1" t="s">
        <v>21</v>
      </c>
      <c r="D17" s="55" t="s">
        <v>234</v>
      </c>
      <c r="E17" s="1" t="s">
        <v>88</v>
      </c>
      <c r="F17" s="12"/>
      <c r="G17" s="7">
        <f>SUM(Tabela145[[#This Row],[mai/24]:[jul/25]])</f>
        <v>10</v>
      </c>
      <c r="H17" s="26"/>
      <c r="I17" s="40"/>
      <c r="J17" s="40"/>
      <c r="K17" s="40"/>
      <c r="L17" s="5"/>
      <c r="M17" s="47">
        <v>10</v>
      </c>
      <c r="N17" s="5"/>
      <c r="O17" s="5"/>
      <c r="P17" s="5"/>
      <c r="Q17" s="5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"/>
    </row>
    <row r="18" spans="1:28" ht="30" x14ac:dyDescent="0.25">
      <c r="A18" s="1" t="s">
        <v>97</v>
      </c>
      <c r="B18" s="1" t="s">
        <v>197</v>
      </c>
      <c r="C18" s="2" t="s">
        <v>150</v>
      </c>
      <c r="D18" s="55" t="s">
        <v>222</v>
      </c>
      <c r="E18" s="1" t="s">
        <v>88</v>
      </c>
      <c r="F18" s="19">
        <v>0</v>
      </c>
      <c r="G18" s="19">
        <f>SUM(Tabela145[[#This Row],[mai/24]:[dez/25]])</f>
        <v>0</v>
      </c>
      <c r="H18" s="27">
        <v>0</v>
      </c>
      <c r="I18" s="14">
        <v>0</v>
      </c>
      <c r="J18" s="14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"/>
    </row>
    <row r="19" spans="1:28" x14ac:dyDescent="0.25">
      <c r="A19" s="1" t="s">
        <v>98</v>
      </c>
      <c r="B19" s="1" t="s">
        <v>198</v>
      </c>
      <c r="C19" s="2" t="s">
        <v>150</v>
      </c>
      <c r="D19" s="55" t="s">
        <v>234</v>
      </c>
      <c r="E19" s="1" t="s">
        <v>88</v>
      </c>
      <c r="F19" s="19">
        <v>0</v>
      </c>
      <c r="G19" s="19">
        <f>SUM(Tabela145[[#This Row],[mai/24]:[dez/25]])</f>
        <v>0</v>
      </c>
      <c r="H19" s="27">
        <v>0</v>
      </c>
      <c r="I19" s="14">
        <v>0</v>
      </c>
      <c r="J19" s="14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"/>
    </row>
    <row r="20" spans="1:28" hidden="1" x14ac:dyDescent="0.25">
      <c r="A20" s="1" t="s">
        <v>149</v>
      </c>
      <c r="C20" s="1" t="s">
        <v>145</v>
      </c>
      <c r="D20" s="55" t="s">
        <v>234</v>
      </c>
      <c r="E20" s="1" t="s">
        <v>88</v>
      </c>
      <c r="F20" s="19">
        <v>0</v>
      </c>
      <c r="G20" s="19">
        <f>SUM(Tabela145[[#This Row],[mai/24]:[jul/25]])</f>
        <v>0</v>
      </c>
      <c r="H20" s="27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/>
      <c r="W20" s="14"/>
      <c r="X20" s="14"/>
      <c r="Y20" s="14"/>
      <c r="Z20" s="14"/>
      <c r="AA20" s="14"/>
      <c r="AB20" s="1"/>
    </row>
    <row r="21" spans="1:28" hidden="1" x14ac:dyDescent="0.25">
      <c r="A21" s="1" t="s">
        <v>172</v>
      </c>
      <c r="C21" s="1" t="s">
        <v>145</v>
      </c>
      <c r="D21" s="55" t="s">
        <v>234</v>
      </c>
      <c r="E21" s="1" t="s">
        <v>88</v>
      </c>
      <c r="F21" s="19">
        <v>7</v>
      </c>
      <c r="G21" s="19">
        <f>SUM(Tabela145[[#This Row],[mai/24]:[jul/25]])</f>
        <v>7</v>
      </c>
      <c r="H21" s="26"/>
      <c r="I21" s="5"/>
      <c r="J21" s="14">
        <v>3</v>
      </c>
      <c r="K21" s="14">
        <v>2</v>
      </c>
      <c r="L21" s="14">
        <v>2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/>
      <c r="W21" s="14"/>
      <c r="X21" s="14"/>
      <c r="Y21" s="14"/>
      <c r="Z21" s="14"/>
      <c r="AA21" s="14"/>
      <c r="AB21" s="1"/>
    </row>
    <row r="22" spans="1:28" hidden="1" x14ac:dyDescent="0.25">
      <c r="A22" s="1" t="s">
        <v>176</v>
      </c>
      <c r="C22" s="1" t="s">
        <v>145</v>
      </c>
      <c r="D22" s="55" t="s">
        <v>234</v>
      </c>
      <c r="E22" s="1" t="s">
        <v>88</v>
      </c>
      <c r="F22" s="19">
        <v>2</v>
      </c>
      <c r="G22" s="19">
        <f>SUM(Tabela145[[#This Row],[mai/24]:[jul/25]])</f>
        <v>2</v>
      </c>
      <c r="H22" s="26"/>
      <c r="I22" s="5"/>
      <c r="J22" s="14">
        <v>2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/>
      <c r="W22" s="14"/>
      <c r="X22" s="14"/>
      <c r="Y22" s="14"/>
      <c r="Z22" s="14"/>
      <c r="AA22" s="14"/>
      <c r="AB22" s="1"/>
    </row>
    <row r="23" spans="1:28" x14ac:dyDescent="0.25">
      <c r="A23" s="1" t="s">
        <v>173</v>
      </c>
      <c r="C23" s="1" t="s">
        <v>21</v>
      </c>
      <c r="D23" s="55" t="s">
        <v>234</v>
      </c>
      <c r="E23" s="1" t="s">
        <v>88</v>
      </c>
      <c r="F23" s="19">
        <v>2</v>
      </c>
      <c r="G23" s="19">
        <f>SUM(Tabela145[[#This Row],[mai/24]:[dez/25]])</f>
        <v>2</v>
      </c>
      <c r="H23" s="26"/>
      <c r="I23" s="5"/>
      <c r="J23" s="47">
        <v>0</v>
      </c>
      <c r="K23" s="16">
        <v>2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"/>
    </row>
    <row r="24" spans="1:28" x14ac:dyDescent="0.25">
      <c r="A24" s="1" t="s">
        <v>92</v>
      </c>
      <c r="B24" s="1" t="s">
        <v>199</v>
      </c>
      <c r="C24" s="2" t="s">
        <v>150</v>
      </c>
      <c r="D24" s="55" t="s">
        <v>234</v>
      </c>
      <c r="E24" s="1" t="s">
        <v>88</v>
      </c>
      <c r="F24" s="19">
        <v>0</v>
      </c>
      <c r="G24" s="19">
        <f>SUM(Tabela145[[#This Row],[mai/24]:[dez/25]])</f>
        <v>0</v>
      </c>
      <c r="H24" s="26"/>
      <c r="I24" s="5"/>
      <c r="J24" s="5"/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"/>
    </row>
    <row r="25" spans="1:28" x14ac:dyDescent="0.25">
      <c r="A25" s="1" t="s">
        <v>275</v>
      </c>
      <c r="C25" s="1" t="s">
        <v>21</v>
      </c>
      <c r="D25" s="55" t="s">
        <v>234</v>
      </c>
      <c r="E25" s="1" t="s">
        <v>88</v>
      </c>
      <c r="F25" s="19">
        <v>15</v>
      </c>
      <c r="G25" s="7">
        <f>SUM(Tabela145[[#This Row],[mai/24]:[jul/25]])</f>
        <v>15</v>
      </c>
      <c r="H25" s="26"/>
      <c r="I25" s="5"/>
      <c r="J25" s="5"/>
      <c r="K25" s="5"/>
      <c r="L25" s="16">
        <v>0</v>
      </c>
      <c r="M25" s="47">
        <v>15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"/>
    </row>
    <row r="26" spans="1:28" ht="45" x14ac:dyDescent="0.25">
      <c r="A26" s="82" t="s">
        <v>109</v>
      </c>
      <c r="B26" s="1" t="s">
        <v>110</v>
      </c>
      <c r="C26" s="33" t="s">
        <v>39</v>
      </c>
      <c r="D26" s="55" t="s">
        <v>220</v>
      </c>
      <c r="E26" s="1" t="s">
        <v>88</v>
      </c>
      <c r="F26" s="19">
        <v>0</v>
      </c>
      <c r="G26" s="19">
        <f>SUM(Tabela145[[#This Row],[mai/24]:[jul/25]])</f>
        <v>0</v>
      </c>
      <c r="H26" s="26"/>
      <c r="I26" s="5"/>
      <c r="J26" s="5"/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"/>
    </row>
    <row r="27" spans="1:28" ht="30" x14ac:dyDescent="0.25">
      <c r="A27" s="1" t="s">
        <v>276</v>
      </c>
      <c r="B27" s="1" t="s">
        <v>252</v>
      </c>
      <c r="C27" s="1" t="s">
        <v>21</v>
      </c>
      <c r="D27" s="55">
        <v>2024</v>
      </c>
      <c r="E27" s="1" t="s">
        <v>88</v>
      </c>
      <c r="F27" s="19">
        <v>5</v>
      </c>
      <c r="G27" s="19">
        <f>SUM(Tabela145[[#This Row],[mai/24]:[jul/25]])</f>
        <v>5</v>
      </c>
      <c r="H27" s="26"/>
      <c r="I27" s="5"/>
      <c r="J27" s="5"/>
      <c r="K27" s="16">
        <v>0</v>
      </c>
      <c r="L27" s="16">
        <v>0</v>
      </c>
      <c r="M27" s="16">
        <v>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"/>
    </row>
    <row r="28" spans="1:28" x14ac:dyDescent="0.25">
      <c r="A28" s="1" t="s">
        <v>99</v>
      </c>
      <c r="B28" s="1" t="s">
        <v>100</v>
      </c>
      <c r="C28" s="1" t="s">
        <v>145</v>
      </c>
      <c r="D28" s="55" t="s">
        <v>234</v>
      </c>
      <c r="E28" s="1" t="s">
        <v>88</v>
      </c>
      <c r="F28" s="19">
        <v>63</v>
      </c>
      <c r="G28" s="19">
        <f>SUM(Tabela145[[#This Row],[mai/24]:[dez/25]])</f>
        <v>63</v>
      </c>
      <c r="H28" s="27">
        <v>20</v>
      </c>
      <c r="I28" s="14">
        <v>20</v>
      </c>
      <c r="J28" s="14">
        <v>20</v>
      </c>
      <c r="K28" s="16">
        <v>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"/>
    </row>
    <row r="29" spans="1:28" x14ac:dyDescent="0.25">
      <c r="A29" s="1" t="s">
        <v>101</v>
      </c>
      <c r="B29" s="1" t="s">
        <v>100</v>
      </c>
      <c r="C29" s="1" t="s">
        <v>21</v>
      </c>
      <c r="D29" s="55" t="s">
        <v>234</v>
      </c>
      <c r="E29" s="1" t="s">
        <v>88</v>
      </c>
      <c r="F29" s="19">
        <v>197</v>
      </c>
      <c r="G29" s="19">
        <f>SUM(Tabela145[[#This Row],[mai/24]:[dez/25]])</f>
        <v>200</v>
      </c>
      <c r="H29" s="27">
        <v>50</v>
      </c>
      <c r="I29" s="14">
        <v>50</v>
      </c>
      <c r="J29" s="14">
        <v>50</v>
      </c>
      <c r="K29" s="16">
        <v>37</v>
      </c>
      <c r="L29" s="16">
        <v>10</v>
      </c>
      <c r="M29" s="16">
        <v>3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"/>
    </row>
    <row r="30" spans="1:28" x14ac:dyDescent="0.25">
      <c r="A30" s="1" t="s">
        <v>69</v>
      </c>
      <c r="B30" s="1" t="s">
        <v>185</v>
      </c>
      <c r="C30" s="1" t="s">
        <v>21</v>
      </c>
      <c r="D30" s="55" t="s">
        <v>234</v>
      </c>
      <c r="E30" s="1" t="s">
        <v>88</v>
      </c>
      <c r="F30" s="19">
        <v>16</v>
      </c>
      <c r="G30" s="19">
        <f>SUM(Tabela145[[#This Row],[mai/24]:[dez/25]])</f>
        <v>16</v>
      </c>
      <c r="H30" s="27">
        <v>8</v>
      </c>
      <c r="I30" s="14">
        <v>8</v>
      </c>
      <c r="J30" s="14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"/>
    </row>
    <row r="31" spans="1:28" x14ac:dyDescent="0.25">
      <c r="A31" s="1" t="s">
        <v>102</v>
      </c>
      <c r="B31" s="1" t="s">
        <v>100</v>
      </c>
      <c r="C31" s="1" t="s">
        <v>145</v>
      </c>
      <c r="D31" s="55" t="s">
        <v>234</v>
      </c>
      <c r="E31" s="1" t="s">
        <v>88</v>
      </c>
      <c r="F31" s="19">
        <v>36</v>
      </c>
      <c r="G31" s="19">
        <f>SUM(Tabela145[[#This Row],[mai/24]:[dez/25]])</f>
        <v>36</v>
      </c>
      <c r="H31" s="27">
        <v>12</v>
      </c>
      <c r="I31" s="14">
        <v>12</v>
      </c>
      <c r="J31" s="14">
        <v>12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"/>
    </row>
    <row r="32" spans="1:28" x14ac:dyDescent="0.25">
      <c r="A32" s="1" t="s">
        <v>103</v>
      </c>
      <c r="C32" s="2" t="s">
        <v>150</v>
      </c>
      <c r="D32" s="55" t="s">
        <v>234</v>
      </c>
      <c r="E32" s="1" t="s">
        <v>88</v>
      </c>
      <c r="F32" s="19">
        <v>13</v>
      </c>
      <c r="G32" s="19">
        <f>SUM(Tabela145[[#This Row],[mai/24]:[dez/25]])</f>
        <v>13</v>
      </c>
      <c r="H32" s="27">
        <v>2</v>
      </c>
      <c r="I32" s="14">
        <v>3</v>
      </c>
      <c r="J32" s="14">
        <v>2</v>
      </c>
      <c r="K32" s="16">
        <v>0</v>
      </c>
      <c r="L32" s="16">
        <v>2</v>
      </c>
      <c r="M32" s="16">
        <v>2</v>
      </c>
      <c r="N32" s="16">
        <v>2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"/>
    </row>
    <row r="33" spans="1:28" x14ac:dyDescent="0.25">
      <c r="A33" s="1" t="s">
        <v>68</v>
      </c>
      <c r="B33" s="1" t="s">
        <v>100</v>
      </c>
      <c r="C33" s="1" t="s">
        <v>21</v>
      </c>
      <c r="D33" s="55" t="s">
        <v>234</v>
      </c>
      <c r="E33" s="1" t="s">
        <v>88</v>
      </c>
      <c r="F33" s="19">
        <v>334.5</v>
      </c>
      <c r="G33" s="19">
        <f>SUM(Tabela145[[#This Row],[mai/24]:[dez/25]])</f>
        <v>364.5</v>
      </c>
      <c r="H33" s="27">
        <v>126</v>
      </c>
      <c r="I33" s="14">
        <v>120</v>
      </c>
      <c r="J33" s="14">
        <v>40</v>
      </c>
      <c r="K33" s="16">
        <v>18.5</v>
      </c>
      <c r="L33" s="16">
        <v>30</v>
      </c>
      <c r="M33" s="16">
        <v>30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"/>
    </row>
    <row r="34" spans="1:28" x14ac:dyDescent="0.25">
      <c r="A34" s="1" t="s">
        <v>104</v>
      </c>
      <c r="C34" s="2" t="s">
        <v>150</v>
      </c>
      <c r="D34" s="55" t="s">
        <v>234</v>
      </c>
      <c r="E34" s="1" t="s">
        <v>88</v>
      </c>
      <c r="F34" s="19">
        <v>0</v>
      </c>
      <c r="G34" s="19">
        <f>SUM(Tabela145[[#This Row],[mai/24]:[dez/25]])</f>
        <v>0</v>
      </c>
      <c r="H34" s="27">
        <v>0</v>
      </c>
      <c r="I34" s="14">
        <v>0</v>
      </c>
      <c r="J34" s="14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"/>
    </row>
    <row r="35" spans="1:28" x14ac:dyDescent="0.25">
      <c r="A35" s="1" t="s">
        <v>105</v>
      </c>
      <c r="C35" s="1" t="s">
        <v>21</v>
      </c>
      <c r="D35" s="55" t="s">
        <v>220</v>
      </c>
      <c r="E35" s="1" t="s">
        <v>88</v>
      </c>
      <c r="F35" s="19">
        <v>730.43000000000006</v>
      </c>
      <c r="G35" s="19">
        <f>SUM(Tabela145[[#This Row],[mai/24]:[dez/25]])</f>
        <v>650.43000000000006</v>
      </c>
      <c r="H35" s="27">
        <v>8</v>
      </c>
      <c r="I35" s="16">
        <v>16</v>
      </c>
      <c r="J35" s="16">
        <v>20</v>
      </c>
      <c r="K35" s="16">
        <v>69</v>
      </c>
      <c r="L35" s="70">
        <v>149.43</v>
      </c>
      <c r="M35" s="70">
        <v>82</v>
      </c>
      <c r="N35" s="70">
        <v>80</v>
      </c>
      <c r="O35" s="70">
        <v>56</v>
      </c>
      <c r="P35" s="70">
        <v>120</v>
      </c>
      <c r="Q35" s="70">
        <v>50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"/>
    </row>
    <row r="36" spans="1:28" x14ac:dyDescent="0.25">
      <c r="A36" s="1" t="s">
        <v>106</v>
      </c>
      <c r="B36" s="1" t="s">
        <v>100</v>
      </c>
      <c r="C36" s="1" t="s">
        <v>145</v>
      </c>
      <c r="D36" s="55" t="s">
        <v>234</v>
      </c>
      <c r="E36" s="1" t="s">
        <v>88</v>
      </c>
      <c r="F36" s="19">
        <v>72</v>
      </c>
      <c r="G36" s="19">
        <f>SUM(Tabela145[[#This Row],[mai/24]:[dez/25]])</f>
        <v>72</v>
      </c>
      <c r="H36" s="27">
        <v>12</v>
      </c>
      <c r="I36" s="14">
        <v>25</v>
      </c>
      <c r="J36" s="14">
        <v>30</v>
      </c>
      <c r="K36" s="16">
        <v>5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"/>
    </row>
    <row r="37" spans="1:28" x14ac:dyDescent="0.25">
      <c r="A37" s="1" t="s">
        <v>79</v>
      </c>
      <c r="B37" s="8"/>
      <c r="C37" s="1" t="s">
        <v>21</v>
      </c>
      <c r="D37" s="55" t="s">
        <v>220</v>
      </c>
      <c r="E37" s="1" t="s">
        <v>88</v>
      </c>
      <c r="F37" s="19">
        <v>28</v>
      </c>
      <c r="G37" s="19">
        <f>SUM(Tabela145[[#This Row],[mai/24]:[dez/25]])</f>
        <v>28</v>
      </c>
      <c r="H37" s="26"/>
      <c r="I37" s="5"/>
      <c r="J37" s="14">
        <v>4</v>
      </c>
      <c r="K37" s="16">
        <v>0</v>
      </c>
      <c r="L37" s="16">
        <v>4</v>
      </c>
      <c r="M37" s="16">
        <v>4</v>
      </c>
      <c r="N37" s="16">
        <v>4</v>
      </c>
      <c r="O37" s="16">
        <v>4</v>
      </c>
      <c r="P37" s="16">
        <v>2</v>
      </c>
      <c r="Q37" s="16">
        <v>2</v>
      </c>
      <c r="R37" s="16">
        <v>2</v>
      </c>
      <c r="S37" s="16">
        <v>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"/>
    </row>
    <row r="38" spans="1:28" x14ac:dyDescent="0.25">
      <c r="A38" s="1" t="s">
        <v>107</v>
      </c>
      <c r="B38" s="1" t="s">
        <v>100</v>
      </c>
      <c r="C38" s="1" t="s">
        <v>145</v>
      </c>
      <c r="D38" s="55" t="s">
        <v>234</v>
      </c>
      <c r="E38" s="1" t="s">
        <v>88</v>
      </c>
      <c r="F38" s="19">
        <v>66</v>
      </c>
      <c r="G38" s="19">
        <f>SUM(Tabela145[[#This Row],[mai/24]:[dez/25]])</f>
        <v>66</v>
      </c>
      <c r="H38" s="27">
        <v>20</v>
      </c>
      <c r="I38" s="14">
        <v>20</v>
      </c>
      <c r="J38" s="14">
        <v>20</v>
      </c>
      <c r="K38" s="16">
        <v>6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"/>
    </row>
    <row r="39" spans="1:28" hidden="1" x14ac:dyDescent="0.25">
      <c r="A39" s="1" t="s">
        <v>108</v>
      </c>
      <c r="C39" s="1" t="s">
        <v>145</v>
      </c>
      <c r="D39" s="55" t="s">
        <v>234</v>
      </c>
      <c r="E39" s="1" t="s">
        <v>88</v>
      </c>
      <c r="F39" s="19">
        <v>64</v>
      </c>
      <c r="G39" s="19">
        <f>SUM(Tabela145[[#This Row],[mai/24]:[dez/25]])</f>
        <v>64</v>
      </c>
      <c r="H39" s="27"/>
      <c r="I39" s="14"/>
      <c r="J39" s="14">
        <v>64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"/>
    </row>
    <row r="40" spans="1:28" x14ac:dyDescent="0.25">
      <c r="B40" s="8"/>
      <c r="C40" s="17"/>
      <c r="F40" s="19">
        <v>0</v>
      </c>
      <c r="G40" s="19">
        <f>SUM(Tabela145[[#This Row],[mai/24]:[dez/25]])</f>
        <v>0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"/>
    </row>
    <row r="41" spans="1:28" x14ac:dyDescent="0.25">
      <c r="B41" s="8"/>
      <c r="F41" s="19">
        <v>0</v>
      </c>
      <c r="G41" s="19">
        <f>SUM(Tabela145[[#This Row],[mai/24]:[dez/25]])</f>
        <v>0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"/>
    </row>
    <row r="42" spans="1:28" x14ac:dyDescent="0.25">
      <c r="B42" s="8"/>
      <c r="F42" s="19"/>
      <c r="G42" s="19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"/>
    </row>
    <row r="43" spans="1:28" x14ac:dyDescent="0.25">
      <c r="A43" s="6"/>
      <c r="B43" s="6"/>
      <c r="C43" s="6"/>
    </row>
  </sheetData>
  <phoneticPr fontId="18" type="noConversion"/>
  <conditionalFormatting sqref="A43:C43 A35 A39:B39">
    <cfRule type="expression" dxfId="369" priority="101">
      <formula>IF($A35="Esforço total atribuído",1)</formula>
    </cfRule>
    <cfRule type="expression" dxfId="368" priority="102">
      <formula>IF($A35="Disponibilidade restante",1)</formula>
    </cfRule>
    <cfRule type="expression" dxfId="367" priority="103">
      <formula>IF($A35="Disponibil.total",1)</formula>
    </cfRule>
    <cfRule type="expression" dxfId="366" priority="104">
      <formula>IF(#REF!=1,1)</formula>
    </cfRule>
  </conditionalFormatting>
  <conditionalFormatting sqref="H28:O33 H35:P36 H40:AA42 Q28:AA36 T39:AA39 H7:AA27 H37:AA38">
    <cfRule type="expression" dxfId="365" priority="65">
      <formula>IF($A7="Esforço total atribuído",1)</formula>
    </cfRule>
    <cfRule type="expression" dxfId="364" priority="66">
      <formula>IF($A7="Disponibilidade restante",1)</formula>
    </cfRule>
    <cfRule type="expression" dxfId="363" priority="67">
      <formula>IF($A7="Disponibil.total",1)</formula>
    </cfRule>
    <cfRule type="expression" dxfId="362" priority="68">
      <formula>IF($B7=1,1)</formula>
    </cfRule>
  </conditionalFormatting>
  <conditionalFormatting sqref="P28:P33">
    <cfRule type="expression" dxfId="361" priority="49">
      <formula>IF($A28="Esforço total atribuído",1)</formula>
    </cfRule>
    <cfRule type="expression" dxfId="360" priority="50">
      <formula>IF($A28="Disponibilidade restante",1)</formula>
    </cfRule>
    <cfRule type="expression" dxfId="359" priority="51">
      <formula>IF($A28="Disponibil.total",1)</formula>
    </cfRule>
    <cfRule type="expression" dxfId="358" priority="52">
      <formula>IF($B28=1,1)</formula>
    </cfRule>
  </conditionalFormatting>
  <conditionalFormatting sqref="H34:J34">
    <cfRule type="expression" dxfId="357" priority="25">
      <formula>IF($A34="Esforço total atribuído",1)</formula>
    </cfRule>
    <cfRule type="expression" dxfId="356" priority="26">
      <formula>IF($A34="Disponibilidade restante",1)</formula>
    </cfRule>
    <cfRule type="expression" dxfId="355" priority="27">
      <formula>IF($A34="Disponibil.total",1)</formula>
    </cfRule>
    <cfRule type="expression" dxfId="354" priority="28">
      <formula>IF($B34=1,1)</formula>
    </cfRule>
  </conditionalFormatting>
  <conditionalFormatting sqref="K34:M34">
    <cfRule type="expression" dxfId="353" priority="21">
      <formula>IF($A34="Esforço total atribuído",1)</formula>
    </cfRule>
    <cfRule type="expression" dxfId="352" priority="22">
      <formula>IF($A34="Disponibilidade restante",1)</formula>
    </cfRule>
    <cfRule type="expression" dxfId="351" priority="23">
      <formula>IF($A34="Disponibil.total",1)</formula>
    </cfRule>
    <cfRule type="expression" dxfId="350" priority="24">
      <formula>IF($B34=1,1)</formula>
    </cfRule>
  </conditionalFormatting>
  <conditionalFormatting sqref="N34:P34">
    <cfRule type="expression" dxfId="349" priority="17">
      <formula>IF($A34="Esforço total atribuído",1)</formula>
    </cfRule>
    <cfRule type="expression" dxfId="348" priority="18">
      <formula>IF($A34="Disponibilidade restante",1)</formula>
    </cfRule>
    <cfRule type="expression" dxfId="347" priority="19">
      <formula>IF($A34="Disponibil.total",1)</formula>
    </cfRule>
    <cfRule type="expression" dxfId="346" priority="20">
      <formula>IF($B34=1,1)</formula>
    </cfRule>
  </conditionalFormatting>
  <conditionalFormatting sqref="H39:J39">
    <cfRule type="expression" dxfId="345" priority="13">
      <formula>IF($A39="Esforço total atribuído",1)</formula>
    </cfRule>
    <cfRule type="expression" dxfId="344" priority="14">
      <formula>IF($A39="Disponibilidade restante",1)</formula>
    </cfRule>
    <cfRule type="expression" dxfId="343" priority="15">
      <formula>IF($A39="Disponibil.total",1)</formula>
    </cfRule>
    <cfRule type="expression" dxfId="342" priority="16">
      <formula>IF($B39=1,1)</formula>
    </cfRule>
  </conditionalFormatting>
  <conditionalFormatting sqref="K39:S39">
    <cfRule type="expression" dxfId="341" priority="9">
      <formula>IF($A39="Esforço total atribuído",1)</formula>
    </cfRule>
    <cfRule type="expression" dxfId="340" priority="10">
      <formula>IF($A39="Disponibilidade restante",1)</formula>
    </cfRule>
    <cfRule type="expression" dxfId="339" priority="11">
      <formula>IF($A39="Disponibil.total",1)</formula>
    </cfRule>
    <cfRule type="expression" dxfId="338" priority="12">
      <formula>IF($B39=1,1)</formula>
    </cfRule>
  </conditionalFormatting>
  <conditionalFormatting sqref="K3:S3">
    <cfRule type="expression" dxfId="337" priority="5">
      <formula>IF($A3="Esforço total atribuído",1)</formula>
    </cfRule>
    <cfRule type="expression" dxfId="336" priority="6">
      <formula>IF($A3="Disponibilidade restante",1)</formula>
    </cfRule>
    <cfRule type="expression" dxfId="335" priority="7">
      <formula>IF($A3="Disponibil.total",1)</formula>
    </cfRule>
    <cfRule type="expression" dxfId="334" priority="8">
      <formula>IF($B3=1,1)</formula>
    </cfRule>
  </conditionalFormatting>
  <conditionalFormatting sqref="W3:AA3">
    <cfRule type="expression" dxfId="333" priority="1">
      <formula>IF($A3="Esforço total atribuído",1)</formula>
    </cfRule>
    <cfRule type="expression" dxfId="332" priority="2">
      <formula>IF($A3="Disponibilidade restante",1)</formula>
    </cfRule>
    <cfRule type="expression" dxfId="331" priority="3">
      <formula>IF($A3="Disponibil.total",1)</formula>
    </cfRule>
    <cfRule type="expression" dxfId="330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39 D36 D18:D24 D26:D34 D7:D16" numberStoredAsText="1"/>
  </ignoredErrors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642F-A432-4F73-88F1-88DC617F1C3F}">
  <sheetPr codeName="Planilha7"/>
  <dimension ref="A1:AB56"/>
  <sheetViews>
    <sheetView zoomScale="80" zoomScaleNormal="80" workbookViewId="0">
      <pane ySplit="4" topLeftCell="A5" activePane="bottomLeft" state="frozen"/>
      <selection pane="bottomLeft" activeCell="A23" sqref="A1:AB56"/>
    </sheetView>
  </sheetViews>
  <sheetFormatPr defaultRowHeight="15" x14ac:dyDescent="0.25"/>
  <cols>
    <col min="1" max="1" width="72" style="1" bestFit="1" customWidth="1"/>
    <col min="2" max="2" width="37.5703125" style="1" customWidth="1"/>
    <col min="3" max="3" width="18.140625" style="1" customWidth="1"/>
    <col min="4" max="4" width="12.42578125" style="55" bestFit="1" customWidth="1"/>
    <col min="5" max="5" width="12" style="1" bestFit="1" customWidth="1"/>
    <col min="6" max="6" width="21.85546875" style="1" customWidth="1"/>
    <col min="7" max="7" width="17.42578125" style="1" customWidth="1"/>
    <col min="8" max="11" width="10.42578125" style="1" hidden="1" customWidth="1"/>
    <col min="12" max="27" width="11.5703125" style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55" t="s">
        <v>3</v>
      </c>
      <c r="E1" s="1" t="s">
        <v>4</v>
      </c>
      <c r="F1" s="1" t="s">
        <v>5</v>
      </c>
      <c r="G1" s="7" t="s">
        <v>221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83</v>
      </c>
      <c r="S1" s="4" t="s">
        <v>84</v>
      </c>
      <c r="T1" s="4" t="s">
        <v>85</v>
      </c>
      <c r="U1" s="4" t="s">
        <v>86</v>
      </c>
      <c r="V1" s="4" t="s">
        <v>87</v>
      </c>
      <c r="W1" s="63" t="s">
        <v>152</v>
      </c>
      <c r="X1" s="63" t="s">
        <v>216</v>
      </c>
      <c r="Y1" s="63" t="s">
        <v>217</v>
      </c>
      <c r="Z1" s="63" t="s">
        <v>218</v>
      </c>
      <c r="AA1" s="63" t="s">
        <v>219</v>
      </c>
      <c r="AB1" s="4" t="s">
        <v>16</v>
      </c>
    </row>
    <row r="2" spans="1:28" x14ac:dyDescent="0.25">
      <c r="A2" s="1" t="s">
        <v>17</v>
      </c>
      <c r="G2" s="7">
        <f>SUM(Tabela14[[#This Row],[mai/24]:[dez/25]])</f>
        <v>973</v>
      </c>
      <c r="H2" s="75">
        <f t="shared" ref="H2:O2" si="0">H3-H4</f>
        <v>-25</v>
      </c>
      <c r="I2" s="19">
        <f t="shared" si="0"/>
        <v>-155</v>
      </c>
      <c r="J2" s="19">
        <f t="shared" si="0"/>
        <v>-122</v>
      </c>
      <c r="K2" s="19">
        <f t="shared" si="0"/>
        <v>-37</v>
      </c>
      <c r="L2" s="19">
        <f t="shared" si="0"/>
        <v>-17</v>
      </c>
      <c r="M2" s="19">
        <f t="shared" si="0"/>
        <v>-53</v>
      </c>
      <c r="N2" s="19">
        <f t="shared" si="0"/>
        <v>-9</v>
      </c>
      <c r="O2" s="19">
        <f t="shared" si="0"/>
        <v>-1</v>
      </c>
      <c r="P2" s="19">
        <f t="shared" ref="P2:AA2" si="1">P3-P4</f>
        <v>65</v>
      </c>
      <c r="Q2" s="19">
        <f t="shared" si="1"/>
        <v>57</v>
      </c>
      <c r="R2" s="19">
        <f t="shared" si="1"/>
        <v>87</v>
      </c>
      <c r="S2" s="19">
        <f t="shared" si="1"/>
        <v>115</v>
      </c>
      <c r="T2" s="19">
        <f t="shared" si="1"/>
        <v>120</v>
      </c>
      <c r="U2" s="19">
        <f t="shared" si="1"/>
        <v>137</v>
      </c>
      <c r="V2" s="19">
        <f t="shared" si="1"/>
        <v>138</v>
      </c>
      <c r="W2" s="19">
        <f t="shared" si="1"/>
        <v>149</v>
      </c>
      <c r="X2" s="19">
        <f t="shared" si="1"/>
        <v>141</v>
      </c>
      <c r="Y2" s="19">
        <f t="shared" si="1"/>
        <v>157</v>
      </c>
      <c r="Z2" s="19">
        <f t="shared" si="1"/>
        <v>133</v>
      </c>
      <c r="AA2" s="19">
        <f t="shared" si="1"/>
        <v>93</v>
      </c>
      <c r="AB2" s="4"/>
    </row>
    <row r="3" spans="1:28" x14ac:dyDescent="0.25">
      <c r="A3" s="1" t="s">
        <v>18</v>
      </c>
      <c r="G3" s="7">
        <f>SUM(Tabela14[[#This Row],[mai/24]:[dez/25]])</f>
        <v>3228</v>
      </c>
      <c r="H3" s="75">
        <v>168</v>
      </c>
      <c r="I3" s="68">
        <v>160</v>
      </c>
      <c r="J3" s="68">
        <v>176</v>
      </c>
      <c r="K3" s="76">
        <v>176</v>
      </c>
      <c r="L3" s="76">
        <v>168</v>
      </c>
      <c r="M3" s="76">
        <v>184</v>
      </c>
      <c r="N3" s="76">
        <v>160</v>
      </c>
      <c r="O3" s="76">
        <v>120</v>
      </c>
      <c r="P3" s="76">
        <v>128</v>
      </c>
      <c r="Q3" s="76">
        <v>160</v>
      </c>
      <c r="R3" s="76">
        <v>168</v>
      </c>
      <c r="S3" s="76">
        <v>160</v>
      </c>
      <c r="T3" s="68">
        <v>163</v>
      </c>
      <c r="U3" s="68">
        <v>164</v>
      </c>
      <c r="V3" s="68">
        <v>165</v>
      </c>
      <c r="W3" s="76">
        <v>176</v>
      </c>
      <c r="X3" s="76">
        <v>168</v>
      </c>
      <c r="Y3" s="76">
        <v>184</v>
      </c>
      <c r="Z3" s="76">
        <v>160</v>
      </c>
      <c r="AA3" s="76">
        <v>120</v>
      </c>
      <c r="AB3" s="13"/>
    </row>
    <row r="4" spans="1:28" x14ac:dyDescent="0.25">
      <c r="A4" s="10" t="s">
        <v>19</v>
      </c>
      <c r="B4" s="10"/>
      <c r="C4" s="10"/>
      <c r="D4" s="67"/>
      <c r="E4" s="10"/>
      <c r="F4" s="10"/>
      <c r="G4" s="11">
        <f>SUM(Tabela14[[#This Row],[mai/24]:[dez/25]])</f>
        <v>2255</v>
      </c>
      <c r="H4" s="77">
        <f>SUM(H5:H53)</f>
        <v>193</v>
      </c>
      <c r="I4" s="11">
        <f>SUM(I5:I53)</f>
        <v>315</v>
      </c>
      <c r="J4" s="11">
        <f>SUM(J5:J53)</f>
        <v>298</v>
      </c>
      <c r="K4" s="11">
        <f>SUM(K5:K56)</f>
        <v>213</v>
      </c>
      <c r="L4" s="11">
        <f t="shared" ref="L4:AA4" si="2">SUM(L5:L56)</f>
        <v>185</v>
      </c>
      <c r="M4" s="11">
        <f t="shared" si="2"/>
        <v>237</v>
      </c>
      <c r="N4" s="11">
        <f t="shared" si="2"/>
        <v>169</v>
      </c>
      <c r="O4" s="11">
        <f t="shared" si="2"/>
        <v>121</v>
      </c>
      <c r="P4" s="11">
        <f t="shared" si="2"/>
        <v>63</v>
      </c>
      <c r="Q4" s="11">
        <f t="shared" si="2"/>
        <v>103</v>
      </c>
      <c r="R4" s="11">
        <f t="shared" si="2"/>
        <v>81</v>
      </c>
      <c r="S4" s="11">
        <f t="shared" si="2"/>
        <v>45</v>
      </c>
      <c r="T4" s="11">
        <f t="shared" si="2"/>
        <v>43</v>
      </c>
      <c r="U4" s="11">
        <f t="shared" si="2"/>
        <v>27</v>
      </c>
      <c r="V4" s="11">
        <f t="shared" si="2"/>
        <v>27</v>
      </c>
      <c r="W4" s="11">
        <f t="shared" si="2"/>
        <v>27</v>
      </c>
      <c r="X4" s="11">
        <f t="shared" si="2"/>
        <v>27</v>
      </c>
      <c r="Y4" s="11">
        <f t="shared" si="2"/>
        <v>27</v>
      </c>
      <c r="Z4" s="11">
        <f t="shared" si="2"/>
        <v>27</v>
      </c>
      <c r="AA4" s="11">
        <f t="shared" si="2"/>
        <v>27</v>
      </c>
      <c r="AB4" s="4"/>
    </row>
    <row r="5" spans="1:28" x14ac:dyDescent="0.25">
      <c r="A5" s="1" t="s">
        <v>144</v>
      </c>
      <c r="C5" s="1" t="s">
        <v>21</v>
      </c>
      <c r="D5" s="55" t="s">
        <v>220</v>
      </c>
      <c r="E5" s="1" t="s">
        <v>22</v>
      </c>
      <c r="F5" s="19">
        <v>507</v>
      </c>
      <c r="G5" s="19">
        <f>SUM(Tabela14[[#This Row],[mai/24]:[dez/25]])</f>
        <v>507</v>
      </c>
      <c r="H5" s="77">
        <v>27</v>
      </c>
      <c r="I5" s="68">
        <v>27</v>
      </c>
      <c r="J5" s="68">
        <v>28</v>
      </c>
      <c r="K5" s="19">
        <v>18</v>
      </c>
      <c r="L5" s="59">
        <v>4</v>
      </c>
      <c r="M5" s="59">
        <v>31</v>
      </c>
      <c r="N5" s="59">
        <v>27</v>
      </c>
      <c r="O5" s="59">
        <v>21</v>
      </c>
      <c r="P5" s="59">
        <v>27</v>
      </c>
      <c r="Q5" s="59">
        <v>27</v>
      </c>
      <c r="R5" s="59">
        <v>27</v>
      </c>
      <c r="S5" s="59">
        <v>27</v>
      </c>
      <c r="T5" s="59">
        <v>27</v>
      </c>
      <c r="U5" s="59">
        <v>27</v>
      </c>
      <c r="V5" s="59">
        <v>27</v>
      </c>
      <c r="W5" s="59">
        <v>27</v>
      </c>
      <c r="X5" s="59">
        <v>27</v>
      </c>
      <c r="Y5" s="59">
        <v>27</v>
      </c>
      <c r="Z5" s="59">
        <v>27</v>
      </c>
      <c r="AA5" s="59">
        <v>27</v>
      </c>
      <c r="AB5" s="3"/>
    </row>
    <row r="6" spans="1:28" x14ac:dyDescent="0.25">
      <c r="A6" s="1" t="s">
        <v>229</v>
      </c>
      <c r="C6" s="1" t="s">
        <v>21</v>
      </c>
      <c r="D6" s="55" t="s">
        <v>220</v>
      </c>
      <c r="E6" s="1" t="s">
        <v>22</v>
      </c>
      <c r="F6" s="19">
        <v>48</v>
      </c>
      <c r="G6" s="19">
        <f>SUM(Tabela14[[#This Row],[mai/24]:[jul/25]])</f>
        <v>48</v>
      </c>
      <c r="H6" s="24"/>
      <c r="I6" s="13"/>
      <c r="J6" s="13"/>
      <c r="K6" s="12">
        <v>16</v>
      </c>
      <c r="L6" s="59">
        <v>32</v>
      </c>
      <c r="M6" s="59"/>
      <c r="N6" s="59"/>
      <c r="O6" s="59"/>
      <c r="P6" s="59"/>
      <c r="Q6" s="59"/>
      <c r="R6" s="47"/>
      <c r="S6" s="47"/>
      <c r="T6" s="47"/>
      <c r="U6" s="47"/>
      <c r="V6" s="47"/>
      <c r="W6" s="47"/>
      <c r="X6" s="47"/>
      <c r="Y6" s="47"/>
      <c r="Z6" s="47"/>
      <c r="AA6" s="47"/>
      <c r="AB6" s="3"/>
    </row>
    <row r="7" spans="1:28" ht="30" x14ac:dyDescent="0.25">
      <c r="A7" s="1" t="s">
        <v>20</v>
      </c>
      <c r="B7" s="1" t="s">
        <v>200</v>
      </c>
      <c r="C7" s="1" t="s">
        <v>21</v>
      </c>
      <c r="D7" s="55" t="s">
        <v>234</v>
      </c>
      <c r="E7" s="1" t="s">
        <v>22</v>
      </c>
      <c r="F7" s="19">
        <v>16</v>
      </c>
      <c r="G7" s="19">
        <f>SUM(Tabela14[[#This Row],[mai/24]:[dez/25]])</f>
        <v>16</v>
      </c>
      <c r="H7" s="26">
        <v>2</v>
      </c>
      <c r="I7" s="5">
        <v>4</v>
      </c>
      <c r="J7" s="5">
        <v>4</v>
      </c>
      <c r="K7" s="5">
        <v>0</v>
      </c>
      <c r="L7" s="47">
        <v>0</v>
      </c>
      <c r="M7" s="47">
        <v>4</v>
      </c>
      <c r="N7" s="47">
        <v>2</v>
      </c>
      <c r="O7" s="47">
        <v>0</v>
      </c>
      <c r="P7" s="47">
        <v>0</v>
      </c>
      <c r="Q7" s="47">
        <v>0</v>
      </c>
      <c r="R7" s="47">
        <v>0</v>
      </c>
      <c r="S7" s="47">
        <v>0</v>
      </c>
      <c r="T7" s="47">
        <v>0</v>
      </c>
      <c r="U7" s="47">
        <v>0</v>
      </c>
      <c r="V7" s="47">
        <v>0</v>
      </c>
      <c r="W7" s="47">
        <v>0</v>
      </c>
      <c r="X7" s="47">
        <v>0</v>
      </c>
      <c r="Y7" s="47">
        <v>0</v>
      </c>
      <c r="Z7" s="47">
        <v>0</v>
      </c>
      <c r="AA7" s="47">
        <v>0</v>
      </c>
      <c r="AB7" s="1"/>
    </row>
    <row r="8" spans="1:28" x14ac:dyDescent="0.25">
      <c r="A8" s="1" t="s">
        <v>47</v>
      </c>
      <c r="B8" s="1" t="s">
        <v>232</v>
      </c>
      <c r="C8" s="1" t="s">
        <v>21</v>
      </c>
      <c r="D8" s="55" t="s">
        <v>234</v>
      </c>
      <c r="E8" s="1" t="s">
        <v>22</v>
      </c>
      <c r="F8" s="19">
        <v>89</v>
      </c>
      <c r="G8" s="19">
        <f>SUM(Tabela14[[#This Row],[mai/24]:[dez/25]])</f>
        <v>89</v>
      </c>
      <c r="H8" s="26">
        <v>4</v>
      </c>
      <c r="I8" s="5">
        <v>12</v>
      </c>
      <c r="J8" s="5">
        <v>20</v>
      </c>
      <c r="K8" s="5">
        <v>47</v>
      </c>
      <c r="L8" s="47">
        <v>6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  <c r="R8" s="47">
        <v>0</v>
      </c>
      <c r="S8" s="47">
        <v>0</v>
      </c>
      <c r="T8" s="47">
        <v>0</v>
      </c>
      <c r="U8" s="47">
        <v>0</v>
      </c>
      <c r="V8" s="47">
        <v>0</v>
      </c>
      <c r="W8" s="47">
        <v>0</v>
      </c>
      <c r="X8" s="47">
        <v>0</v>
      </c>
      <c r="Y8" s="47">
        <v>0</v>
      </c>
      <c r="Z8" s="47">
        <v>0</v>
      </c>
      <c r="AA8" s="47">
        <v>0</v>
      </c>
      <c r="AB8" s="1"/>
    </row>
    <row r="9" spans="1:28" ht="30" x14ac:dyDescent="0.25">
      <c r="A9" s="1" t="s">
        <v>23</v>
      </c>
      <c r="B9" s="1" t="s">
        <v>24</v>
      </c>
      <c r="C9" s="1" t="s">
        <v>21</v>
      </c>
      <c r="D9" s="55" t="s">
        <v>234</v>
      </c>
      <c r="E9" s="1" t="s">
        <v>22</v>
      </c>
      <c r="F9" s="19">
        <v>175</v>
      </c>
      <c r="G9" s="19">
        <f>SUM(Tabela14[[#This Row],[mai/24]:[dez/25]])</f>
        <v>175</v>
      </c>
      <c r="H9" s="26">
        <v>16</v>
      </c>
      <c r="I9" s="5">
        <v>12</v>
      </c>
      <c r="J9" s="5">
        <v>30</v>
      </c>
      <c r="K9" s="5">
        <v>37</v>
      </c>
      <c r="L9" s="47">
        <v>30</v>
      </c>
      <c r="M9" s="47">
        <v>30</v>
      </c>
      <c r="N9" s="47">
        <v>12</v>
      </c>
      <c r="O9" s="47">
        <v>8</v>
      </c>
      <c r="P9" s="47">
        <v>0</v>
      </c>
      <c r="Q9" s="47">
        <v>0</v>
      </c>
      <c r="R9" s="47">
        <v>0</v>
      </c>
      <c r="S9" s="47">
        <v>0</v>
      </c>
      <c r="T9" s="47">
        <v>0</v>
      </c>
      <c r="U9" s="47">
        <v>0</v>
      </c>
      <c r="V9" s="47">
        <v>0</v>
      </c>
      <c r="W9" s="47">
        <v>0</v>
      </c>
      <c r="X9" s="47">
        <v>0</v>
      </c>
      <c r="Y9" s="47">
        <v>0</v>
      </c>
      <c r="Z9" s="47">
        <v>0</v>
      </c>
      <c r="AA9" s="47">
        <v>0</v>
      </c>
      <c r="AB9" s="1"/>
    </row>
    <row r="10" spans="1:28" ht="30" x14ac:dyDescent="0.25">
      <c r="A10" s="1" t="s">
        <v>27</v>
      </c>
      <c r="B10" s="50" t="s">
        <v>203</v>
      </c>
      <c r="C10" s="1" t="s">
        <v>21</v>
      </c>
      <c r="D10" s="55" t="s">
        <v>234</v>
      </c>
      <c r="E10" s="1" t="s">
        <v>22</v>
      </c>
      <c r="F10" s="19">
        <v>23</v>
      </c>
      <c r="G10" s="19">
        <f>SUM(Tabela14[[#This Row],[mai/24]:[dez/25]])</f>
        <v>23</v>
      </c>
      <c r="H10" s="26">
        <v>2</v>
      </c>
      <c r="I10" s="5">
        <v>8</v>
      </c>
      <c r="J10" s="5">
        <v>8</v>
      </c>
      <c r="K10" s="5">
        <v>1</v>
      </c>
      <c r="L10" s="47">
        <v>2</v>
      </c>
      <c r="M10" s="47">
        <v>2</v>
      </c>
      <c r="N10" s="47">
        <v>0</v>
      </c>
      <c r="O10" s="47">
        <v>0</v>
      </c>
      <c r="P10" s="47">
        <v>0</v>
      </c>
      <c r="Q10" s="47">
        <v>0</v>
      </c>
      <c r="R10" s="47">
        <v>0</v>
      </c>
      <c r="S10" s="47">
        <v>0</v>
      </c>
      <c r="T10" s="47">
        <v>0</v>
      </c>
      <c r="U10" s="47">
        <v>0</v>
      </c>
      <c r="V10" s="47">
        <v>0</v>
      </c>
      <c r="W10" s="47">
        <v>0</v>
      </c>
      <c r="X10" s="47">
        <v>0</v>
      </c>
      <c r="Y10" s="47">
        <v>0</v>
      </c>
      <c r="Z10" s="47">
        <v>0</v>
      </c>
      <c r="AA10" s="47">
        <v>0</v>
      </c>
      <c r="AB10" s="1"/>
    </row>
    <row r="11" spans="1:28" s="31" customFormat="1" hidden="1" x14ac:dyDescent="0.25">
      <c r="A11" s="29" t="s">
        <v>29</v>
      </c>
      <c r="B11" s="29"/>
      <c r="C11" s="29" t="s">
        <v>145</v>
      </c>
      <c r="D11" s="79">
        <v>2024</v>
      </c>
      <c r="E11" s="29" t="s">
        <v>22</v>
      </c>
      <c r="F11" s="19">
        <v>30</v>
      </c>
      <c r="G11" s="19">
        <f>SUM(Tabela14[[#This Row],[mai/24]:[jul/25]])</f>
        <v>30</v>
      </c>
      <c r="H11" s="40">
        <v>30</v>
      </c>
      <c r="I11" s="40">
        <v>0</v>
      </c>
      <c r="J11" s="40">
        <v>0</v>
      </c>
      <c r="K11" s="40">
        <v>0</v>
      </c>
      <c r="L11" s="74">
        <v>0</v>
      </c>
      <c r="M11" s="74">
        <v>0</v>
      </c>
      <c r="N11" s="74">
        <v>0</v>
      </c>
      <c r="O11" s="74">
        <v>0</v>
      </c>
      <c r="P11" s="74">
        <v>0</v>
      </c>
      <c r="Q11" s="74">
        <v>0</v>
      </c>
      <c r="R11" s="74">
        <v>0</v>
      </c>
      <c r="S11" s="74">
        <v>0</v>
      </c>
      <c r="T11" s="74">
        <v>0</v>
      </c>
      <c r="U11" s="74">
        <v>0</v>
      </c>
      <c r="V11" s="74">
        <v>0</v>
      </c>
      <c r="W11" s="74">
        <v>0</v>
      </c>
      <c r="X11" s="74">
        <v>0</v>
      </c>
      <c r="Y11" s="74">
        <v>0</v>
      </c>
      <c r="Z11" s="74">
        <v>0</v>
      </c>
      <c r="AA11" s="74">
        <v>0</v>
      </c>
      <c r="AB11" s="29"/>
    </row>
    <row r="12" spans="1:28" s="31" customFormat="1" hidden="1" x14ac:dyDescent="0.25">
      <c r="A12" s="29" t="s">
        <v>30</v>
      </c>
      <c r="B12" s="29" t="s">
        <v>31</v>
      </c>
      <c r="C12" s="29" t="s">
        <v>145</v>
      </c>
      <c r="D12" s="79">
        <v>20</v>
      </c>
      <c r="E12" s="29" t="s">
        <v>22</v>
      </c>
      <c r="F12" s="19">
        <v>24</v>
      </c>
      <c r="G12" s="19">
        <f>SUM(Tabela14[[#This Row],[mai/24]:[jul/25]])</f>
        <v>24</v>
      </c>
      <c r="H12" s="40">
        <v>16</v>
      </c>
      <c r="I12" s="40">
        <v>8</v>
      </c>
      <c r="J12" s="40">
        <v>0</v>
      </c>
      <c r="K12" s="40">
        <v>0</v>
      </c>
      <c r="L12" s="74">
        <v>0</v>
      </c>
      <c r="M12" s="74">
        <v>0</v>
      </c>
      <c r="N12" s="74">
        <v>0</v>
      </c>
      <c r="O12" s="74">
        <v>0</v>
      </c>
      <c r="P12" s="74">
        <v>0</v>
      </c>
      <c r="Q12" s="74">
        <v>0</v>
      </c>
      <c r="R12" s="74">
        <v>0</v>
      </c>
      <c r="S12" s="74">
        <v>0</v>
      </c>
      <c r="T12" s="74">
        <v>0</v>
      </c>
      <c r="U12" s="74">
        <v>0</v>
      </c>
      <c r="V12" s="74">
        <v>0</v>
      </c>
      <c r="W12" s="74">
        <v>0</v>
      </c>
      <c r="X12" s="74">
        <v>0</v>
      </c>
      <c r="Y12" s="74">
        <v>0</v>
      </c>
      <c r="Z12" s="74">
        <v>0</v>
      </c>
      <c r="AA12" s="74">
        <v>0</v>
      </c>
      <c r="AB12" s="29"/>
    </row>
    <row r="13" spans="1:28" ht="30" x14ac:dyDescent="0.25">
      <c r="A13" s="1" t="s">
        <v>36</v>
      </c>
      <c r="B13" s="50" t="s">
        <v>203</v>
      </c>
      <c r="C13" s="1" t="s">
        <v>21</v>
      </c>
      <c r="D13" s="55" t="s">
        <v>234</v>
      </c>
      <c r="E13" s="1" t="s">
        <v>22</v>
      </c>
      <c r="F13" s="19">
        <v>20</v>
      </c>
      <c r="G13" s="19">
        <f>SUM(Tabela14[[#This Row],[mai/24]:[dez/25]])</f>
        <v>20</v>
      </c>
      <c r="H13" s="26">
        <v>0</v>
      </c>
      <c r="I13" s="5">
        <v>0</v>
      </c>
      <c r="J13" s="5">
        <v>4</v>
      </c>
      <c r="K13" s="5">
        <v>0</v>
      </c>
      <c r="L13" s="47">
        <v>4</v>
      </c>
      <c r="M13" s="47">
        <v>4</v>
      </c>
      <c r="N13" s="47">
        <v>4</v>
      </c>
      <c r="O13" s="47">
        <v>4</v>
      </c>
      <c r="P13" s="47">
        <v>0</v>
      </c>
      <c r="Q13" s="47">
        <v>0</v>
      </c>
      <c r="R13" s="47">
        <v>0</v>
      </c>
      <c r="S13" s="47">
        <v>0</v>
      </c>
      <c r="T13" s="47">
        <v>0</v>
      </c>
      <c r="U13" s="47">
        <v>0</v>
      </c>
      <c r="V13" s="47">
        <v>0</v>
      </c>
      <c r="W13" s="47">
        <v>0</v>
      </c>
      <c r="X13" s="47">
        <v>0</v>
      </c>
      <c r="Y13" s="47">
        <v>0</v>
      </c>
      <c r="Z13" s="47">
        <v>0</v>
      </c>
      <c r="AA13" s="47">
        <v>0</v>
      </c>
      <c r="AB13" s="1"/>
    </row>
    <row r="14" spans="1:28" ht="30" hidden="1" x14ac:dyDescent="0.25">
      <c r="A14" s="66" t="s">
        <v>159</v>
      </c>
      <c r="B14" s="1" t="s">
        <v>160</v>
      </c>
      <c r="C14" s="1" t="s">
        <v>145</v>
      </c>
      <c r="D14" s="55" t="s">
        <v>234</v>
      </c>
      <c r="E14" s="1" t="s">
        <v>22</v>
      </c>
      <c r="F14" s="19">
        <v>29</v>
      </c>
      <c r="G14" s="19">
        <f>SUM(Tabela14[[#This Row],[mai/24]:[dez/25]])</f>
        <v>29</v>
      </c>
      <c r="H14" s="26">
        <v>16</v>
      </c>
      <c r="I14" s="5">
        <v>4</v>
      </c>
      <c r="J14" s="5">
        <v>4</v>
      </c>
      <c r="K14" s="5">
        <v>3</v>
      </c>
      <c r="L14" s="47">
        <v>2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47">
        <v>0</v>
      </c>
      <c r="Y14" s="47">
        <v>0</v>
      </c>
      <c r="Z14" s="47">
        <v>0</v>
      </c>
      <c r="AA14" s="47">
        <v>0</v>
      </c>
      <c r="AB14" s="1"/>
    </row>
    <row r="15" spans="1:28" s="31" customFormat="1" hidden="1" x14ac:dyDescent="0.25">
      <c r="A15" s="29" t="s">
        <v>48</v>
      </c>
      <c r="B15" s="29" t="s">
        <v>49</v>
      </c>
      <c r="C15" s="29" t="s">
        <v>145</v>
      </c>
      <c r="D15" s="79" t="s">
        <v>234</v>
      </c>
      <c r="E15" s="29" t="s">
        <v>22</v>
      </c>
      <c r="F15" s="19">
        <v>10</v>
      </c>
      <c r="G15" s="19">
        <f>SUM(Tabela14[[#This Row],[mai/24]:[jul/25]])</f>
        <v>10</v>
      </c>
      <c r="H15" s="40">
        <v>4</v>
      </c>
      <c r="I15" s="40">
        <v>4</v>
      </c>
      <c r="J15" s="40">
        <v>2</v>
      </c>
      <c r="K15" s="40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29"/>
    </row>
    <row r="16" spans="1:28" s="31" customFormat="1" ht="45" hidden="1" x14ac:dyDescent="0.25">
      <c r="A16" s="29" t="s">
        <v>51</v>
      </c>
      <c r="B16" s="29" t="s">
        <v>52</v>
      </c>
      <c r="C16" s="29" t="s">
        <v>145</v>
      </c>
      <c r="D16" s="79" t="s">
        <v>234</v>
      </c>
      <c r="E16" s="29" t="s">
        <v>22</v>
      </c>
      <c r="F16" s="19">
        <v>4</v>
      </c>
      <c r="G16" s="19">
        <f>SUM(Tabela14[[#This Row],[mai/24]:[jul/25]])</f>
        <v>4</v>
      </c>
      <c r="H16" s="40">
        <v>2</v>
      </c>
      <c r="I16" s="40">
        <v>2</v>
      </c>
      <c r="J16" s="40">
        <v>0</v>
      </c>
      <c r="K16" s="40">
        <v>0</v>
      </c>
      <c r="L16" s="74">
        <v>0</v>
      </c>
      <c r="M16" s="74">
        <v>0</v>
      </c>
      <c r="N16" s="74">
        <v>0</v>
      </c>
      <c r="O16" s="74">
        <v>0</v>
      </c>
      <c r="P16" s="74">
        <v>0</v>
      </c>
      <c r="Q16" s="74">
        <v>0</v>
      </c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29"/>
    </row>
    <row r="17" spans="1:28" ht="30" x14ac:dyDescent="0.25">
      <c r="A17" s="1" t="s">
        <v>53</v>
      </c>
      <c r="B17" s="50" t="s">
        <v>203</v>
      </c>
      <c r="C17" s="1" t="s">
        <v>21</v>
      </c>
      <c r="D17" s="55" t="s">
        <v>234</v>
      </c>
      <c r="E17" s="1" t="s">
        <v>22</v>
      </c>
      <c r="F17" s="19">
        <v>20</v>
      </c>
      <c r="G17" s="19">
        <f>SUM(Tabela14[[#This Row],[mai/24]:[dez/25]])</f>
        <v>20</v>
      </c>
      <c r="H17" s="26">
        <v>0</v>
      </c>
      <c r="I17" s="5">
        <v>0</v>
      </c>
      <c r="J17" s="5">
        <v>4</v>
      </c>
      <c r="K17" s="5">
        <v>0</v>
      </c>
      <c r="L17" s="47">
        <v>4</v>
      </c>
      <c r="M17" s="47">
        <v>4</v>
      </c>
      <c r="N17" s="47">
        <v>4</v>
      </c>
      <c r="O17" s="47">
        <v>4</v>
      </c>
      <c r="P17" s="47">
        <v>0</v>
      </c>
      <c r="Q17" s="47">
        <v>0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  <c r="X17" s="47">
        <v>0</v>
      </c>
      <c r="Y17" s="47">
        <v>0</v>
      </c>
      <c r="Z17" s="47">
        <v>0</v>
      </c>
      <c r="AA17" s="47">
        <v>0</v>
      </c>
      <c r="AB17" s="1"/>
    </row>
    <row r="18" spans="1:28" s="31" customFormat="1" ht="30" hidden="1" x14ac:dyDescent="0.25">
      <c r="A18" s="29" t="s">
        <v>56</v>
      </c>
      <c r="B18" s="29" t="s">
        <v>162</v>
      </c>
      <c r="C18" s="29" t="s">
        <v>145</v>
      </c>
      <c r="D18" s="79" t="s">
        <v>234</v>
      </c>
      <c r="E18" s="29" t="s">
        <v>22</v>
      </c>
      <c r="F18" s="19">
        <v>8</v>
      </c>
      <c r="G18" s="19">
        <f>SUM(Tabela14[[#This Row],[mai/24]:[jul/25]])</f>
        <v>8</v>
      </c>
      <c r="H18" s="40">
        <v>0</v>
      </c>
      <c r="I18" s="40">
        <v>0</v>
      </c>
      <c r="J18" s="40">
        <v>8</v>
      </c>
      <c r="K18" s="40">
        <v>0</v>
      </c>
      <c r="L18" s="74">
        <v>0</v>
      </c>
      <c r="M18" s="74">
        <v>0</v>
      </c>
      <c r="N18" s="74">
        <v>0</v>
      </c>
      <c r="O18" s="74">
        <v>0</v>
      </c>
      <c r="P18" s="74">
        <v>0</v>
      </c>
      <c r="Q18" s="74">
        <v>0</v>
      </c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29"/>
    </row>
    <row r="19" spans="1:28" hidden="1" x14ac:dyDescent="0.25">
      <c r="A19" s="1" t="s">
        <v>58</v>
      </c>
      <c r="B19" s="1" t="s">
        <v>204</v>
      </c>
      <c r="C19" s="1" t="s">
        <v>145</v>
      </c>
      <c r="D19" s="55" t="s">
        <v>234</v>
      </c>
      <c r="E19" s="1" t="s">
        <v>22</v>
      </c>
      <c r="F19" s="19">
        <v>35</v>
      </c>
      <c r="G19" s="19">
        <f>SUM(Tabela14[[#This Row],[mai/24]:[dez/25]])</f>
        <v>35</v>
      </c>
      <c r="H19" s="26">
        <v>4</v>
      </c>
      <c r="I19" s="5">
        <v>2</v>
      </c>
      <c r="J19" s="5">
        <v>16</v>
      </c>
      <c r="K19" s="5">
        <v>5</v>
      </c>
      <c r="L19" s="47">
        <v>8</v>
      </c>
      <c r="M19" s="47">
        <v>0</v>
      </c>
      <c r="N19" s="47">
        <v>0</v>
      </c>
      <c r="O19" s="47">
        <v>0</v>
      </c>
      <c r="P19" s="47">
        <v>0</v>
      </c>
      <c r="Q19" s="47">
        <v>0</v>
      </c>
      <c r="R19" s="47">
        <v>0</v>
      </c>
      <c r="S19" s="47">
        <v>0</v>
      </c>
      <c r="T19" s="47">
        <v>0</v>
      </c>
      <c r="U19" s="47">
        <v>0</v>
      </c>
      <c r="V19" s="47">
        <v>0</v>
      </c>
      <c r="W19" s="47">
        <v>0</v>
      </c>
      <c r="X19" s="47">
        <v>0</v>
      </c>
      <c r="Y19" s="47">
        <v>0</v>
      </c>
      <c r="Z19" s="47">
        <v>0</v>
      </c>
      <c r="AA19" s="47">
        <v>0</v>
      </c>
      <c r="AB19" s="1"/>
    </row>
    <row r="20" spans="1:28" s="31" customFormat="1" hidden="1" x14ac:dyDescent="0.25">
      <c r="A20" s="29" t="s">
        <v>59</v>
      </c>
      <c r="B20" s="29" t="s">
        <v>163</v>
      </c>
      <c r="C20" s="29" t="s">
        <v>145</v>
      </c>
      <c r="D20" s="79" t="s">
        <v>234</v>
      </c>
      <c r="E20" s="29" t="s">
        <v>22</v>
      </c>
      <c r="F20" s="19">
        <v>28</v>
      </c>
      <c r="G20" s="19">
        <f>SUM(Tabela14[[#This Row],[mai/24]:[jul/25]])</f>
        <v>28</v>
      </c>
      <c r="H20" s="40">
        <v>24</v>
      </c>
      <c r="I20" s="40">
        <v>4</v>
      </c>
      <c r="J20" s="40">
        <v>0</v>
      </c>
      <c r="K20" s="40">
        <v>0</v>
      </c>
      <c r="L20" s="74">
        <v>0</v>
      </c>
      <c r="M20" s="74">
        <v>0</v>
      </c>
      <c r="N20" s="74">
        <v>0</v>
      </c>
      <c r="O20" s="74">
        <v>0</v>
      </c>
      <c r="P20" s="74">
        <v>0</v>
      </c>
      <c r="Q20" s="74">
        <v>0</v>
      </c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29"/>
    </row>
    <row r="21" spans="1:28" x14ac:dyDescent="0.25">
      <c r="A21" s="1" t="s">
        <v>166</v>
      </c>
      <c r="B21" s="50" t="s">
        <v>205</v>
      </c>
      <c r="C21" s="1" t="s">
        <v>21</v>
      </c>
      <c r="D21" s="55" t="s">
        <v>234</v>
      </c>
      <c r="E21" s="1" t="s">
        <v>22</v>
      </c>
      <c r="F21" s="19">
        <v>8</v>
      </c>
      <c r="G21" s="19">
        <f>SUM(Tabela14[[#This Row],[mai/24]:[dez/25]])</f>
        <v>8</v>
      </c>
      <c r="H21" s="26"/>
      <c r="I21" s="5">
        <v>0</v>
      </c>
      <c r="J21" s="5">
        <v>2</v>
      </c>
      <c r="K21" s="5">
        <v>0</v>
      </c>
      <c r="L21" s="47">
        <v>0</v>
      </c>
      <c r="M21" s="47">
        <v>2</v>
      </c>
      <c r="N21" s="47">
        <v>2</v>
      </c>
      <c r="O21" s="47">
        <v>2</v>
      </c>
      <c r="P21" s="47">
        <v>0</v>
      </c>
      <c r="Q21" s="47">
        <v>0</v>
      </c>
      <c r="R21" s="47">
        <v>0</v>
      </c>
      <c r="S21" s="47">
        <v>0</v>
      </c>
      <c r="T21" s="47">
        <v>0</v>
      </c>
      <c r="U21" s="47">
        <v>0</v>
      </c>
      <c r="V21" s="47">
        <v>0</v>
      </c>
      <c r="W21" s="47">
        <v>0</v>
      </c>
      <c r="X21" s="47">
        <v>0</v>
      </c>
      <c r="Y21" s="47">
        <v>0</v>
      </c>
      <c r="Z21" s="47">
        <v>0</v>
      </c>
      <c r="AA21" s="47">
        <v>0</v>
      </c>
      <c r="AB21" s="1"/>
    </row>
    <row r="22" spans="1:28" s="31" customFormat="1" ht="30" hidden="1" x14ac:dyDescent="0.25">
      <c r="A22" s="29" t="s">
        <v>66</v>
      </c>
      <c r="B22" s="29" t="s">
        <v>162</v>
      </c>
      <c r="C22" s="29" t="s">
        <v>145</v>
      </c>
      <c r="D22" s="79" t="s">
        <v>234</v>
      </c>
      <c r="E22" s="29" t="s">
        <v>22</v>
      </c>
      <c r="F22" s="19">
        <v>20</v>
      </c>
      <c r="G22" s="19">
        <f>SUM(Tabela14[[#This Row],[mai/24]:[jul/25]])</f>
        <v>20</v>
      </c>
      <c r="H22" s="40">
        <f>20-16</f>
        <v>4</v>
      </c>
      <c r="I22" s="40">
        <f>8+8</f>
        <v>16</v>
      </c>
      <c r="J22" s="40">
        <v>0</v>
      </c>
      <c r="K22" s="40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29" t="s">
        <v>67</v>
      </c>
    </row>
    <row r="23" spans="1:28" x14ac:dyDescent="0.25">
      <c r="A23" s="1" t="s">
        <v>69</v>
      </c>
      <c r="B23" s="1" t="s">
        <v>70</v>
      </c>
      <c r="C23" s="1" t="s">
        <v>21</v>
      </c>
      <c r="D23" s="55" t="s">
        <v>234</v>
      </c>
      <c r="E23" s="1" t="s">
        <v>22</v>
      </c>
      <c r="F23" s="19">
        <v>30</v>
      </c>
      <c r="G23" s="19">
        <f>SUM(Tabela14[[#This Row],[mai/24]:[dez/25]])</f>
        <v>30</v>
      </c>
      <c r="H23" s="26">
        <v>8</v>
      </c>
      <c r="I23" s="41">
        <v>4</v>
      </c>
      <c r="J23" s="5">
        <v>4</v>
      </c>
      <c r="K23" s="5">
        <v>0</v>
      </c>
      <c r="L23" s="47">
        <v>2</v>
      </c>
      <c r="M23" s="47">
        <v>4</v>
      </c>
      <c r="N23" s="47">
        <v>4</v>
      </c>
      <c r="O23" s="47">
        <v>4</v>
      </c>
      <c r="P23" s="47">
        <v>0</v>
      </c>
      <c r="Q23" s="47">
        <v>0</v>
      </c>
      <c r="R23" s="47">
        <v>0</v>
      </c>
      <c r="S23" s="47">
        <v>0</v>
      </c>
      <c r="T23" s="47">
        <v>0</v>
      </c>
      <c r="U23" s="47">
        <v>0</v>
      </c>
      <c r="V23" s="47">
        <v>0</v>
      </c>
      <c r="W23" s="47">
        <v>0</v>
      </c>
      <c r="X23" s="47">
        <v>0</v>
      </c>
      <c r="Y23" s="47">
        <v>0</v>
      </c>
      <c r="Z23" s="47">
        <v>0</v>
      </c>
      <c r="AA23" s="47">
        <v>0</v>
      </c>
      <c r="AB23" s="1"/>
    </row>
    <row r="24" spans="1:28" ht="45" x14ac:dyDescent="0.25">
      <c r="A24" s="1" t="s">
        <v>71</v>
      </c>
      <c r="B24" s="1" t="s">
        <v>233</v>
      </c>
      <c r="C24" s="1" t="s">
        <v>21</v>
      </c>
      <c r="D24" s="55">
        <v>2024</v>
      </c>
      <c r="E24" s="1" t="s">
        <v>22</v>
      </c>
      <c r="F24" s="19">
        <v>40</v>
      </c>
      <c r="G24" s="19">
        <f>SUM(Tabela14[[#This Row],[mai/24]:[dez/25]])</f>
        <v>40</v>
      </c>
      <c r="H24" s="26">
        <v>4</v>
      </c>
      <c r="I24" s="5">
        <v>4</v>
      </c>
      <c r="J24" s="5">
        <v>16</v>
      </c>
      <c r="K24" s="5">
        <v>0</v>
      </c>
      <c r="L24" s="47">
        <v>8</v>
      </c>
      <c r="M24" s="47">
        <v>8</v>
      </c>
      <c r="N24" s="47">
        <v>0</v>
      </c>
      <c r="O24" s="47">
        <v>0</v>
      </c>
      <c r="P24" s="47">
        <v>0</v>
      </c>
      <c r="Q24" s="47">
        <v>0</v>
      </c>
      <c r="R24" s="47">
        <v>0</v>
      </c>
      <c r="S24" s="47">
        <v>0</v>
      </c>
      <c r="T24" s="47">
        <v>0</v>
      </c>
      <c r="U24" s="47">
        <v>0</v>
      </c>
      <c r="V24" s="47">
        <v>0</v>
      </c>
      <c r="W24" s="47">
        <v>0</v>
      </c>
      <c r="X24" s="47">
        <v>0</v>
      </c>
      <c r="Y24" s="47">
        <v>0</v>
      </c>
      <c r="Z24" s="47">
        <v>0</v>
      </c>
      <c r="AA24" s="47">
        <v>0</v>
      </c>
      <c r="AB24" s="1"/>
    </row>
    <row r="25" spans="1:28" ht="45" x14ac:dyDescent="0.25">
      <c r="A25" s="1" t="s">
        <v>77</v>
      </c>
      <c r="B25" s="1" t="s">
        <v>186</v>
      </c>
      <c r="C25" s="2" t="s">
        <v>206</v>
      </c>
      <c r="D25" s="55" t="s">
        <v>220</v>
      </c>
      <c r="E25" s="1" t="s">
        <v>22</v>
      </c>
      <c r="F25" s="19">
        <v>96</v>
      </c>
      <c r="G25" s="19">
        <f>SUM(Tabela14[[#This Row],[ago/24]:[dez/25]])</f>
        <v>96</v>
      </c>
      <c r="H25" s="26">
        <v>16</v>
      </c>
      <c r="I25" s="41">
        <v>4</v>
      </c>
      <c r="J25" s="5">
        <v>12</v>
      </c>
      <c r="K25" s="5">
        <v>4</v>
      </c>
      <c r="L25" s="47">
        <v>4</v>
      </c>
      <c r="M25" s="47">
        <v>40</v>
      </c>
      <c r="N25" s="47">
        <v>40</v>
      </c>
      <c r="O25" s="47">
        <v>8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  <c r="X25" s="47">
        <v>0</v>
      </c>
      <c r="Y25" s="47">
        <v>0</v>
      </c>
      <c r="Z25" s="47">
        <v>0</v>
      </c>
      <c r="AA25" s="47">
        <v>0</v>
      </c>
      <c r="AB25" s="1"/>
    </row>
    <row r="26" spans="1:28" s="46" customFormat="1" hidden="1" x14ac:dyDescent="0.25">
      <c r="A26" s="43" t="s">
        <v>80</v>
      </c>
      <c r="B26" s="44" t="s">
        <v>165</v>
      </c>
      <c r="C26" s="43" t="s">
        <v>148</v>
      </c>
      <c r="D26" s="80"/>
      <c r="E26" s="43" t="s">
        <v>22</v>
      </c>
      <c r="F26" s="19">
        <v>8</v>
      </c>
      <c r="G26" s="19">
        <f>SUM(Tabela14[[#This Row],[mai/24]:[jul/25]])</f>
        <v>8</v>
      </c>
      <c r="H26" s="26">
        <v>4</v>
      </c>
      <c r="I26" s="5">
        <v>4</v>
      </c>
      <c r="J26" s="45">
        <v>0</v>
      </c>
      <c r="K26" s="45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43"/>
    </row>
    <row r="27" spans="1:28" hidden="1" x14ac:dyDescent="0.25">
      <c r="A27" s="66" t="s">
        <v>156</v>
      </c>
      <c r="B27" s="21" t="s">
        <v>201</v>
      </c>
      <c r="C27" s="1" t="s">
        <v>145</v>
      </c>
      <c r="D27" s="55" t="s">
        <v>234</v>
      </c>
      <c r="E27" s="1" t="s">
        <v>22</v>
      </c>
      <c r="F27" s="19">
        <v>23</v>
      </c>
      <c r="G27" s="19">
        <f>SUM(Tabela14[[#This Row],[mai/24]:[dez/25]])</f>
        <v>23</v>
      </c>
      <c r="H27" s="26">
        <v>0</v>
      </c>
      <c r="I27" s="5">
        <v>2</v>
      </c>
      <c r="J27" s="5">
        <v>8</v>
      </c>
      <c r="K27" s="5">
        <v>9</v>
      </c>
      <c r="L27" s="47">
        <v>4</v>
      </c>
      <c r="M27" s="47">
        <v>0</v>
      </c>
      <c r="N27" s="47">
        <v>0</v>
      </c>
      <c r="O27" s="47">
        <v>0</v>
      </c>
      <c r="P27" s="47">
        <v>0</v>
      </c>
      <c r="Q27" s="47">
        <v>0</v>
      </c>
      <c r="R27" s="47">
        <v>0</v>
      </c>
      <c r="S27" s="47">
        <v>0</v>
      </c>
      <c r="T27" s="47">
        <v>0</v>
      </c>
      <c r="U27" s="47">
        <v>0</v>
      </c>
      <c r="V27" s="47">
        <v>0</v>
      </c>
      <c r="W27" s="47">
        <v>0</v>
      </c>
      <c r="X27" s="47">
        <v>0</v>
      </c>
      <c r="Y27" s="47">
        <v>0</v>
      </c>
      <c r="Z27" s="47">
        <v>0</v>
      </c>
      <c r="AA27" s="47">
        <v>0</v>
      </c>
      <c r="AB27" s="1"/>
    </row>
    <row r="28" spans="1:28" ht="63.75" customHeight="1" x14ac:dyDescent="0.25">
      <c r="A28" s="1" t="s">
        <v>157</v>
      </c>
      <c r="B28" s="21" t="s">
        <v>235</v>
      </c>
      <c r="C28" s="33" t="s">
        <v>21</v>
      </c>
      <c r="D28" s="55" t="s">
        <v>220</v>
      </c>
      <c r="E28" s="1" t="s">
        <v>22</v>
      </c>
      <c r="F28" s="19">
        <v>58</v>
      </c>
      <c r="G28" s="19">
        <f>SUM(Tabela14[[#This Row],[ago/24]:[dez/25]])</f>
        <v>58</v>
      </c>
      <c r="H28" s="26">
        <v>0</v>
      </c>
      <c r="I28" s="5">
        <v>0</v>
      </c>
      <c r="J28" s="5">
        <v>10</v>
      </c>
      <c r="K28" s="5">
        <v>0</v>
      </c>
      <c r="L28" s="47">
        <v>4</v>
      </c>
      <c r="M28" s="47">
        <v>4</v>
      </c>
      <c r="N28" s="47">
        <v>4</v>
      </c>
      <c r="O28" s="47">
        <v>4</v>
      </c>
      <c r="P28" s="47">
        <v>8</v>
      </c>
      <c r="Q28" s="47">
        <v>24</v>
      </c>
      <c r="R28" s="47">
        <v>10</v>
      </c>
      <c r="S28" s="47">
        <v>0</v>
      </c>
      <c r="T28" s="47">
        <v>0</v>
      </c>
      <c r="U28" s="47">
        <v>0</v>
      </c>
      <c r="V28" s="47">
        <v>0</v>
      </c>
      <c r="W28" s="47">
        <v>0</v>
      </c>
      <c r="X28" s="47">
        <v>0</v>
      </c>
      <c r="Y28" s="47">
        <v>0</v>
      </c>
      <c r="Z28" s="47">
        <v>0</v>
      </c>
      <c r="AA28" s="47">
        <v>0</v>
      </c>
      <c r="AB28" s="1"/>
    </row>
    <row r="29" spans="1:28" ht="30" x14ac:dyDescent="0.25">
      <c r="A29" s="1" t="s">
        <v>141</v>
      </c>
      <c r="B29" s="52" t="s">
        <v>208</v>
      </c>
      <c r="C29" s="1" t="s">
        <v>21</v>
      </c>
      <c r="D29" s="55" t="s">
        <v>234</v>
      </c>
      <c r="E29" s="1" t="s">
        <v>22</v>
      </c>
      <c r="F29" s="19">
        <v>16</v>
      </c>
      <c r="G29" s="19">
        <f>SUM(Tabela14[[#This Row],[mai/24]:[dez/25]])</f>
        <v>16</v>
      </c>
      <c r="H29" s="26">
        <v>6</v>
      </c>
      <c r="I29" s="5">
        <v>6</v>
      </c>
      <c r="J29" s="5">
        <v>2</v>
      </c>
      <c r="K29" s="5">
        <v>0</v>
      </c>
      <c r="L29" s="47">
        <v>2</v>
      </c>
      <c r="M29" s="47">
        <v>0</v>
      </c>
      <c r="N29" s="47">
        <v>0</v>
      </c>
      <c r="O29" s="47">
        <v>0</v>
      </c>
      <c r="P29" s="47">
        <v>0</v>
      </c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  <c r="X29" s="47">
        <v>0</v>
      </c>
      <c r="Y29" s="47">
        <v>0</v>
      </c>
      <c r="Z29" s="47">
        <v>0</v>
      </c>
      <c r="AA29" s="47">
        <v>0</v>
      </c>
      <c r="AB29" s="1"/>
    </row>
    <row r="30" spans="1:28" ht="30" x14ac:dyDescent="0.25">
      <c r="A30" s="1" t="s">
        <v>33</v>
      </c>
      <c r="B30" s="1" t="s">
        <v>209</v>
      </c>
      <c r="C30" s="1" t="s">
        <v>21</v>
      </c>
      <c r="D30" s="55" t="s">
        <v>234</v>
      </c>
      <c r="E30" s="1" t="s">
        <v>22</v>
      </c>
      <c r="F30" s="19">
        <v>36</v>
      </c>
      <c r="G30" s="19">
        <f>SUM(Tabela14[[#This Row],[mai/24]:[dez/25]])</f>
        <v>36</v>
      </c>
      <c r="H30" s="5"/>
      <c r="I30" s="5">
        <v>12</v>
      </c>
      <c r="J30" s="5">
        <v>8</v>
      </c>
      <c r="K30" s="5">
        <v>0</v>
      </c>
      <c r="L30" s="47">
        <v>16</v>
      </c>
      <c r="M30" s="47">
        <v>0</v>
      </c>
      <c r="N30" s="47">
        <v>0</v>
      </c>
      <c r="O30" s="47">
        <v>0</v>
      </c>
      <c r="P30" s="47">
        <v>0</v>
      </c>
      <c r="Q30" s="47">
        <v>0</v>
      </c>
      <c r="R30" s="47">
        <v>0</v>
      </c>
      <c r="S30" s="47">
        <v>0</v>
      </c>
      <c r="T30" s="47">
        <v>0</v>
      </c>
      <c r="U30" s="47">
        <v>0</v>
      </c>
      <c r="V30" s="47">
        <v>0</v>
      </c>
      <c r="W30" s="47">
        <v>0</v>
      </c>
      <c r="X30" s="47">
        <v>0</v>
      </c>
      <c r="Y30" s="47">
        <v>0</v>
      </c>
      <c r="Z30" s="47">
        <v>0</v>
      </c>
      <c r="AA30" s="47">
        <v>0</v>
      </c>
      <c r="AB30" s="1"/>
    </row>
    <row r="31" spans="1:28" hidden="1" x14ac:dyDescent="0.25">
      <c r="A31" s="1" t="s">
        <v>35</v>
      </c>
      <c r="C31" s="1" t="s">
        <v>145</v>
      </c>
      <c r="D31" s="55" t="s">
        <v>234</v>
      </c>
      <c r="E31" s="1" t="s">
        <v>22</v>
      </c>
      <c r="F31" s="19">
        <v>4</v>
      </c>
      <c r="G31" s="19">
        <f>SUM(Tabela14[[#This Row],[mai/24]:[jul/25]])</f>
        <v>4</v>
      </c>
      <c r="H31" s="5"/>
      <c r="I31" s="5">
        <v>2</v>
      </c>
      <c r="J31" s="5">
        <v>2</v>
      </c>
      <c r="K31" s="5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0</v>
      </c>
      <c r="R31" s="47">
        <v>0</v>
      </c>
      <c r="S31" s="47">
        <v>0</v>
      </c>
      <c r="T31" s="47">
        <v>0</v>
      </c>
      <c r="U31" s="47">
        <v>0</v>
      </c>
      <c r="V31" s="47">
        <v>0</v>
      </c>
      <c r="W31" s="47"/>
      <c r="X31" s="47"/>
      <c r="Y31" s="47"/>
      <c r="Z31" s="47"/>
      <c r="AA31" s="47"/>
      <c r="AB31" s="1"/>
    </row>
    <row r="32" spans="1:28" ht="30" x14ac:dyDescent="0.25">
      <c r="A32" s="1" t="s">
        <v>32</v>
      </c>
      <c r="B32" s="1" t="s">
        <v>209</v>
      </c>
      <c r="C32" s="1" t="s">
        <v>21</v>
      </c>
      <c r="D32" s="55" t="s">
        <v>234</v>
      </c>
      <c r="E32" s="1" t="s">
        <v>22</v>
      </c>
      <c r="F32" s="19">
        <v>17</v>
      </c>
      <c r="G32" s="19">
        <f>SUM(Tabela14[[#This Row],[mai/24]:[dez/25]])</f>
        <v>17</v>
      </c>
      <c r="H32" s="5"/>
      <c r="I32" s="5">
        <v>2</v>
      </c>
      <c r="J32" s="5">
        <v>4</v>
      </c>
      <c r="K32" s="5">
        <v>7</v>
      </c>
      <c r="L32" s="47">
        <v>2</v>
      </c>
      <c r="M32" s="47">
        <v>2</v>
      </c>
      <c r="N32" s="47">
        <v>0</v>
      </c>
      <c r="O32" s="47">
        <v>0</v>
      </c>
      <c r="P32" s="47">
        <v>0</v>
      </c>
      <c r="Q32" s="47">
        <v>0</v>
      </c>
      <c r="R32" s="47">
        <v>0</v>
      </c>
      <c r="S32" s="47">
        <v>0</v>
      </c>
      <c r="T32" s="47">
        <v>0</v>
      </c>
      <c r="U32" s="47">
        <v>0</v>
      </c>
      <c r="V32" s="47">
        <v>0</v>
      </c>
      <c r="W32" s="47">
        <v>0</v>
      </c>
      <c r="X32" s="47">
        <v>0</v>
      </c>
      <c r="Y32" s="47">
        <v>0</v>
      </c>
      <c r="Z32" s="47">
        <v>0</v>
      </c>
      <c r="AA32" s="47">
        <v>0</v>
      </c>
      <c r="AB32" s="1"/>
    </row>
    <row r="33" spans="1:28" hidden="1" x14ac:dyDescent="0.25">
      <c r="A33" s="1" t="s">
        <v>174</v>
      </c>
      <c r="C33" s="1" t="s">
        <v>145</v>
      </c>
      <c r="D33" s="55" t="s">
        <v>234</v>
      </c>
      <c r="E33" s="1" t="s">
        <v>22</v>
      </c>
      <c r="F33" s="19">
        <v>30</v>
      </c>
      <c r="G33" s="19">
        <f>SUM(Tabela14[[#This Row],[mai/24]:[jul/25]])</f>
        <v>30</v>
      </c>
      <c r="H33" s="26"/>
      <c r="I33" s="5"/>
      <c r="J33" s="5">
        <v>30</v>
      </c>
      <c r="K33" s="5">
        <v>0</v>
      </c>
      <c r="L33" s="47">
        <v>0</v>
      </c>
      <c r="M33" s="47">
        <v>0</v>
      </c>
      <c r="N33" s="47">
        <v>0</v>
      </c>
      <c r="O33" s="47">
        <v>0</v>
      </c>
      <c r="P33" s="47">
        <v>0</v>
      </c>
      <c r="Q33" s="47">
        <v>0</v>
      </c>
      <c r="R33" s="47">
        <v>0</v>
      </c>
      <c r="S33" s="47">
        <v>0</v>
      </c>
      <c r="T33" s="47">
        <v>0</v>
      </c>
      <c r="U33" s="47">
        <v>0</v>
      </c>
      <c r="V33" s="47">
        <v>0</v>
      </c>
      <c r="W33" s="47"/>
      <c r="X33" s="47"/>
      <c r="Y33" s="47"/>
      <c r="Z33" s="47"/>
      <c r="AA33" s="47"/>
      <c r="AB33" s="1"/>
    </row>
    <row r="34" spans="1:28" ht="25.5" customHeight="1" x14ac:dyDescent="0.25">
      <c r="A34" s="1" t="s">
        <v>79</v>
      </c>
      <c r="B34" s="8"/>
      <c r="C34" s="1" t="s">
        <v>21</v>
      </c>
      <c r="D34" s="55" t="s">
        <v>220</v>
      </c>
      <c r="E34" s="1" t="s">
        <v>22</v>
      </c>
      <c r="F34" s="19">
        <v>222</v>
      </c>
      <c r="G34" s="19">
        <f>SUM(Tabela14[[#This Row],[mai/24]:[dez/25]])</f>
        <v>222</v>
      </c>
      <c r="H34" s="5"/>
      <c r="I34" s="5">
        <v>40</v>
      </c>
      <c r="J34" s="5">
        <v>16</v>
      </c>
      <c r="K34" s="5">
        <v>6</v>
      </c>
      <c r="L34" s="47">
        <v>16</v>
      </c>
      <c r="M34" s="47">
        <v>24</v>
      </c>
      <c r="N34" s="47">
        <v>24</v>
      </c>
      <c r="O34" s="47">
        <v>24</v>
      </c>
      <c r="P34" s="47">
        <v>8</v>
      </c>
      <c r="Q34" s="47">
        <v>8</v>
      </c>
      <c r="R34" s="47">
        <v>24</v>
      </c>
      <c r="S34" s="47">
        <v>16</v>
      </c>
      <c r="T34" s="47">
        <v>16</v>
      </c>
      <c r="U34" s="47">
        <v>0</v>
      </c>
      <c r="V34" s="47">
        <v>0</v>
      </c>
      <c r="W34" s="47">
        <v>0</v>
      </c>
      <c r="X34" s="47">
        <v>0</v>
      </c>
      <c r="Y34" s="47">
        <v>0</v>
      </c>
      <c r="Z34" s="47">
        <v>0</v>
      </c>
      <c r="AA34" s="47">
        <v>0</v>
      </c>
      <c r="AB34" s="1"/>
    </row>
    <row r="35" spans="1:28" ht="45" hidden="1" customHeight="1" x14ac:dyDescent="0.25">
      <c r="A35" s="1" t="s">
        <v>169</v>
      </c>
      <c r="B35" s="1" t="s">
        <v>210</v>
      </c>
      <c r="C35" s="1" t="s">
        <v>145</v>
      </c>
      <c r="D35" s="55" t="s">
        <v>234</v>
      </c>
      <c r="E35" s="1" t="s">
        <v>22</v>
      </c>
      <c r="F35" s="19">
        <v>30</v>
      </c>
      <c r="G35" s="19">
        <f>SUM(Tabela14[[#This Row],[mai/24]:[dez/25]])</f>
        <v>30</v>
      </c>
      <c r="H35" s="5"/>
      <c r="I35" s="5">
        <v>2</v>
      </c>
      <c r="J35" s="5">
        <v>20</v>
      </c>
      <c r="K35" s="5">
        <v>8</v>
      </c>
      <c r="L35" s="47">
        <v>0</v>
      </c>
      <c r="M35" s="47">
        <v>0</v>
      </c>
      <c r="N35" s="47">
        <v>0</v>
      </c>
      <c r="O35" s="47">
        <v>0</v>
      </c>
      <c r="P35" s="47">
        <v>0</v>
      </c>
      <c r="Q35" s="47">
        <v>0</v>
      </c>
      <c r="R35" s="47">
        <v>0</v>
      </c>
      <c r="S35" s="47">
        <v>0</v>
      </c>
      <c r="T35" s="47">
        <v>0</v>
      </c>
      <c r="U35" s="47">
        <v>0</v>
      </c>
      <c r="V35" s="47">
        <v>0</v>
      </c>
      <c r="W35" s="47">
        <v>0</v>
      </c>
      <c r="X35" s="47">
        <v>0</v>
      </c>
      <c r="Y35" s="47">
        <v>0</v>
      </c>
      <c r="Z35" s="47">
        <v>0</v>
      </c>
      <c r="AA35" s="47">
        <v>0</v>
      </c>
      <c r="AB35" s="1"/>
    </row>
    <row r="36" spans="1:28" s="31" customFormat="1" ht="30" hidden="1" x14ac:dyDescent="0.25">
      <c r="A36" s="29" t="s">
        <v>44</v>
      </c>
      <c r="B36" s="29" t="s">
        <v>45</v>
      </c>
      <c r="C36" s="29" t="s">
        <v>145</v>
      </c>
      <c r="D36" s="79" t="s">
        <v>234</v>
      </c>
      <c r="E36" s="29" t="s">
        <v>22</v>
      </c>
      <c r="F36" s="19">
        <v>10</v>
      </c>
      <c r="G36" s="19">
        <f>SUM(Tabela14[[#This Row],[mai/24]:[jul/25]])</f>
        <v>10</v>
      </c>
      <c r="H36" s="5"/>
      <c r="I36" s="5">
        <v>8</v>
      </c>
      <c r="J36" s="40">
        <v>2</v>
      </c>
      <c r="K36" s="40">
        <v>0</v>
      </c>
      <c r="L36" s="74">
        <v>0</v>
      </c>
      <c r="M36" s="74">
        <v>0</v>
      </c>
      <c r="N36" s="74">
        <v>0</v>
      </c>
      <c r="O36" s="74">
        <v>0</v>
      </c>
      <c r="P36" s="74">
        <v>0</v>
      </c>
      <c r="Q36" s="74">
        <v>0</v>
      </c>
      <c r="R36" s="74">
        <v>0</v>
      </c>
      <c r="S36" s="74">
        <v>0</v>
      </c>
      <c r="T36" s="74">
        <v>0</v>
      </c>
      <c r="U36" s="74">
        <v>0</v>
      </c>
      <c r="V36" s="74">
        <v>0</v>
      </c>
      <c r="W36" s="74"/>
      <c r="X36" s="74"/>
      <c r="Y36" s="74"/>
      <c r="Z36" s="74"/>
      <c r="AA36" s="74"/>
      <c r="AB36" s="29"/>
    </row>
    <row r="37" spans="1:28" ht="33" hidden="1" customHeight="1" x14ac:dyDescent="0.25">
      <c r="A37" s="1" t="s">
        <v>62</v>
      </c>
      <c r="B37" s="1" t="s">
        <v>63</v>
      </c>
      <c r="C37" s="1" t="s">
        <v>145</v>
      </c>
      <c r="D37" s="55" t="s">
        <v>234</v>
      </c>
      <c r="E37" s="1" t="s">
        <v>22</v>
      </c>
      <c r="F37" s="19">
        <v>4</v>
      </c>
      <c r="G37" s="19">
        <f>SUM(Tabela14[[#This Row],[mai/24]:[jul/25]])</f>
        <v>4</v>
      </c>
      <c r="H37" s="5"/>
      <c r="I37" s="5">
        <v>2</v>
      </c>
      <c r="J37" s="5">
        <v>2</v>
      </c>
      <c r="K37" s="5">
        <v>0</v>
      </c>
      <c r="L37" s="47">
        <v>0</v>
      </c>
      <c r="M37" s="47">
        <v>0</v>
      </c>
      <c r="N37" s="47">
        <v>0</v>
      </c>
      <c r="O37" s="47">
        <v>0</v>
      </c>
      <c r="P37" s="47">
        <v>0</v>
      </c>
      <c r="Q37" s="47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47"/>
      <c r="X37" s="47"/>
      <c r="Y37" s="47"/>
      <c r="Z37" s="47"/>
      <c r="AA37" s="47"/>
      <c r="AB37" s="1"/>
    </row>
    <row r="38" spans="1:28" ht="33" customHeight="1" x14ac:dyDescent="0.25">
      <c r="A38" s="1" t="s">
        <v>188</v>
      </c>
      <c r="B38" s="50" t="s">
        <v>205</v>
      </c>
      <c r="C38" s="1" t="s">
        <v>21</v>
      </c>
      <c r="D38" s="55" t="s">
        <v>234</v>
      </c>
      <c r="E38" s="1" t="s">
        <v>22</v>
      </c>
      <c r="F38" s="19">
        <v>4</v>
      </c>
      <c r="G38" s="19">
        <f>SUM(Tabela14[[#This Row],[mai/24]:[dez/25]])</f>
        <v>4</v>
      </c>
      <c r="H38" s="26"/>
      <c r="I38" s="5"/>
      <c r="J38" s="5"/>
      <c r="K38" s="5">
        <v>0</v>
      </c>
      <c r="L38" s="47">
        <v>0</v>
      </c>
      <c r="M38" s="47">
        <v>0</v>
      </c>
      <c r="N38" s="47">
        <v>4</v>
      </c>
      <c r="O38" s="47">
        <v>0</v>
      </c>
      <c r="P38" s="47">
        <v>0</v>
      </c>
      <c r="Q38" s="47">
        <v>0</v>
      </c>
      <c r="R38" s="47">
        <v>0</v>
      </c>
      <c r="S38" s="47">
        <v>0</v>
      </c>
      <c r="T38" s="47">
        <v>0</v>
      </c>
      <c r="U38" s="47">
        <v>0</v>
      </c>
      <c r="V38" s="47">
        <v>0</v>
      </c>
      <c r="W38" s="47">
        <v>0</v>
      </c>
      <c r="X38" s="47">
        <v>0</v>
      </c>
      <c r="Y38" s="47">
        <v>0</v>
      </c>
      <c r="Z38" s="47">
        <v>0</v>
      </c>
      <c r="AA38" s="47">
        <v>0</v>
      </c>
      <c r="AB38" s="1"/>
    </row>
    <row r="39" spans="1:28" x14ac:dyDescent="0.25">
      <c r="A39" s="1" t="s">
        <v>146</v>
      </c>
      <c r="B39" s="1" t="s">
        <v>189</v>
      </c>
      <c r="C39" s="1" t="s">
        <v>21</v>
      </c>
      <c r="D39" s="55" t="s">
        <v>234</v>
      </c>
      <c r="E39" s="1" t="s">
        <v>22</v>
      </c>
      <c r="F39" s="19">
        <v>12</v>
      </c>
      <c r="G39" s="19">
        <f>SUM(Tabela14[[#This Row],[mai/24]:[dez/25]])</f>
        <v>12</v>
      </c>
      <c r="H39" s="5">
        <v>4</v>
      </c>
      <c r="I39" s="5">
        <v>0</v>
      </c>
      <c r="J39" s="5">
        <v>6</v>
      </c>
      <c r="K39" s="5">
        <v>0</v>
      </c>
      <c r="L39" s="47">
        <v>2</v>
      </c>
      <c r="M39" s="47">
        <v>0</v>
      </c>
      <c r="N39" s="47">
        <v>0</v>
      </c>
      <c r="O39" s="47">
        <v>0</v>
      </c>
      <c r="P39" s="47">
        <v>0</v>
      </c>
      <c r="Q39" s="47">
        <v>0</v>
      </c>
      <c r="R39" s="47">
        <v>0</v>
      </c>
      <c r="S39" s="47">
        <v>0</v>
      </c>
      <c r="T39" s="47">
        <v>0</v>
      </c>
      <c r="U39" s="47">
        <v>0</v>
      </c>
      <c r="V39" s="47">
        <v>0</v>
      </c>
      <c r="W39" s="47">
        <v>0</v>
      </c>
      <c r="X39" s="47">
        <v>0</v>
      </c>
      <c r="Y39" s="47">
        <v>0</v>
      </c>
      <c r="Z39" s="47">
        <v>0</v>
      </c>
      <c r="AA39" s="47">
        <v>0</v>
      </c>
    </row>
    <row r="40" spans="1:28" x14ac:dyDescent="0.25">
      <c r="A40" s="1" t="s">
        <v>38</v>
      </c>
      <c r="B40" s="1" t="s">
        <v>211</v>
      </c>
      <c r="C40" s="1" t="s">
        <v>21</v>
      </c>
      <c r="D40" s="55" t="s">
        <v>220</v>
      </c>
      <c r="E40" s="1" t="s">
        <v>22</v>
      </c>
      <c r="F40" s="19">
        <v>127</v>
      </c>
      <c r="G40" s="19">
        <f>SUM(Tabela14[[#This Row],[mai/24]:[dez/25]])</f>
        <v>127</v>
      </c>
      <c r="H40" s="26">
        <v>0</v>
      </c>
      <c r="I40" s="5">
        <v>0</v>
      </c>
      <c r="J40" s="5">
        <v>0</v>
      </c>
      <c r="K40" s="5">
        <v>3</v>
      </c>
      <c r="L40" s="47">
        <v>8</v>
      </c>
      <c r="M40" s="47">
        <v>24</v>
      </c>
      <c r="N40" s="47">
        <v>16</v>
      </c>
      <c r="O40" s="47">
        <v>4</v>
      </c>
      <c r="P40" s="47">
        <v>16</v>
      </c>
      <c r="Q40" s="47">
        <v>40</v>
      </c>
      <c r="R40" s="47">
        <v>16</v>
      </c>
      <c r="S40" s="47">
        <v>0</v>
      </c>
      <c r="T40" s="47">
        <v>0</v>
      </c>
      <c r="U40" s="47">
        <v>0</v>
      </c>
      <c r="V40" s="47">
        <v>0</v>
      </c>
      <c r="W40" s="47">
        <v>0</v>
      </c>
      <c r="X40" s="47">
        <v>0</v>
      </c>
      <c r="Y40" s="47">
        <v>0</v>
      </c>
      <c r="Z40" s="47">
        <v>0</v>
      </c>
      <c r="AA40" s="47">
        <v>0</v>
      </c>
      <c r="AB40" s="1"/>
    </row>
    <row r="41" spans="1:28" ht="30.75" hidden="1" customHeight="1" x14ac:dyDescent="0.25">
      <c r="A41" s="66" t="s">
        <v>73</v>
      </c>
      <c r="B41" s="1" t="s">
        <v>230</v>
      </c>
      <c r="C41" s="1" t="s">
        <v>145</v>
      </c>
      <c r="D41" s="55" t="s">
        <v>234</v>
      </c>
      <c r="E41" s="1" t="s">
        <v>22</v>
      </c>
      <c r="F41" s="19">
        <v>47</v>
      </c>
      <c r="G41" s="19">
        <f>SUM(Tabela14[[#This Row],[mai/24]:[dez/25]])</f>
        <v>47</v>
      </c>
      <c r="H41" s="26"/>
      <c r="I41" s="5"/>
      <c r="J41" s="5">
        <v>4</v>
      </c>
      <c r="K41" s="5">
        <v>43</v>
      </c>
      <c r="L41" s="47">
        <v>0</v>
      </c>
      <c r="M41" s="47">
        <v>0</v>
      </c>
      <c r="N41" s="47">
        <v>0</v>
      </c>
      <c r="O41" s="47">
        <v>0</v>
      </c>
      <c r="P41" s="47">
        <v>0</v>
      </c>
      <c r="Q41" s="47">
        <v>0</v>
      </c>
      <c r="R41" s="47">
        <v>0</v>
      </c>
      <c r="S41" s="47">
        <v>0</v>
      </c>
      <c r="T41" s="47">
        <v>0</v>
      </c>
      <c r="U41" s="47">
        <v>0</v>
      </c>
      <c r="V41" s="47">
        <v>0</v>
      </c>
      <c r="W41" s="47">
        <v>0</v>
      </c>
      <c r="X41" s="47">
        <v>0</v>
      </c>
      <c r="Y41" s="47">
        <v>0</v>
      </c>
      <c r="Z41" s="47">
        <v>0</v>
      </c>
      <c r="AA41" s="47">
        <v>0</v>
      </c>
      <c r="AB41" s="1"/>
    </row>
    <row r="42" spans="1:28" x14ac:dyDescent="0.25">
      <c r="A42" s="1" t="s">
        <v>190</v>
      </c>
      <c r="B42" s="50" t="s">
        <v>205</v>
      </c>
      <c r="C42" s="1" t="s">
        <v>21</v>
      </c>
      <c r="D42" s="55" t="s">
        <v>234</v>
      </c>
      <c r="E42" s="1" t="s">
        <v>22</v>
      </c>
      <c r="F42" s="19">
        <v>2</v>
      </c>
      <c r="G42" s="19">
        <f>SUM(Tabela14[[#This Row],[mai/24]:[dez/25]])</f>
        <v>2</v>
      </c>
      <c r="H42" s="26"/>
      <c r="I42" s="5"/>
      <c r="J42" s="5"/>
      <c r="K42" s="5">
        <v>0</v>
      </c>
      <c r="L42" s="47">
        <v>1</v>
      </c>
      <c r="M42" s="47">
        <v>1</v>
      </c>
      <c r="N42" s="47">
        <v>0</v>
      </c>
      <c r="O42" s="47">
        <v>0</v>
      </c>
      <c r="P42" s="47">
        <v>0</v>
      </c>
      <c r="Q42" s="47">
        <v>0</v>
      </c>
      <c r="R42" s="47">
        <v>0</v>
      </c>
      <c r="S42" s="47">
        <v>0</v>
      </c>
      <c r="T42" s="47">
        <v>0</v>
      </c>
      <c r="U42" s="47">
        <v>0</v>
      </c>
      <c r="V42" s="47">
        <v>0</v>
      </c>
      <c r="W42" s="47">
        <v>0</v>
      </c>
      <c r="X42" s="47">
        <v>0</v>
      </c>
      <c r="Y42" s="47">
        <v>0</v>
      </c>
      <c r="Z42" s="47">
        <v>0</v>
      </c>
      <c r="AA42" s="47">
        <v>0</v>
      </c>
      <c r="AB42" s="1"/>
    </row>
    <row r="43" spans="1:28" x14ac:dyDescent="0.25">
      <c r="A43" s="1" t="s">
        <v>191</v>
      </c>
      <c r="B43" s="50" t="s">
        <v>205</v>
      </c>
      <c r="C43" s="1" t="s">
        <v>21</v>
      </c>
      <c r="D43" s="55" t="s">
        <v>234</v>
      </c>
      <c r="E43" s="1" t="s">
        <v>22</v>
      </c>
      <c r="F43" s="19">
        <v>2</v>
      </c>
      <c r="G43" s="19">
        <f>SUM(Tabela14[[#This Row],[mai/24]:[dez/25]])</f>
        <v>2</v>
      </c>
      <c r="H43" s="26"/>
      <c r="I43" s="5"/>
      <c r="J43" s="5"/>
      <c r="K43" s="5">
        <v>0</v>
      </c>
      <c r="L43" s="47">
        <v>1</v>
      </c>
      <c r="M43" s="47">
        <v>1</v>
      </c>
      <c r="N43" s="47">
        <v>0</v>
      </c>
      <c r="O43" s="47">
        <v>0</v>
      </c>
      <c r="P43" s="47">
        <v>0</v>
      </c>
      <c r="Q43" s="47">
        <v>0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B43" s="1"/>
    </row>
    <row r="44" spans="1:28" x14ac:dyDescent="0.25">
      <c r="A44" s="1" t="s">
        <v>192</v>
      </c>
      <c r="B44" s="50" t="s">
        <v>205</v>
      </c>
      <c r="C44" s="1" t="s">
        <v>21</v>
      </c>
      <c r="D44" s="55" t="s">
        <v>234</v>
      </c>
      <c r="E44" s="1" t="s">
        <v>22</v>
      </c>
      <c r="F44" s="19">
        <v>8</v>
      </c>
      <c r="G44" s="19">
        <f>SUM(Tabela14[[#This Row],[mai/24]:[dez/25]])</f>
        <v>8</v>
      </c>
      <c r="H44" s="26"/>
      <c r="I44" s="5"/>
      <c r="J44" s="5"/>
      <c r="K44" s="5">
        <v>4</v>
      </c>
      <c r="L44" s="47">
        <v>2</v>
      </c>
      <c r="M44" s="47">
        <v>2</v>
      </c>
      <c r="N44" s="47">
        <v>0</v>
      </c>
      <c r="O44" s="47">
        <v>0</v>
      </c>
      <c r="P44" s="47">
        <v>0</v>
      </c>
      <c r="Q44" s="47">
        <v>0</v>
      </c>
      <c r="R44" s="47">
        <v>0</v>
      </c>
      <c r="S44" s="47">
        <v>0</v>
      </c>
      <c r="T44" s="47">
        <v>0</v>
      </c>
      <c r="U44" s="47">
        <v>0</v>
      </c>
      <c r="V44" s="47">
        <v>0</v>
      </c>
      <c r="W44" s="47">
        <v>0</v>
      </c>
      <c r="X44" s="47">
        <v>0</v>
      </c>
      <c r="Y44" s="47">
        <v>0</v>
      </c>
      <c r="Z44" s="47">
        <v>0</v>
      </c>
      <c r="AA44" s="47">
        <v>0</v>
      </c>
      <c r="AB44" s="1"/>
    </row>
    <row r="45" spans="1:28" x14ac:dyDescent="0.25">
      <c r="A45" s="1" t="s">
        <v>223</v>
      </c>
      <c r="C45" s="1" t="s">
        <v>21</v>
      </c>
      <c r="D45" s="55" t="s">
        <v>234</v>
      </c>
      <c r="E45" s="1" t="s">
        <v>22</v>
      </c>
      <c r="F45" s="19">
        <v>31</v>
      </c>
      <c r="G45" s="19">
        <f>SUM(Tabela14[[#This Row],[mai/24]:[jul/25]])</f>
        <v>31</v>
      </c>
      <c r="H45" s="26"/>
      <c r="I45" s="5"/>
      <c r="J45" s="5"/>
      <c r="K45" s="5">
        <v>1</v>
      </c>
      <c r="L45" s="47">
        <v>4</v>
      </c>
      <c r="M45" s="47">
        <v>4</v>
      </c>
      <c r="N45" s="47">
        <v>4</v>
      </c>
      <c r="O45" s="47">
        <v>4</v>
      </c>
      <c r="P45" s="47">
        <v>4</v>
      </c>
      <c r="Q45" s="47">
        <v>4</v>
      </c>
      <c r="R45" s="47">
        <v>4</v>
      </c>
      <c r="S45" s="47">
        <v>2</v>
      </c>
      <c r="T45" s="47">
        <v>0</v>
      </c>
      <c r="U45" s="47">
        <v>0</v>
      </c>
      <c r="V45" s="47">
        <v>0</v>
      </c>
      <c r="W45" s="47">
        <v>0</v>
      </c>
      <c r="X45" s="47">
        <v>0</v>
      </c>
      <c r="Y45" s="47">
        <v>0</v>
      </c>
      <c r="Z45" s="47">
        <v>0</v>
      </c>
      <c r="AA45" s="47">
        <v>0</v>
      </c>
      <c r="AB45" s="1"/>
    </row>
    <row r="46" spans="1:28" x14ac:dyDescent="0.25">
      <c r="A46" s="1" t="s">
        <v>213</v>
      </c>
      <c r="B46" s="1" t="s">
        <v>212</v>
      </c>
      <c r="C46" s="1" t="s">
        <v>21</v>
      </c>
      <c r="D46" s="55" t="s">
        <v>234</v>
      </c>
      <c r="E46" s="1" t="s">
        <v>22</v>
      </c>
      <c r="F46" s="19">
        <v>2</v>
      </c>
      <c r="G46" s="19">
        <f>SUM(Tabela14[[#This Row],[mai/24]:[dez/25]])</f>
        <v>2</v>
      </c>
      <c r="H46" s="26"/>
      <c r="I46" s="5"/>
      <c r="J46" s="5"/>
      <c r="K46" s="5">
        <v>1</v>
      </c>
      <c r="L46" s="47">
        <v>1</v>
      </c>
      <c r="M46" s="47">
        <v>0</v>
      </c>
      <c r="N46" s="47">
        <v>0</v>
      </c>
      <c r="O46" s="47">
        <v>0</v>
      </c>
      <c r="P46" s="47">
        <v>0</v>
      </c>
      <c r="Q46" s="47">
        <v>0</v>
      </c>
      <c r="R46" s="47">
        <v>0</v>
      </c>
      <c r="S46" s="47">
        <v>0</v>
      </c>
      <c r="T46" s="47">
        <v>0</v>
      </c>
      <c r="U46" s="47">
        <v>0</v>
      </c>
      <c r="V46" s="47">
        <v>0</v>
      </c>
      <c r="W46" s="47">
        <v>0</v>
      </c>
      <c r="X46" s="47">
        <v>0</v>
      </c>
      <c r="Y46" s="47">
        <v>0</v>
      </c>
      <c r="Z46" s="47">
        <v>0</v>
      </c>
      <c r="AA46" s="47">
        <v>0</v>
      </c>
      <c r="AB46" s="1"/>
    </row>
    <row r="47" spans="1:28" ht="45" x14ac:dyDescent="0.25">
      <c r="A47" s="1" t="s">
        <v>178</v>
      </c>
      <c r="B47" s="1" t="s">
        <v>186</v>
      </c>
      <c r="C47" s="1" t="s">
        <v>21</v>
      </c>
      <c r="D47" s="55" t="s">
        <v>220</v>
      </c>
      <c r="E47" s="1" t="s">
        <v>22</v>
      </c>
      <c r="F47" s="19">
        <v>32</v>
      </c>
      <c r="G47" s="19">
        <f>SUM(Tabela14[[#This Row],[mai/24]:[dez/25]])</f>
        <v>32</v>
      </c>
      <c r="H47" s="26">
        <v>0</v>
      </c>
      <c r="I47" s="5">
        <v>0</v>
      </c>
      <c r="J47" s="5">
        <v>16</v>
      </c>
      <c r="K47" s="5">
        <v>0</v>
      </c>
      <c r="L47" s="47">
        <v>4</v>
      </c>
      <c r="M47" s="47">
        <v>4</v>
      </c>
      <c r="N47" s="47">
        <v>4</v>
      </c>
      <c r="O47" s="47">
        <v>4</v>
      </c>
      <c r="P47" s="47">
        <v>0</v>
      </c>
      <c r="Q47" s="47">
        <v>0</v>
      </c>
      <c r="R47" s="47">
        <v>0</v>
      </c>
      <c r="S47" s="47">
        <v>0</v>
      </c>
      <c r="T47" s="47">
        <v>0</v>
      </c>
      <c r="U47" s="47">
        <v>0</v>
      </c>
      <c r="V47" s="47">
        <v>0</v>
      </c>
      <c r="W47" s="47">
        <v>0</v>
      </c>
      <c r="X47" s="47">
        <v>0</v>
      </c>
      <c r="Y47" s="47">
        <v>0</v>
      </c>
      <c r="Z47" s="47">
        <v>0</v>
      </c>
      <c r="AA47" s="47">
        <v>0</v>
      </c>
      <c r="AB47" s="1"/>
    </row>
    <row r="48" spans="1:28" ht="30.75" customHeight="1" x14ac:dyDescent="0.25">
      <c r="A48" s="15" t="s">
        <v>136</v>
      </c>
      <c r="C48" s="1" t="s">
        <v>81</v>
      </c>
      <c r="D48" s="55" t="s">
        <v>234</v>
      </c>
      <c r="E48" s="1" t="s">
        <v>22</v>
      </c>
      <c r="F48" s="19">
        <v>23</v>
      </c>
      <c r="G48" s="19">
        <f>SUM(Tabela14[[#This Row],[mai/24]:[dez/25]])</f>
        <v>23</v>
      </c>
      <c r="H48" s="27"/>
      <c r="I48" s="14"/>
      <c r="J48" s="5">
        <v>3</v>
      </c>
      <c r="K48" s="5">
        <v>0</v>
      </c>
      <c r="L48" s="47">
        <v>4</v>
      </c>
      <c r="M48" s="47">
        <v>16</v>
      </c>
      <c r="N48" s="47">
        <v>0</v>
      </c>
      <c r="O48" s="47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"/>
    </row>
    <row r="49" spans="1:28" ht="30.75" customHeight="1" x14ac:dyDescent="0.25">
      <c r="A49" s="1" t="s">
        <v>256</v>
      </c>
      <c r="C49" s="1" t="s">
        <v>21</v>
      </c>
      <c r="D49" s="55" t="s">
        <v>234</v>
      </c>
      <c r="E49" s="1" t="s">
        <v>22</v>
      </c>
      <c r="F49" s="19">
        <v>16</v>
      </c>
      <c r="G49" s="19">
        <f>SUM(Tabela14[[#This Row],[mai/24]:[jul/25]])</f>
        <v>16</v>
      </c>
      <c r="H49" s="19"/>
      <c r="I49" s="19"/>
      <c r="J49" s="19"/>
      <c r="K49" s="19"/>
      <c r="L49" s="59">
        <v>2</v>
      </c>
      <c r="M49" s="59">
        <v>2</v>
      </c>
      <c r="N49" s="59">
        <v>10</v>
      </c>
      <c r="O49" s="59">
        <v>2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5"/>
      <c r="Y49" s="5"/>
      <c r="Z49" s="5"/>
      <c r="AA49" s="5"/>
      <c r="AB49" s="1"/>
    </row>
    <row r="50" spans="1:28" ht="30.75" customHeight="1" x14ac:dyDescent="0.25">
      <c r="A50" s="1" t="s">
        <v>257</v>
      </c>
      <c r="C50" s="1" t="s">
        <v>21</v>
      </c>
      <c r="D50" s="55" t="s">
        <v>234</v>
      </c>
      <c r="E50" s="1" t="s">
        <v>22</v>
      </c>
      <c r="F50" s="19">
        <v>16</v>
      </c>
      <c r="G50" s="19">
        <f>SUM(Tabela14[[#This Row],[mai/24]:[jul/25]])</f>
        <v>16</v>
      </c>
      <c r="H50" s="26"/>
      <c r="I50" s="5"/>
      <c r="J50" s="5"/>
      <c r="K50" s="5"/>
      <c r="L50" s="47">
        <v>4</v>
      </c>
      <c r="M50" s="47">
        <v>4</v>
      </c>
      <c r="N50" s="47">
        <v>4</v>
      </c>
      <c r="O50" s="47">
        <v>4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5"/>
      <c r="Y50" s="5"/>
      <c r="Z50" s="5"/>
      <c r="AA50" s="5"/>
      <c r="AB50" s="1"/>
    </row>
    <row r="51" spans="1:28" ht="30.75" customHeight="1" x14ac:dyDescent="0.25">
      <c r="A51" s="1" t="s">
        <v>255</v>
      </c>
      <c r="C51" s="1" t="s">
        <v>21</v>
      </c>
      <c r="D51" s="55" t="s">
        <v>234</v>
      </c>
      <c r="E51" s="1" t="s">
        <v>22</v>
      </c>
      <c r="F51" s="19">
        <v>40</v>
      </c>
      <c r="G51" s="7">
        <f>SUM(Tabela14[[#This Row],[mai/24]:[jul/25]])</f>
        <v>40</v>
      </c>
      <c r="H51" s="26"/>
      <c r="I51" s="5"/>
      <c r="J51" s="5"/>
      <c r="K51" s="5"/>
      <c r="L51" s="47">
        <v>0</v>
      </c>
      <c r="M51" s="47">
        <v>12</v>
      </c>
      <c r="N51" s="47">
        <v>4</v>
      </c>
      <c r="O51" s="47">
        <v>24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"/>
    </row>
    <row r="52" spans="1:28" ht="30.75" customHeight="1" x14ac:dyDescent="0.25">
      <c r="A52" s="15" t="s">
        <v>137</v>
      </c>
      <c r="C52" s="1" t="s">
        <v>81</v>
      </c>
      <c r="D52" s="55" t="s">
        <v>234</v>
      </c>
      <c r="E52" s="1" t="s">
        <v>22</v>
      </c>
      <c r="F52" s="19">
        <v>13</v>
      </c>
      <c r="G52" s="19">
        <f>SUM(Tabela14[[#This Row],[mai/24]:[dez/25]])</f>
        <v>13</v>
      </c>
      <c r="H52" s="27"/>
      <c r="I52" s="14"/>
      <c r="J52" s="5">
        <v>3</v>
      </c>
      <c r="K52" s="5">
        <v>0</v>
      </c>
      <c r="L52" s="47">
        <v>2</v>
      </c>
      <c r="M52" s="47">
        <v>8</v>
      </c>
      <c r="N52" s="47">
        <v>0</v>
      </c>
      <c r="O52" s="47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"/>
    </row>
    <row r="53" spans="1:28" hidden="1" x14ac:dyDescent="0.25">
      <c r="A53" s="1" t="s">
        <v>82</v>
      </c>
      <c r="B53" s="8"/>
      <c r="C53" s="1" t="s">
        <v>145</v>
      </c>
      <c r="D53" s="55" t="s">
        <v>234</v>
      </c>
      <c r="E53" s="1" t="s">
        <v>22</v>
      </c>
      <c r="F53" s="19">
        <v>0</v>
      </c>
      <c r="G53" s="19">
        <f>SUM(Tabela14[[#This Row],[ago/24]:[dez/25]])</f>
        <v>0</v>
      </c>
      <c r="H53" s="26"/>
      <c r="I53" s="5">
        <f>88+32</f>
        <v>120</v>
      </c>
      <c r="J53" s="5"/>
      <c r="K53" s="5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1"/>
    </row>
    <row r="54" spans="1:28" x14ac:dyDescent="0.25">
      <c r="G54" s="7"/>
      <c r="H54" s="65"/>
      <c r="L54" s="58"/>
      <c r="M54" s="58"/>
      <c r="N54" s="58"/>
      <c r="O54" s="58"/>
      <c r="P54" s="58"/>
      <c r="Q54" s="58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1"/>
    </row>
    <row r="55" spans="1:28" x14ac:dyDescent="0.25">
      <c r="G55" s="7"/>
      <c r="H55" s="65"/>
      <c r="L55" s="58"/>
      <c r="M55" s="58"/>
      <c r="N55" s="58"/>
      <c r="O55" s="58"/>
      <c r="P55" s="58"/>
      <c r="Q55" s="58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1"/>
    </row>
    <row r="56" spans="1:28" x14ac:dyDescent="0.25">
      <c r="G56" s="7"/>
      <c r="H56" s="65"/>
      <c r="R56" s="5"/>
      <c r="S56" s="5"/>
      <c r="T56" s="5"/>
      <c r="U56" s="5"/>
      <c r="V56" s="5"/>
      <c r="W56" s="5"/>
      <c r="X56" s="5"/>
      <c r="Y56" s="5"/>
      <c r="Z56" s="5"/>
      <c r="AA56" s="5"/>
      <c r="AB56" s="1"/>
    </row>
  </sheetData>
  <phoneticPr fontId="18" type="noConversion"/>
  <conditionalFormatting sqref="H9:Q9 A24:B25 H10:O18 P15:AA16 A21:B21 P10:Q10 P14:Q14 P18:AA18 H20:AA20 H19:Q19 H21:Q21 H27:Q29 H53:AA53 A39:B39 H37:AA37 H47:R47 H38:N38 K17:Q17 H22:AA26 H39:AA39 H7:Q7 P11:AA12 L48:O48 L50:O52">
    <cfRule type="expression" dxfId="299" priority="317">
      <formula>IF($A7="Esforço total atribuído",1)</formula>
    </cfRule>
    <cfRule type="expression" dxfId="298" priority="318">
      <formula>IF($A7="Disponibilidade restante",1)</formula>
    </cfRule>
    <cfRule type="expression" dxfId="297" priority="319">
      <formula>IF($A7="Disponibil.total",1)</formula>
    </cfRule>
    <cfRule type="expression" dxfId="296" priority="320">
      <formula>IF(#REF!=1,1)</formula>
    </cfRule>
  </conditionalFormatting>
  <conditionalFormatting sqref="P22:AA22 P11:AA11">
    <cfRule type="expression" dxfId="295" priority="265">
      <formula>IF($A11="Esforço total atribuído",1)</formula>
    </cfRule>
    <cfRule type="expression" dxfId="294" priority="266">
      <formula>IF($A11="Disponibilidade restante",1)</formula>
    </cfRule>
    <cfRule type="expression" dxfId="293" priority="267">
      <formula>IF($A11="Disponibil.total",1)</formula>
    </cfRule>
    <cfRule type="expression" dxfId="292" priority="268">
      <formula>IF(#REF!=1,1)</formula>
    </cfRule>
  </conditionalFormatting>
  <conditionalFormatting sqref="P12:AA12">
    <cfRule type="expression" dxfId="291" priority="249">
      <formula>IF($A12="Esforço total atribuído",1)</formula>
    </cfRule>
    <cfRule type="expression" dxfId="290" priority="250">
      <formula>IF($A12="Disponibilidade restante",1)</formula>
    </cfRule>
    <cfRule type="expression" dxfId="289" priority="251">
      <formula>IF($A12="Disponibil.total",1)</formula>
    </cfRule>
    <cfRule type="expression" dxfId="288" priority="252">
      <formula>IF(#REF!=1,1)</formula>
    </cfRule>
  </conditionalFormatting>
  <conditionalFormatting sqref="P13:Q13">
    <cfRule type="expression" dxfId="287" priority="233">
      <formula>IF($A13="Esforço total atribuído",1)</formula>
    </cfRule>
    <cfRule type="expression" dxfId="286" priority="234">
      <formula>IF($A13="Disponibilidade restante",1)</formula>
    </cfRule>
    <cfRule type="expression" dxfId="285" priority="235">
      <formula>IF($A13="Disponibil.total",1)</formula>
    </cfRule>
    <cfRule type="expression" dxfId="284" priority="236">
      <formula>IF(#REF!=1,1)</formula>
    </cfRule>
  </conditionalFormatting>
  <conditionalFormatting sqref="H8:O8">
    <cfRule type="expression" dxfId="283" priority="177">
      <formula>IF($A8="Esforço total atribuído",1)</formula>
    </cfRule>
    <cfRule type="expression" dxfId="282" priority="178">
      <formula>IF($A8="Disponibilidade restante",1)</formula>
    </cfRule>
    <cfRule type="expression" dxfId="281" priority="179">
      <formula>IF($A8="Disponibil.total",1)</formula>
    </cfRule>
    <cfRule type="expression" dxfId="280" priority="180">
      <formula>IF(#REF!=1,1)</formula>
    </cfRule>
  </conditionalFormatting>
  <conditionalFormatting sqref="P8:Q8">
    <cfRule type="expression" dxfId="279" priority="173">
      <formula>IF($A8="Esforço total atribuído",1)</formula>
    </cfRule>
    <cfRule type="expression" dxfId="278" priority="174">
      <formula>IF($A8="Disponibilidade restante",1)</formula>
    </cfRule>
    <cfRule type="expression" dxfId="277" priority="175">
      <formula>IF($A8="Disponibil.total",1)</formula>
    </cfRule>
    <cfRule type="expression" dxfId="276" priority="176">
      <formula>IF(#REF!=1,1)</formula>
    </cfRule>
  </conditionalFormatting>
  <conditionalFormatting sqref="H34:AA34">
    <cfRule type="expression" dxfId="275" priority="169">
      <formula>IF($A34="Esforço total atribuído",1)</formula>
    </cfRule>
    <cfRule type="expression" dxfId="274" priority="170">
      <formula>IF($A34="Disponibilidade restante",1)</formula>
    </cfRule>
    <cfRule type="expression" dxfId="273" priority="171">
      <formula>IF($A34="Disponibil.total",1)</formula>
    </cfRule>
    <cfRule type="expression" dxfId="272" priority="172">
      <formula>IF(#REF!=1,1)</formula>
    </cfRule>
  </conditionalFormatting>
  <conditionalFormatting sqref="H33:J33 H32:AA32">
    <cfRule type="expression" dxfId="271" priority="165">
      <formula>IF($A32="Esforço total atribuído",1)</formula>
    </cfRule>
    <cfRule type="expression" dxfId="270" priority="166">
      <formula>IF($A32="Disponibilidade restante",1)</formula>
    </cfRule>
    <cfRule type="expression" dxfId="269" priority="167">
      <formula>IF($A32="Disponibil.total",1)</formula>
    </cfRule>
    <cfRule type="expression" dxfId="268" priority="168">
      <formula>IF(#REF!=1,1)</formula>
    </cfRule>
  </conditionalFormatting>
  <conditionalFormatting sqref="H30:AA30">
    <cfRule type="expression" dxfId="267" priority="161">
      <formula>IF($A30="Esforço total atribuído",1)</formula>
    </cfRule>
    <cfRule type="expression" dxfId="266" priority="162">
      <formula>IF($A30="Disponibilidade restante",1)</formula>
    </cfRule>
    <cfRule type="expression" dxfId="265" priority="163">
      <formula>IF($A30="Disponibil.total",1)</formula>
    </cfRule>
    <cfRule type="expression" dxfId="264" priority="164">
      <formula>IF(#REF!=1,1)</formula>
    </cfRule>
  </conditionalFormatting>
  <conditionalFormatting sqref="P30">
    <cfRule type="expression" dxfId="263" priority="157">
      <formula>IF($A30="Esforço total atribuído",1)</formula>
    </cfRule>
    <cfRule type="expression" dxfId="262" priority="158">
      <formula>IF($A30="Disponibilidade restante",1)</formula>
    </cfRule>
    <cfRule type="expression" dxfId="261" priority="159">
      <formula>IF($A30="Disponibil.total",1)</formula>
    </cfRule>
    <cfRule type="expression" dxfId="260" priority="160">
      <formula>IF(#REF!=1,1)</formula>
    </cfRule>
  </conditionalFormatting>
  <conditionalFormatting sqref="P30:Q30">
    <cfRule type="expression" dxfId="259" priority="153">
      <formula>IF($A30="Esforço total atribuído",1)</formula>
    </cfRule>
    <cfRule type="expression" dxfId="258" priority="154">
      <formula>IF($A30="Disponibilidade restante",1)</formula>
    </cfRule>
    <cfRule type="expression" dxfId="257" priority="155">
      <formula>IF($A30="Disponibil.total",1)</formula>
    </cfRule>
    <cfRule type="expression" dxfId="256" priority="156">
      <formula>IF(#REF!=1,1)</formula>
    </cfRule>
  </conditionalFormatting>
  <conditionalFormatting sqref="H31:AA31">
    <cfRule type="expression" dxfId="255" priority="149">
      <formula>IF($A31="Esforço total atribuído",1)</formula>
    </cfRule>
    <cfRule type="expression" dxfId="254" priority="150">
      <formula>IF($A31="Disponibilidade restante",1)</formula>
    </cfRule>
    <cfRule type="expression" dxfId="253" priority="151">
      <formula>IF($A31="Disponibil.total",1)</formula>
    </cfRule>
    <cfRule type="expression" dxfId="252" priority="152">
      <formula>IF(#REF!=1,1)</formula>
    </cfRule>
  </conditionalFormatting>
  <conditionalFormatting sqref="H36:AA36">
    <cfRule type="expression" dxfId="251" priority="125">
      <formula>IF($A36="Esforço total atribuído",1)</formula>
    </cfRule>
    <cfRule type="expression" dxfId="250" priority="126">
      <formula>IF($A36="Disponibilidade restante",1)</formula>
    </cfRule>
    <cfRule type="expression" dxfId="249" priority="127">
      <formula>IF($A36="Disponibil.total",1)</formula>
    </cfRule>
    <cfRule type="expression" dxfId="248" priority="128">
      <formula>IF(#REF!=1,1)</formula>
    </cfRule>
  </conditionalFormatting>
  <conditionalFormatting sqref="H35:AA35 O38:AA38">
    <cfRule type="expression" dxfId="247" priority="121">
      <formula>IF($A35="Esforço total atribuído",1)</formula>
    </cfRule>
    <cfRule type="expression" dxfId="246" priority="122">
      <formula>IF($A35="Disponibilidade restante",1)</formula>
    </cfRule>
    <cfRule type="expression" dxfId="245" priority="123">
      <formula>IF($A35="Disponibil.total",1)</formula>
    </cfRule>
    <cfRule type="expression" dxfId="244" priority="124">
      <formula>IF(#REF!=1,1)</formula>
    </cfRule>
  </conditionalFormatting>
  <conditionalFormatting sqref="P35:Q35 P38:Q38">
    <cfRule type="expression" dxfId="243" priority="117">
      <formula>IF($A35="Esforço total atribuído",1)</formula>
    </cfRule>
    <cfRule type="expression" dxfId="242" priority="118">
      <formula>IF($A35="Disponibilidade restante",1)</formula>
    </cfRule>
    <cfRule type="expression" dxfId="241" priority="119">
      <formula>IF($A35="Disponibil.total",1)</formula>
    </cfRule>
    <cfRule type="expression" dxfId="240" priority="120">
      <formula>IF(#REF!=1,1)</formula>
    </cfRule>
  </conditionalFormatting>
  <conditionalFormatting sqref="R17:AA17 R19:AA19 R21:AA21 R27:AA29 R7:AA10 R13:AA14">
    <cfRule type="expression" dxfId="239" priority="93">
      <formula>IF($A7="Esforço total atribuído",1)</formula>
    </cfRule>
    <cfRule type="expression" dxfId="238" priority="94">
      <formula>IF($A7="Disponibilidade restante",1)</formula>
    </cfRule>
    <cfRule type="expression" dxfId="237" priority="95">
      <formula>IF($A7="Disponibil.total",1)</formula>
    </cfRule>
    <cfRule type="expression" dxfId="236" priority="96">
      <formula>IF(#REF!=1,1)</formula>
    </cfRule>
  </conditionalFormatting>
  <conditionalFormatting sqref="A48:A52">
    <cfRule type="expression" dxfId="235" priority="89">
      <formula>IF($A48="Esforço total atribuído",1)</formula>
    </cfRule>
    <cfRule type="expression" dxfId="234" priority="90">
      <formula>IF($A48="Disponibilidade restante",1)</formula>
    </cfRule>
    <cfRule type="expression" dxfId="233" priority="91">
      <formula>IF($A48="Disponibil.total",1)</formula>
    </cfRule>
    <cfRule type="expression" dxfId="232" priority="92">
      <formula>IF($B48=1,1)</formula>
    </cfRule>
  </conditionalFormatting>
  <conditionalFormatting sqref="H48:I48 H50:I52 P48:R52">
    <cfRule type="expression" dxfId="231" priority="81">
      <formula>IF($A48="Esforço total atribuído",1)</formula>
    </cfRule>
    <cfRule type="expression" dxfId="230" priority="82">
      <formula>IF($A48="Disponibilidade restante",1)</formula>
    </cfRule>
    <cfRule type="expression" dxfId="229" priority="83">
      <formula>IF($A48="Disponibil.total",1)</formula>
    </cfRule>
    <cfRule type="expression" dxfId="228" priority="84">
      <formula>IF($B48=1,1)</formula>
    </cfRule>
  </conditionalFormatting>
  <conditionalFormatting sqref="Q48:AA52">
    <cfRule type="expression" dxfId="227" priority="85">
      <formula>IF(#REF!="Esforço total atribuído",1)</formula>
    </cfRule>
    <cfRule type="expression" dxfId="226" priority="86">
      <formula>IF(#REF!="Disponibilidade restante",1)</formula>
    </cfRule>
    <cfRule type="expression" dxfId="225" priority="87">
      <formula>IF(#REF!="Disponibil.total",1)</formula>
    </cfRule>
    <cfRule type="expression" dxfId="224" priority="88">
      <formula>IF($B48=1,1)</formula>
    </cfRule>
  </conditionalFormatting>
  <conditionalFormatting sqref="J48:K48 J50:K52">
    <cfRule type="expression" dxfId="223" priority="77">
      <formula>IF($A48="Esforço total atribuído",1)</formula>
    </cfRule>
    <cfRule type="expression" dxfId="222" priority="78">
      <formula>IF($A48="Disponibilidade restante",1)</formula>
    </cfRule>
    <cfRule type="expression" dxfId="221" priority="79">
      <formula>IF($A48="Disponibil.total",1)</formula>
    </cfRule>
    <cfRule type="expression" dxfId="220" priority="80">
      <formula>IF(#REF!=1,1)</formula>
    </cfRule>
  </conditionalFormatting>
  <conditionalFormatting sqref="K33:AA33">
    <cfRule type="expression" dxfId="219" priority="73">
      <formula>IF($A33="Esforço total atribuído",1)</formula>
    </cfRule>
    <cfRule type="expression" dxfId="218" priority="74">
      <formula>IF($A33="Disponibilidade restante",1)</formula>
    </cfRule>
    <cfRule type="expression" dxfId="217" priority="75">
      <formula>IF($A33="Disponibil.total",1)</formula>
    </cfRule>
    <cfRule type="expression" dxfId="216" priority="76">
      <formula>IF(#REF!=1,1)</formula>
    </cfRule>
  </conditionalFormatting>
  <conditionalFormatting sqref="B47">
    <cfRule type="expression" dxfId="215" priority="69">
      <formula>IF($A47="Esforço total atribuído",1)</formula>
    </cfRule>
    <cfRule type="expression" dxfId="214" priority="70">
      <formula>IF($A47="Disponibilidade restante",1)</formula>
    </cfRule>
    <cfRule type="expression" dxfId="213" priority="71">
      <formula>IF($A47="Disponibil.total",1)</formula>
    </cfRule>
    <cfRule type="expression" dxfId="212" priority="72">
      <formula>IF(#REF!=1,1)</formula>
    </cfRule>
  </conditionalFormatting>
  <conditionalFormatting sqref="H40:K40">
    <cfRule type="expression" dxfId="211" priority="61">
      <formula>IF($A40="Esforço total atribuído",1)</formula>
    </cfRule>
    <cfRule type="expression" dxfId="210" priority="62">
      <formula>IF($A40="Disponibilidade restante",1)</formula>
    </cfRule>
    <cfRule type="expression" dxfId="209" priority="63">
      <formula>IF($A40="Disponibil.total",1)</formula>
    </cfRule>
    <cfRule type="expression" dxfId="208" priority="64">
      <formula>IF(#REF!=1,1)</formula>
    </cfRule>
  </conditionalFormatting>
  <conditionalFormatting sqref="Q40:AA40 S47:AA47 S41:AA45">
    <cfRule type="expression" dxfId="207" priority="57">
      <formula>IF($A40="Esforço total atribuído",1)</formula>
    </cfRule>
    <cfRule type="expression" dxfId="206" priority="58">
      <formula>IF($A40="Disponibilidade restante",1)</formula>
    </cfRule>
    <cfRule type="expression" dxfId="205" priority="59">
      <formula>IF($A40="Disponibil.total",1)</formula>
    </cfRule>
    <cfRule type="expression" dxfId="204" priority="60">
      <formula>IF(#REF!=1,1)</formula>
    </cfRule>
  </conditionalFormatting>
  <conditionalFormatting sqref="Q40:AA40 S47:AA47 S41:AA45">
    <cfRule type="expression" dxfId="203" priority="53">
      <formula>IF($A40="Esforço total atribuído",1)</formula>
    </cfRule>
    <cfRule type="expression" dxfId="202" priority="54">
      <formula>IF($A40="Disponibilidade restante",1)</formula>
    </cfRule>
    <cfRule type="expression" dxfId="201" priority="55">
      <formula>IF($A40="Disponibil.total",1)</formula>
    </cfRule>
    <cfRule type="expression" dxfId="200" priority="56">
      <formula>IF(#REF!=1,1)</formula>
    </cfRule>
  </conditionalFormatting>
  <conditionalFormatting sqref="L40:P40">
    <cfRule type="expression" dxfId="199" priority="49">
      <formula>IF($A40="Esforço total atribuído",1)</formula>
    </cfRule>
    <cfRule type="expression" dxfId="198" priority="50">
      <formula>IF($A40="Disponibilidade restante",1)</formula>
    </cfRule>
    <cfRule type="expression" dxfId="197" priority="51">
      <formula>IF($A40="Disponibil.total",1)</formula>
    </cfRule>
    <cfRule type="expression" dxfId="196" priority="52">
      <formula>IF(#REF!=1,1)</formula>
    </cfRule>
  </conditionalFormatting>
  <conditionalFormatting sqref="H41:R41 H42:M45 H46:J46">
    <cfRule type="expression" dxfId="195" priority="45">
      <formula>IF($A41="Esforço total atribuído",1)</formula>
    </cfRule>
    <cfRule type="expression" dxfId="194" priority="46">
      <formula>IF($A41="Disponibilidade restante",1)</formula>
    </cfRule>
    <cfRule type="expression" dxfId="193" priority="47">
      <formula>IF($A41="Disponibil.total",1)</formula>
    </cfRule>
    <cfRule type="expression" dxfId="192" priority="48">
      <formula>IF(#REF!=1,1)</formula>
    </cfRule>
  </conditionalFormatting>
  <conditionalFormatting sqref="A41:B41 A42:A46">
    <cfRule type="expression" dxfId="191" priority="41">
      <formula>IF($A41="Esforço total atribuído",1)</formula>
    </cfRule>
    <cfRule type="expression" dxfId="190" priority="42">
      <formula>IF($A41="Disponibilidade restante",1)</formula>
    </cfRule>
    <cfRule type="expression" dxfId="189" priority="43">
      <formula>IF($A41="Disponibil.total",1)</formula>
    </cfRule>
    <cfRule type="expression" dxfId="188" priority="44">
      <formula>IF(#REF!=1,1)</formula>
    </cfRule>
  </conditionalFormatting>
  <conditionalFormatting sqref="B38">
    <cfRule type="expression" dxfId="187" priority="37">
      <formula>IF($A38="Esforço total atribuído",1)</formula>
    </cfRule>
    <cfRule type="expression" dxfId="186" priority="38">
      <formula>IF($A38="Disponibilidade restante",1)</formula>
    </cfRule>
    <cfRule type="expression" dxfId="185" priority="39">
      <formula>IF($A38="Disponibil.total",1)</formula>
    </cfRule>
    <cfRule type="expression" dxfId="184" priority="40">
      <formula>IF(#REF!=1,1)</formula>
    </cfRule>
  </conditionalFormatting>
  <conditionalFormatting sqref="B42:B46">
    <cfRule type="expression" dxfId="183" priority="33">
      <formula>IF($A42="Esforço total atribuído",1)</formula>
    </cfRule>
    <cfRule type="expression" dxfId="182" priority="34">
      <formula>IF($A42="Disponibilidade restante",1)</formula>
    </cfRule>
    <cfRule type="expression" dxfId="181" priority="35">
      <formula>IF($A42="Disponibil.total",1)</formula>
    </cfRule>
    <cfRule type="expression" dxfId="180" priority="36">
      <formula>IF(#REF!=1,1)</formula>
    </cfRule>
  </conditionalFormatting>
  <conditionalFormatting sqref="N42:R42">
    <cfRule type="expression" dxfId="179" priority="29">
      <formula>IF($A42="Esforço total atribuído",1)</formula>
    </cfRule>
    <cfRule type="expression" dxfId="178" priority="30">
      <formula>IF($A42="Disponibilidade restante",1)</formula>
    </cfRule>
    <cfRule type="expression" dxfId="177" priority="31">
      <formula>IF($A42="Disponibil.total",1)</formula>
    </cfRule>
    <cfRule type="expression" dxfId="176" priority="32">
      <formula>IF(#REF!=1,1)</formula>
    </cfRule>
  </conditionalFormatting>
  <conditionalFormatting sqref="N43:R43">
    <cfRule type="expression" dxfId="175" priority="25">
      <formula>IF($A43="Esforço total atribuído",1)</formula>
    </cfRule>
    <cfRule type="expression" dxfId="174" priority="26">
      <formula>IF($A43="Disponibilidade restante",1)</formula>
    </cfRule>
    <cfRule type="expression" dxfId="173" priority="27">
      <formula>IF($A43="Disponibil.total",1)</formula>
    </cfRule>
    <cfRule type="expression" dxfId="172" priority="28">
      <formula>IF(#REF!=1,1)</formula>
    </cfRule>
  </conditionalFormatting>
  <conditionalFormatting sqref="N44:R45">
    <cfRule type="expression" dxfId="171" priority="21">
      <formula>IF($A44="Esforço total atribuído",1)</formula>
    </cfRule>
    <cfRule type="expression" dxfId="170" priority="22">
      <formula>IF($A44="Disponibilidade restante",1)</formula>
    </cfRule>
    <cfRule type="expression" dxfId="169" priority="23">
      <formula>IF($A44="Disponibil.total",1)</formula>
    </cfRule>
    <cfRule type="expression" dxfId="168" priority="24">
      <formula>IF(#REF!=1,1)</formula>
    </cfRule>
  </conditionalFormatting>
  <conditionalFormatting sqref="K46:AA46">
    <cfRule type="expression" dxfId="167" priority="17">
      <formula>IF($A46="Esforço total atribuído",1)</formula>
    </cfRule>
    <cfRule type="expression" dxfId="166" priority="18">
      <formula>IF($A46="Disponibilidade restante",1)</formula>
    </cfRule>
    <cfRule type="expression" dxfId="165" priority="19">
      <formula>IF($A46="Disponibil.total",1)</formula>
    </cfRule>
    <cfRule type="expression" dxfId="164" priority="20">
      <formula>IF(#REF!=1,1)</formula>
    </cfRule>
  </conditionalFormatting>
  <conditionalFormatting sqref="N46">
    <cfRule type="expression" dxfId="163" priority="13">
      <formula>IF($A46="Esforço total atribuído",1)</formula>
    </cfRule>
    <cfRule type="expression" dxfId="162" priority="14">
      <formula>IF($A46="Disponibilidade restante",1)</formula>
    </cfRule>
    <cfRule type="expression" dxfId="161" priority="15">
      <formula>IF($A46="Disponibil.total",1)</formula>
    </cfRule>
    <cfRule type="expression" dxfId="160" priority="16">
      <formula>IF(#REF!=1,1)</formula>
    </cfRule>
  </conditionalFormatting>
  <conditionalFormatting sqref="N46:O46">
    <cfRule type="expression" dxfId="159" priority="9">
      <formula>IF($A46="Esforço total atribuído",1)</formula>
    </cfRule>
    <cfRule type="expression" dxfId="158" priority="10">
      <formula>IF($A46="Disponibilidade restante",1)</formula>
    </cfRule>
    <cfRule type="expression" dxfId="157" priority="11">
      <formula>IF($A46="Disponibil.total",1)</formula>
    </cfRule>
    <cfRule type="expression" dxfId="156" priority="12">
      <formula>IF(#REF!=1,1)</formula>
    </cfRule>
  </conditionalFormatting>
  <conditionalFormatting sqref="K3:S3">
    <cfRule type="expression" dxfId="155" priority="5">
      <formula>IF($A3="Esforço total atribuído",1)</formula>
    </cfRule>
    <cfRule type="expression" dxfId="154" priority="6">
      <formula>IF($A3="Disponibilidade restante",1)</formula>
    </cfRule>
    <cfRule type="expression" dxfId="153" priority="7">
      <formula>IF($A3="Disponibil.total",1)</formula>
    </cfRule>
    <cfRule type="expression" dxfId="152" priority="8">
      <formula>IF($B3=1,1)</formula>
    </cfRule>
  </conditionalFormatting>
  <conditionalFormatting sqref="W3:AA3">
    <cfRule type="expression" dxfId="151" priority="1">
      <formula>IF($A3="Esforço total atribuído",1)</formula>
    </cfRule>
    <cfRule type="expression" dxfId="150" priority="2">
      <formula>IF($A3="Disponibilidade restante",1)</formula>
    </cfRule>
    <cfRule type="expression" dxfId="149" priority="3">
      <formula>IF($A3="Disponibil.total",1)</formula>
    </cfRule>
    <cfRule type="expression" dxfId="148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1BD4-44A8-42CC-982C-6EEAB9287461}">
  <sheetPr codeName="Planilha3"/>
  <dimension ref="A1:X37"/>
  <sheetViews>
    <sheetView zoomScale="90" zoomScaleNormal="90" workbookViewId="0">
      <pane ySplit="4" topLeftCell="A15" activePane="bottomLeft" state="frozen"/>
      <selection pane="bottomLeft" activeCell="B31" sqref="B31"/>
    </sheetView>
  </sheetViews>
  <sheetFormatPr defaultRowHeight="15" x14ac:dyDescent="0.25"/>
  <cols>
    <col min="1" max="1" width="72" style="1" bestFit="1" customWidth="1"/>
    <col min="2" max="2" width="37.5703125" style="1" customWidth="1"/>
    <col min="3" max="3" width="19.7109375" style="1" customWidth="1"/>
    <col min="4" max="4" width="15.85546875" style="1" customWidth="1"/>
    <col min="5" max="5" width="11.28515625" style="1" bestFit="1" customWidth="1"/>
    <col min="6" max="6" width="16.5703125" style="1" customWidth="1"/>
    <col min="7" max="7" width="16.28515625" style="1" customWidth="1"/>
    <col min="8" max="8" width="10.42578125" style="1" customWidth="1"/>
    <col min="9" max="23" width="11.5703125" style="1" customWidth="1"/>
    <col min="24" max="24" width="11.570312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221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83</v>
      </c>
      <c r="O1" s="4" t="s">
        <v>84</v>
      </c>
      <c r="P1" s="4" t="s">
        <v>85</v>
      </c>
      <c r="Q1" s="4" t="s">
        <v>86</v>
      </c>
      <c r="R1" s="4" t="s">
        <v>87</v>
      </c>
      <c r="S1" s="63" t="s">
        <v>152</v>
      </c>
      <c r="T1" s="63" t="s">
        <v>216</v>
      </c>
      <c r="U1" s="63" t="s">
        <v>217</v>
      </c>
      <c r="V1" s="63" t="s">
        <v>218</v>
      </c>
      <c r="W1" s="63" t="s">
        <v>219</v>
      </c>
      <c r="X1" s="4" t="s">
        <v>16</v>
      </c>
    </row>
    <row r="2" spans="1:24" x14ac:dyDescent="0.25">
      <c r="A2" s="1" t="s">
        <v>17</v>
      </c>
      <c r="G2" s="19">
        <f>SUM(Tabela132[[#This Row],[set/24]:[jul/25]])</f>
        <v>870</v>
      </c>
      <c r="H2" s="19">
        <f t="shared" ref="H2:W2" si="0">H3-H4</f>
        <v>-4</v>
      </c>
      <c r="I2" s="19">
        <f t="shared" si="0"/>
        <v>-22</v>
      </c>
      <c r="J2" s="19">
        <f t="shared" si="0"/>
        <v>40</v>
      </c>
      <c r="K2" s="19">
        <f t="shared" si="0"/>
        <v>20</v>
      </c>
      <c r="L2" s="19">
        <f t="shared" si="0"/>
        <v>70</v>
      </c>
      <c r="M2" s="19">
        <f t="shared" si="0"/>
        <v>119</v>
      </c>
      <c r="N2" s="19">
        <f t="shared" si="0"/>
        <v>123</v>
      </c>
      <c r="O2" s="19">
        <f t="shared" si="0"/>
        <v>123</v>
      </c>
      <c r="P2" s="19">
        <f t="shared" si="0"/>
        <v>130</v>
      </c>
      <c r="Q2" s="19">
        <f t="shared" si="0"/>
        <v>135</v>
      </c>
      <c r="R2" s="19">
        <f t="shared" si="0"/>
        <v>136</v>
      </c>
      <c r="S2" s="19">
        <f t="shared" si="0"/>
        <v>149</v>
      </c>
      <c r="T2" s="19">
        <f t="shared" si="0"/>
        <v>141</v>
      </c>
      <c r="U2" s="19">
        <f t="shared" si="0"/>
        <v>157</v>
      </c>
      <c r="V2" s="19">
        <f t="shared" si="0"/>
        <v>133</v>
      </c>
      <c r="W2" s="19">
        <f t="shared" si="0"/>
        <v>93</v>
      </c>
      <c r="X2" s="4"/>
    </row>
    <row r="3" spans="1:24" x14ac:dyDescent="0.25">
      <c r="A3" s="1" t="s">
        <v>18</v>
      </c>
      <c r="G3" s="19">
        <f>SUM(Tabela132[[#This Row],[set/24]:[jul/25]])</f>
        <v>1656</v>
      </c>
      <c r="H3" s="76">
        <f>168/2</f>
        <v>84</v>
      </c>
      <c r="I3" s="76">
        <v>184</v>
      </c>
      <c r="J3" s="76">
        <v>160</v>
      </c>
      <c r="K3" s="76">
        <v>120</v>
      </c>
      <c r="L3" s="76">
        <v>128</v>
      </c>
      <c r="M3" s="76">
        <v>160</v>
      </c>
      <c r="N3" s="76">
        <v>168</v>
      </c>
      <c r="O3" s="76">
        <v>160</v>
      </c>
      <c r="P3" s="68">
        <v>163</v>
      </c>
      <c r="Q3" s="68">
        <v>164</v>
      </c>
      <c r="R3" s="68">
        <v>165</v>
      </c>
      <c r="S3" s="76">
        <v>176</v>
      </c>
      <c r="T3" s="76">
        <v>168</v>
      </c>
      <c r="U3" s="76">
        <v>184</v>
      </c>
      <c r="V3" s="76">
        <v>160</v>
      </c>
      <c r="W3" s="76">
        <v>120</v>
      </c>
      <c r="X3" s="13"/>
    </row>
    <row r="4" spans="1:24" x14ac:dyDescent="0.25">
      <c r="A4" s="10" t="s">
        <v>19</v>
      </c>
      <c r="B4" s="10"/>
      <c r="C4" s="10"/>
      <c r="D4" s="10"/>
      <c r="E4" s="10"/>
      <c r="F4" s="10"/>
      <c r="G4" s="56">
        <f>SUM(Tabela132[[#This Row],[set/24]:[jul/25]])</f>
        <v>786</v>
      </c>
      <c r="H4" s="11">
        <f t="shared" ref="H4:S4" si="1">SUM(H5:H41)</f>
        <v>88</v>
      </c>
      <c r="I4" s="11">
        <f t="shared" si="1"/>
        <v>206</v>
      </c>
      <c r="J4" s="11">
        <f t="shared" si="1"/>
        <v>120</v>
      </c>
      <c r="K4" s="11">
        <f t="shared" si="1"/>
        <v>100</v>
      </c>
      <c r="L4" s="11">
        <f t="shared" si="1"/>
        <v>58</v>
      </c>
      <c r="M4" s="11">
        <f t="shared" si="1"/>
        <v>41</v>
      </c>
      <c r="N4" s="11">
        <f t="shared" si="1"/>
        <v>45</v>
      </c>
      <c r="O4" s="11">
        <f t="shared" si="1"/>
        <v>37</v>
      </c>
      <c r="P4" s="11">
        <f t="shared" si="1"/>
        <v>33</v>
      </c>
      <c r="Q4" s="11">
        <f t="shared" si="1"/>
        <v>29</v>
      </c>
      <c r="R4" s="11">
        <f t="shared" si="1"/>
        <v>29</v>
      </c>
      <c r="S4" s="11">
        <f t="shared" si="1"/>
        <v>27</v>
      </c>
      <c r="T4" s="11">
        <f t="shared" ref="T4:W4" si="2">SUM(T5:T41)</f>
        <v>27</v>
      </c>
      <c r="U4" s="11">
        <f t="shared" si="2"/>
        <v>27</v>
      </c>
      <c r="V4" s="11">
        <f t="shared" si="2"/>
        <v>27</v>
      </c>
      <c r="W4" s="11">
        <f t="shared" si="2"/>
        <v>27</v>
      </c>
      <c r="X4" s="4"/>
    </row>
    <row r="5" spans="1:24" x14ac:dyDescent="0.25">
      <c r="A5" s="17" t="s">
        <v>144</v>
      </c>
      <c r="B5" s="17"/>
      <c r="C5" s="1" t="s">
        <v>21</v>
      </c>
      <c r="D5" s="1" t="s">
        <v>220</v>
      </c>
      <c r="E5" s="1" t="s">
        <v>248</v>
      </c>
      <c r="F5" s="7">
        <v>296</v>
      </c>
      <c r="G5" s="19">
        <f>SUM(Tabela132[[#This Row],[set/24]:[jul/25]])</f>
        <v>270</v>
      </c>
      <c r="H5" s="59">
        <v>2</v>
      </c>
      <c r="I5" s="59">
        <v>27</v>
      </c>
      <c r="J5" s="59">
        <v>31</v>
      </c>
      <c r="K5" s="59">
        <v>27</v>
      </c>
      <c r="L5" s="59">
        <v>21</v>
      </c>
      <c r="M5" s="59">
        <v>27</v>
      </c>
      <c r="N5" s="59">
        <v>27</v>
      </c>
      <c r="O5" s="59">
        <v>27</v>
      </c>
      <c r="P5" s="59">
        <v>27</v>
      </c>
      <c r="Q5" s="59">
        <v>27</v>
      </c>
      <c r="R5" s="59">
        <v>27</v>
      </c>
      <c r="S5" s="59">
        <v>27</v>
      </c>
      <c r="T5" s="59">
        <v>27</v>
      </c>
      <c r="U5" s="59">
        <v>27</v>
      </c>
      <c r="V5" s="59">
        <v>27</v>
      </c>
      <c r="W5" s="59">
        <v>27</v>
      </c>
      <c r="X5" s="4"/>
    </row>
    <row r="6" spans="1:24" x14ac:dyDescent="0.25">
      <c r="A6" s="17" t="s">
        <v>187</v>
      </c>
      <c r="B6" s="17"/>
      <c r="C6" s="1" t="s">
        <v>21</v>
      </c>
      <c r="D6" s="1">
        <v>2024</v>
      </c>
      <c r="E6" s="1" t="s">
        <v>248</v>
      </c>
      <c r="F6" s="7">
        <v>35</v>
      </c>
      <c r="G6" s="19">
        <f>SUM(Tabela132[[#This Row],[set/24]:[jul/25]])</f>
        <v>20</v>
      </c>
      <c r="H6" s="59">
        <v>0</v>
      </c>
      <c r="I6" s="59">
        <v>20</v>
      </c>
      <c r="J6" s="47">
        <v>0</v>
      </c>
      <c r="K6" s="47">
        <v>0</v>
      </c>
      <c r="L6" s="47">
        <v>0</v>
      </c>
      <c r="M6" s="47">
        <v>0</v>
      </c>
      <c r="N6" s="47">
        <v>0</v>
      </c>
      <c r="O6" s="47">
        <v>0</v>
      </c>
      <c r="P6" s="47">
        <v>0</v>
      </c>
      <c r="Q6" s="47">
        <v>0</v>
      </c>
      <c r="R6" s="64"/>
      <c r="S6" s="64"/>
      <c r="T6" s="64"/>
      <c r="U6" s="64"/>
      <c r="V6" s="64"/>
      <c r="W6" s="64"/>
      <c r="X6" s="4"/>
    </row>
    <row r="7" spans="1:24" x14ac:dyDescent="0.25">
      <c r="A7" s="1" t="s">
        <v>47</v>
      </c>
      <c r="B7" s="1" t="s">
        <v>231</v>
      </c>
      <c r="C7" s="1" t="s">
        <v>21</v>
      </c>
      <c r="D7" s="1">
        <v>2024</v>
      </c>
      <c r="E7" s="1" t="s">
        <v>248</v>
      </c>
      <c r="F7" s="7">
        <v>12</v>
      </c>
      <c r="G7" s="19">
        <f>SUM(Tabela132[[#This Row],[set/24]:[jul/25]])</f>
        <v>12</v>
      </c>
      <c r="H7" s="47">
        <v>0</v>
      </c>
      <c r="I7" s="47">
        <v>12</v>
      </c>
      <c r="J7" s="47">
        <v>0</v>
      </c>
      <c r="K7" s="47">
        <v>0</v>
      </c>
      <c r="L7" s="47">
        <v>0</v>
      </c>
      <c r="M7" s="47">
        <v>0</v>
      </c>
      <c r="N7" s="47">
        <v>0</v>
      </c>
      <c r="O7" s="47">
        <v>0</v>
      </c>
      <c r="P7" s="47">
        <v>0</v>
      </c>
      <c r="Q7" s="47">
        <v>0</v>
      </c>
      <c r="R7" s="47">
        <v>0</v>
      </c>
      <c r="S7" s="47">
        <v>0</v>
      </c>
      <c r="T7" s="47">
        <v>0</v>
      </c>
      <c r="U7" s="47">
        <v>0</v>
      </c>
      <c r="V7" s="47">
        <v>0</v>
      </c>
      <c r="W7" s="47">
        <v>0</v>
      </c>
      <c r="X7" s="1"/>
    </row>
    <row r="8" spans="1:24" ht="30" x14ac:dyDescent="0.25">
      <c r="A8" s="1" t="s">
        <v>42</v>
      </c>
      <c r="B8" s="1" t="s">
        <v>43</v>
      </c>
      <c r="C8" s="1" t="s">
        <v>21</v>
      </c>
      <c r="D8" s="1">
        <v>2024</v>
      </c>
      <c r="E8" s="1" t="s">
        <v>248</v>
      </c>
      <c r="F8" s="19">
        <v>10</v>
      </c>
      <c r="G8" s="19">
        <f>SUM(Tabela132[[#This Row],[set/24]:[jul/25]])</f>
        <v>8</v>
      </c>
      <c r="H8" s="47">
        <v>5</v>
      </c>
      <c r="I8" s="47">
        <v>2</v>
      </c>
      <c r="J8" s="47">
        <v>1</v>
      </c>
      <c r="K8" s="47">
        <v>0</v>
      </c>
      <c r="L8" s="47">
        <v>0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  <c r="R8" s="47">
        <v>0</v>
      </c>
      <c r="S8" s="47">
        <v>0</v>
      </c>
      <c r="T8" s="47">
        <v>0</v>
      </c>
      <c r="U8" s="47">
        <v>0</v>
      </c>
      <c r="V8" s="47">
        <v>0</v>
      </c>
      <c r="W8" s="47">
        <v>0</v>
      </c>
      <c r="X8" s="1"/>
    </row>
    <row r="9" spans="1:24" ht="30" x14ac:dyDescent="0.25">
      <c r="A9" s="1" t="s">
        <v>46</v>
      </c>
      <c r="B9" s="1" t="s">
        <v>24</v>
      </c>
      <c r="C9" s="1" t="s">
        <v>21</v>
      </c>
      <c r="D9" s="1">
        <v>2024</v>
      </c>
      <c r="E9" s="1" t="s">
        <v>248</v>
      </c>
      <c r="F9" s="19">
        <v>20</v>
      </c>
      <c r="G9" s="19">
        <f>SUM(Tabela132[[#This Row],[set/24]:[jul/25]])</f>
        <v>20</v>
      </c>
      <c r="H9" s="47">
        <v>0</v>
      </c>
      <c r="I9" s="47">
        <v>4</v>
      </c>
      <c r="J9" s="47">
        <v>4</v>
      </c>
      <c r="K9" s="47">
        <v>4</v>
      </c>
      <c r="L9" s="47">
        <v>4</v>
      </c>
      <c r="M9" s="47">
        <v>4</v>
      </c>
      <c r="N9" s="47">
        <v>0</v>
      </c>
      <c r="O9" s="47">
        <v>0</v>
      </c>
      <c r="P9" s="47">
        <v>0</v>
      </c>
      <c r="Q9" s="47">
        <v>0</v>
      </c>
      <c r="R9" s="47">
        <v>0</v>
      </c>
      <c r="S9" s="47">
        <v>0</v>
      </c>
      <c r="T9" s="47">
        <v>0</v>
      </c>
      <c r="U9" s="47">
        <v>0</v>
      </c>
      <c r="V9" s="47">
        <v>0</v>
      </c>
      <c r="W9" s="47">
        <v>0</v>
      </c>
      <c r="X9" s="1"/>
    </row>
    <row r="10" spans="1:24" ht="30" x14ac:dyDescent="0.25">
      <c r="A10" s="1" t="s">
        <v>55</v>
      </c>
      <c r="B10" s="1" t="s">
        <v>54</v>
      </c>
      <c r="C10" s="1" t="s">
        <v>150</v>
      </c>
      <c r="D10" s="1">
        <v>2024</v>
      </c>
      <c r="E10" s="1" t="s">
        <v>248</v>
      </c>
      <c r="F10" s="19">
        <v>12</v>
      </c>
      <c r="G10" s="19">
        <f>SUM(Tabela132[[#This Row],[set/24]:[jul/25]])</f>
        <v>12</v>
      </c>
      <c r="H10" s="47">
        <v>0</v>
      </c>
      <c r="I10" s="47">
        <v>0</v>
      </c>
      <c r="J10" s="47">
        <v>0</v>
      </c>
      <c r="K10" s="47">
        <v>0</v>
      </c>
      <c r="L10" s="47">
        <v>12</v>
      </c>
      <c r="M10" s="47">
        <v>0</v>
      </c>
      <c r="N10" s="47">
        <v>0</v>
      </c>
      <c r="O10" s="47">
        <v>0</v>
      </c>
      <c r="P10" s="47">
        <v>0</v>
      </c>
      <c r="Q10" s="47">
        <v>0</v>
      </c>
      <c r="R10" s="47">
        <v>0</v>
      </c>
      <c r="S10" s="47">
        <v>0</v>
      </c>
      <c r="T10" s="47">
        <v>0</v>
      </c>
      <c r="U10" s="47">
        <v>0</v>
      </c>
      <c r="V10" s="47">
        <v>0</v>
      </c>
      <c r="W10" s="47">
        <v>0</v>
      </c>
      <c r="X10" s="1"/>
    </row>
    <row r="11" spans="1:24" ht="30" hidden="1" x14ac:dyDescent="0.25">
      <c r="A11" s="1" t="s">
        <v>60</v>
      </c>
      <c r="B11" s="1" t="s">
        <v>61</v>
      </c>
      <c r="C11" s="2" t="s">
        <v>148</v>
      </c>
      <c r="D11" s="3">
        <v>45474</v>
      </c>
      <c r="E11" s="1" t="s">
        <v>151</v>
      </c>
      <c r="F11" s="19">
        <v>4</v>
      </c>
      <c r="G11" s="19">
        <f>SUM(Tabela132[[#This Row],[set/24]:[jul/25]])</f>
        <v>4</v>
      </c>
      <c r="H11" s="47">
        <v>2</v>
      </c>
      <c r="I11" s="47">
        <v>2</v>
      </c>
      <c r="J11" s="47">
        <v>0</v>
      </c>
      <c r="K11" s="47">
        <v>0</v>
      </c>
      <c r="L11" s="47">
        <v>0</v>
      </c>
      <c r="M11" s="47">
        <v>0</v>
      </c>
      <c r="N11" s="47">
        <v>0</v>
      </c>
      <c r="O11" s="47">
        <v>0</v>
      </c>
      <c r="P11" s="47">
        <v>0</v>
      </c>
      <c r="Q11" s="47">
        <v>0</v>
      </c>
      <c r="R11" s="47">
        <v>0</v>
      </c>
      <c r="S11" s="47">
        <v>0</v>
      </c>
      <c r="T11" s="47">
        <v>0</v>
      </c>
      <c r="U11" s="47">
        <v>0</v>
      </c>
      <c r="V11" s="47">
        <v>0</v>
      </c>
      <c r="W11" s="47">
        <v>0</v>
      </c>
      <c r="X11" s="1"/>
    </row>
    <row r="12" spans="1:24" x14ac:dyDescent="0.25">
      <c r="A12" s="1" t="s">
        <v>64</v>
      </c>
      <c r="B12" s="1" t="s">
        <v>65</v>
      </c>
      <c r="C12" s="1" t="s">
        <v>21</v>
      </c>
      <c r="D12" s="1">
        <v>2024</v>
      </c>
      <c r="E12" s="1" t="s">
        <v>248</v>
      </c>
      <c r="F12" s="19">
        <v>30</v>
      </c>
      <c r="G12" s="19">
        <f>SUM(Tabela132[[#This Row],[set/24]:[jul/25]])</f>
        <v>22</v>
      </c>
      <c r="H12" s="47">
        <v>0</v>
      </c>
      <c r="I12" s="47">
        <v>4</v>
      </c>
      <c r="J12" s="47">
        <v>6</v>
      </c>
      <c r="K12" s="47">
        <v>6</v>
      </c>
      <c r="L12" s="47">
        <v>6</v>
      </c>
      <c r="M12" s="47">
        <v>0</v>
      </c>
      <c r="N12" s="47">
        <v>0</v>
      </c>
      <c r="O12" s="47">
        <v>0</v>
      </c>
      <c r="P12" s="47">
        <v>0</v>
      </c>
      <c r="Q12" s="47">
        <v>0</v>
      </c>
      <c r="R12" s="47">
        <v>0</v>
      </c>
      <c r="S12" s="47">
        <v>0</v>
      </c>
      <c r="T12" s="47">
        <v>0</v>
      </c>
      <c r="U12" s="47">
        <v>0</v>
      </c>
      <c r="V12" s="47">
        <v>0</v>
      </c>
      <c r="W12" s="47">
        <v>0</v>
      </c>
      <c r="X12" s="1"/>
    </row>
    <row r="13" spans="1:24" x14ac:dyDescent="0.25">
      <c r="A13" s="1" t="s">
        <v>27</v>
      </c>
      <c r="B13" s="1" t="s">
        <v>202</v>
      </c>
      <c r="C13" s="1" t="s">
        <v>21</v>
      </c>
      <c r="D13" s="1">
        <v>2024</v>
      </c>
      <c r="E13" s="1" t="s">
        <v>248</v>
      </c>
      <c r="F13" s="19">
        <v>26</v>
      </c>
      <c r="G13" s="19">
        <f>SUM(Tabela132[[#This Row],[set/24]:[jul/25]])</f>
        <v>26</v>
      </c>
      <c r="H13" s="47">
        <v>0</v>
      </c>
      <c r="I13" s="47">
        <v>2</v>
      </c>
      <c r="J13" s="47">
        <v>8</v>
      </c>
      <c r="K13" s="47">
        <v>16</v>
      </c>
      <c r="L13" s="47">
        <v>0</v>
      </c>
      <c r="M13" s="47">
        <v>0</v>
      </c>
      <c r="N13" s="47">
        <v>0</v>
      </c>
      <c r="O13" s="47">
        <v>0</v>
      </c>
      <c r="P13" s="47">
        <v>0</v>
      </c>
      <c r="Q13" s="47">
        <v>0</v>
      </c>
      <c r="R13" s="47">
        <v>0</v>
      </c>
      <c r="S13" s="47">
        <v>0</v>
      </c>
      <c r="T13" s="47">
        <v>0</v>
      </c>
      <c r="U13" s="47">
        <v>0</v>
      </c>
      <c r="V13" s="47">
        <v>0</v>
      </c>
      <c r="W13" s="47">
        <v>0</v>
      </c>
    </row>
    <row r="14" spans="1:24" x14ac:dyDescent="0.25">
      <c r="A14" s="1" t="s">
        <v>36</v>
      </c>
      <c r="B14" s="1" t="s">
        <v>158</v>
      </c>
      <c r="C14" s="1" t="s">
        <v>21</v>
      </c>
      <c r="D14" s="1">
        <v>2024</v>
      </c>
      <c r="E14" s="1" t="s">
        <v>248</v>
      </c>
      <c r="F14" s="19">
        <v>18</v>
      </c>
      <c r="G14" s="19">
        <f>SUM(Tabela132[[#This Row],[set/24]:[jul/25]])</f>
        <v>18</v>
      </c>
      <c r="H14" s="47">
        <v>0</v>
      </c>
      <c r="I14" s="47">
        <v>2</v>
      </c>
      <c r="J14" s="47">
        <v>8</v>
      </c>
      <c r="K14" s="47">
        <v>8</v>
      </c>
      <c r="L14" s="47">
        <v>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</row>
    <row r="15" spans="1:24" ht="30" x14ac:dyDescent="0.25">
      <c r="A15" s="1" t="s">
        <v>53</v>
      </c>
      <c r="B15" s="1" t="s">
        <v>161</v>
      </c>
      <c r="C15" s="1" t="s">
        <v>21</v>
      </c>
      <c r="D15" s="1">
        <v>2024</v>
      </c>
      <c r="E15" s="1" t="s">
        <v>248</v>
      </c>
      <c r="F15" s="19">
        <v>24</v>
      </c>
      <c r="G15" s="19">
        <f>SUM(Tabela132[[#This Row],[set/24]:[jul/25]])</f>
        <v>24</v>
      </c>
      <c r="H15" s="47">
        <v>0</v>
      </c>
      <c r="I15" s="47">
        <v>8</v>
      </c>
      <c r="J15" s="47">
        <v>8</v>
      </c>
      <c r="K15" s="47">
        <v>8</v>
      </c>
      <c r="L15" s="47">
        <v>0</v>
      </c>
      <c r="M15" s="47">
        <v>0</v>
      </c>
      <c r="N15" s="47">
        <v>0</v>
      </c>
      <c r="O15" s="47">
        <v>0</v>
      </c>
      <c r="P15" s="47">
        <v>0</v>
      </c>
      <c r="Q15" s="47">
        <v>0</v>
      </c>
      <c r="R15" s="47">
        <v>0</v>
      </c>
      <c r="S15" s="47">
        <v>0</v>
      </c>
      <c r="T15" s="47">
        <v>0</v>
      </c>
      <c r="U15" s="47">
        <v>0</v>
      </c>
      <c r="V15" s="47">
        <v>0</v>
      </c>
      <c r="W15" s="47">
        <v>0</v>
      </c>
    </row>
    <row r="16" spans="1:24" x14ac:dyDescent="0.25">
      <c r="A16" s="1" t="s">
        <v>166</v>
      </c>
      <c r="C16" s="1" t="s">
        <v>21</v>
      </c>
      <c r="D16" s="1">
        <v>2024</v>
      </c>
      <c r="E16" s="1" t="s">
        <v>248</v>
      </c>
      <c r="F16" s="19">
        <v>20</v>
      </c>
      <c r="G16" s="19">
        <f>SUM(Tabela132[[#This Row],[set/24]:[jul/25]])</f>
        <v>20</v>
      </c>
      <c r="H16" s="47">
        <v>0</v>
      </c>
      <c r="I16" s="47">
        <v>2</v>
      </c>
      <c r="J16" s="47">
        <v>2</v>
      </c>
      <c r="K16" s="47">
        <v>2</v>
      </c>
      <c r="L16" s="47">
        <v>2</v>
      </c>
      <c r="M16" s="47">
        <v>2</v>
      </c>
      <c r="N16" s="47">
        <v>2</v>
      </c>
      <c r="O16" s="47">
        <v>2</v>
      </c>
      <c r="P16" s="47">
        <v>2</v>
      </c>
      <c r="Q16" s="47">
        <v>2</v>
      </c>
      <c r="R16" s="47">
        <v>2</v>
      </c>
      <c r="S16" s="47">
        <v>0</v>
      </c>
      <c r="T16" s="47">
        <v>0</v>
      </c>
      <c r="U16" s="47">
        <v>0</v>
      </c>
      <c r="V16" s="47">
        <v>0</v>
      </c>
      <c r="W16" s="47">
        <v>0</v>
      </c>
    </row>
    <row r="17" spans="1:24" x14ac:dyDescent="0.25">
      <c r="A17" s="1" t="s">
        <v>188</v>
      </c>
      <c r="C17" s="1" t="s">
        <v>21</v>
      </c>
      <c r="D17" s="1">
        <v>2024</v>
      </c>
      <c r="E17" s="1" t="s">
        <v>248</v>
      </c>
      <c r="F17" s="19">
        <v>2</v>
      </c>
      <c r="G17" s="19">
        <f>SUM(Tabela132[[#This Row],[set/24]:[jul/25]])</f>
        <v>2</v>
      </c>
      <c r="H17" s="47">
        <v>0</v>
      </c>
      <c r="I17" s="47">
        <v>2</v>
      </c>
      <c r="J17" s="47">
        <v>0</v>
      </c>
      <c r="K17" s="47">
        <v>0</v>
      </c>
      <c r="L17" s="47">
        <v>0</v>
      </c>
      <c r="M17" s="47">
        <v>0</v>
      </c>
      <c r="N17" s="47">
        <v>0</v>
      </c>
      <c r="O17" s="47">
        <v>0</v>
      </c>
      <c r="P17" s="47">
        <v>0</v>
      </c>
      <c r="Q17" s="47">
        <v>0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</row>
    <row r="18" spans="1:24" x14ac:dyDescent="0.25">
      <c r="A18" s="1" t="s">
        <v>190</v>
      </c>
      <c r="C18" s="1" t="s">
        <v>21</v>
      </c>
      <c r="D18" s="1">
        <v>2024</v>
      </c>
      <c r="E18" s="1" t="s">
        <v>248</v>
      </c>
      <c r="F18" s="19">
        <v>10</v>
      </c>
      <c r="G18" s="19">
        <f>SUM(Tabela132[[#This Row],[set/24]:[jul/25]])</f>
        <v>6</v>
      </c>
      <c r="H18" s="47">
        <v>1</v>
      </c>
      <c r="I18" s="47">
        <v>5</v>
      </c>
      <c r="J18" s="47">
        <v>0</v>
      </c>
      <c r="K18" s="47">
        <v>0</v>
      </c>
      <c r="L18" s="47">
        <v>0</v>
      </c>
      <c r="M18" s="47">
        <v>0</v>
      </c>
      <c r="N18" s="47">
        <v>0</v>
      </c>
      <c r="O18" s="47">
        <v>0</v>
      </c>
      <c r="P18" s="47">
        <v>0</v>
      </c>
      <c r="Q18" s="47">
        <v>0</v>
      </c>
      <c r="R18" s="47">
        <v>0</v>
      </c>
      <c r="S18" s="47">
        <v>0</v>
      </c>
      <c r="T18" s="47">
        <v>0</v>
      </c>
      <c r="U18" s="47">
        <v>0</v>
      </c>
      <c r="V18" s="47">
        <v>0</v>
      </c>
      <c r="W18" s="47">
        <v>0</v>
      </c>
    </row>
    <row r="19" spans="1:24" x14ac:dyDescent="0.25">
      <c r="A19" s="1" t="s">
        <v>191</v>
      </c>
      <c r="C19" s="1" t="s">
        <v>21</v>
      </c>
      <c r="D19" s="1">
        <v>2024</v>
      </c>
      <c r="E19" s="1" t="s">
        <v>248</v>
      </c>
      <c r="F19" s="19">
        <v>5</v>
      </c>
      <c r="G19" s="19">
        <f>SUM(Tabela132[[#This Row],[set/24]:[jul/25]])</f>
        <v>5</v>
      </c>
      <c r="H19" s="47">
        <v>2</v>
      </c>
      <c r="I19" s="47">
        <v>3</v>
      </c>
      <c r="J19" s="47">
        <v>0</v>
      </c>
      <c r="K19" s="47">
        <v>0</v>
      </c>
      <c r="L19" s="47">
        <v>0</v>
      </c>
      <c r="M19" s="47">
        <v>0</v>
      </c>
      <c r="N19" s="47">
        <v>0</v>
      </c>
      <c r="O19" s="47">
        <v>0</v>
      </c>
      <c r="P19" s="47">
        <v>0</v>
      </c>
      <c r="Q19" s="47">
        <v>0</v>
      </c>
      <c r="R19" s="47">
        <v>0</v>
      </c>
      <c r="S19" s="47">
        <v>0</v>
      </c>
      <c r="T19" s="47">
        <v>0</v>
      </c>
      <c r="U19" s="47">
        <v>0</v>
      </c>
      <c r="V19" s="47">
        <v>0</v>
      </c>
      <c r="W19" s="47">
        <v>0</v>
      </c>
    </row>
    <row r="20" spans="1:24" x14ac:dyDescent="0.25">
      <c r="A20" s="1" t="s">
        <v>192</v>
      </c>
      <c r="C20" s="1" t="s">
        <v>21</v>
      </c>
      <c r="D20" s="1">
        <v>2024</v>
      </c>
      <c r="E20" s="1" t="s">
        <v>248</v>
      </c>
      <c r="F20" s="19">
        <v>6</v>
      </c>
      <c r="G20" s="19">
        <f>SUM(Tabela132[[#This Row],[set/24]:[jul/25]])</f>
        <v>6</v>
      </c>
      <c r="H20" s="47">
        <v>0</v>
      </c>
      <c r="I20" s="47">
        <v>3</v>
      </c>
      <c r="J20" s="47">
        <v>3</v>
      </c>
      <c r="K20" s="47">
        <v>0</v>
      </c>
      <c r="L20" s="47">
        <v>0</v>
      </c>
      <c r="M20" s="47">
        <v>0</v>
      </c>
      <c r="N20" s="47">
        <v>0</v>
      </c>
      <c r="O20" s="47">
        <v>0</v>
      </c>
      <c r="P20" s="47">
        <v>0</v>
      </c>
      <c r="Q20" s="47">
        <v>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47">
        <v>0</v>
      </c>
    </row>
    <row r="21" spans="1:24" ht="25.5" customHeight="1" x14ac:dyDescent="0.25">
      <c r="A21" s="1" t="s">
        <v>79</v>
      </c>
      <c r="B21" s="8"/>
      <c r="C21" s="1" t="s">
        <v>21</v>
      </c>
      <c r="D21" s="3" t="s">
        <v>220</v>
      </c>
      <c r="E21" s="1" t="s">
        <v>248</v>
      </c>
      <c r="F21" s="19">
        <v>126</v>
      </c>
      <c r="G21" s="19">
        <f>SUM(Tabela132[[#This Row],[set/24]:[jul/25]])</f>
        <v>116</v>
      </c>
      <c r="H21" s="47">
        <v>0</v>
      </c>
      <c r="I21" s="47">
        <v>24</v>
      </c>
      <c r="J21" s="47">
        <v>24</v>
      </c>
      <c r="K21" s="47">
        <v>24</v>
      </c>
      <c r="L21" s="47">
        <v>8</v>
      </c>
      <c r="M21" s="47">
        <v>8</v>
      </c>
      <c r="N21" s="47">
        <v>16</v>
      </c>
      <c r="O21" s="47">
        <v>8</v>
      </c>
      <c r="P21" s="47">
        <v>4</v>
      </c>
      <c r="Q21" s="47">
        <v>0</v>
      </c>
      <c r="R21" s="47">
        <v>0</v>
      </c>
      <c r="S21" s="47">
        <v>0</v>
      </c>
      <c r="T21" s="47">
        <v>0</v>
      </c>
      <c r="U21" s="47">
        <v>0</v>
      </c>
      <c r="V21" s="47">
        <v>0</v>
      </c>
      <c r="W21" s="47">
        <v>0</v>
      </c>
      <c r="X21" s="1"/>
    </row>
    <row r="22" spans="1:24" x14ac:dyDescent="0.25">
      <c r="A22" s="1" t="s">
        <v>213</v>
      </c>
      <c r="C22" s="1" t="s">
        <v>21</v>
      </c>
      <c r="D22" s="1">
        <v>2024</v>
      </c>
      <c r="E22" s="1" t="s">
        <v>248</v>
      </c>
      <c r="F22" s="19">
        <v>2</v>
      </c>
      <c r="G22" s="19">
        <f>SUM(Tabela132[[#This Row],[set/24]:[jul/25]])</f>
        <v>2</v>
      </c>
      <c r="H22" s="47">
        <v>2</v>
      </c>
      <c r="I22" s="47">
        <v>0</v>
      </c>
      <c r="J22" s="47">
        <v>0</v>
      </c>
      <c r="K22" s="47">
        <v>0</v>
      </c>
      <c r="L22" s="47">
        <v>0</v>
      </c>
      <c r="M22" s="47">
        <v>0</v>
      </c>
      <c r="N22" s="47">
        <v>0</v>
      </c>
      <c r="O22" s="47">
        <v>0</v>
      </c>
      <c r="P22" s="47">
        <v>0</v>
      </c>
      <c r="Q22" s="47">
        <v>0</v>
      </c>
      <c r="R22" s="47">
        <v>0</v>
      </c>
      <c r="S22" s="47">
        <v>0</v>
      </c>
      <c r="T22" s="47">
        <v>0</v>
      </c>
      <c r="U22" s="47">
        <v>0</v>
      </c>
      <c r="V22" s="47">
        <v>0</v>
      </c>
      <c r="W22" s="47">
        <v>0</v>
      </c>
      <c r="X22" s="1"/>
    </row>
    <row r="23" spans="1:24" ht="30" x14ac:dyDescent="0.25">
      <c r="A23" s="1" t="s">
        <v>214</v>
      </c>
      <c r="B23" s="1" t="s">
        <v>215</v>
      </c>
      <c r="C23" s="1" t="s">
        <v>21</v>
      </c>
      <c r="D23" s="1">
        <v>2024</v>
      </c>
      <c r="E23" s="1" t="s">
        <v>248</v>
      </c>
      <c r="F23" s="19">
        <v>2</v>
      </c>
      <c r="G23" s="19">
        <f>SUM(Tabela132[[#This Row],[set/24]:[jul/25]])</f>
        <v>2</v>
      </c>
      <c r="H23" s="47">
        <v>0</v>
      </c>
      <c r="I23" s="47">
        <v>2</v>
      </c>
      <c r="J23" s="47">
        <v>0</v>
      </c>
      <c r="K23" s="47">
        <v>0</v>
      </c>
      <c r="L23" s="47">
        <v>0</v>
      </c>
      <c r="M23" s="47">
        <v>0</v>
      </c>
      <c r="N23" s="47">
        <v>0</v>
      </c>
      <c r="O23" s="47">
        <v>0</v>
      </c>
      <c r="P23" s="47">
        <v>0</v>
      </c>
      <c r="Q23" s="47">
        <v>0</v>
      </c>
      <c r="R23" s="47">
        <v>0</v>
      </c>
      <c r="S23" s="47">
        <v>0</v>
      </c>
      <c r="T23" s="47">
        <v>0</v>
      </c>
      <c r="U23" s="47">
        <v>0</v>
      </c>
      <c r="V23" s="47">
        <v>0</v>
      </c>
      <c r="W23" s="47">
        <v>0</v>
      </c>
      <c r="X23" s="1"/>
    </row>
    <row r="24" spans="1:24" x14ac:dyDescent="0.25">
      <c r="A24" s="1" t="s">
        <v>69</v>
      </c>
      <c r="C24" s="1" t="s">
        <v>21</v>
      </c>
      <c r="D24" s="1">
        <v>2024</v>
      </c>
      <c r="E24" s="1" t="s">
        <v>248</v>
      </c>
      <c r="F24" s="19">
        <v>15</v>
      </c>
      <c r="G24" s="19">
        <f>SUM(Tabela132[[#This Row],[set/24]:[jul/25]])</f>
        <v>30</v>
      </c>
      <c r="H24" s="47">
        <v>30</v>
      </c>
      <c r="I24" s="47">
        <v>0</v>
      </c>
      <c r="J24" s="47">
        <v>0</v>
      </c>
      <c r="K24" s="47">
        <v>0</v>
      </c>
      <c r="L24" s="47">
        <v>0</v>
      </c>
      <c r="M24" s="47">
        <v>0</v>
      </c>
      <c r="N24" s="47">
        <v>0</v>
      </c>
      <c r="O24" s="47">
        <v>0</v>
      </c>
      <c r="P24" s="47">
        <v>0</v>
      </c>
      <c r="Q24" s="47">
        <v>0</v>
      </c>
      <c r="R24" s="47">
        <v>0</v>
      </c>
      <c r="S24" s="47">
        <v>0</v>
      </c>
      <c r="T24" s="47">
        <v>0</v>
      </c>
      <c r="U24" s="47">
        <v>0</v>
      </c>
      <c r="V24" s="47">
        <v>0</v>
      </c>
      <c r="W24" s="47">
        <v>0</v>
      </c>
      <c r="X24" s="1"/>
    </row>
    <row r="25" spans="1:24" x14ac:dyDescent="0.25">
      <c r="A25" s="1" t="s">
        <v>227</v>
      </c>
      <c r="B25" s="1" t="s">
        <v>228</v>
      </c>
      <c r="C25" s="1" t="s">
        <v>21</v>
      </c>
      <c r="D25" s="1">
        <v>2024</v>
      </c>
      <c r="E25" s="1" t="s">
        <v>248</v>
      </c>
      <c r="F25" s="19">
        <v>15</v>
      </c>
      <c r="G25" s="19">
        <f>SUM(Tabela132[[#This Row],[set/24]:[jul/25]])</f>
        <v>11</v>
      </c>
      <c r="H25" s="47">
        <v>1</v>
      </c>
      <c r="I25" s="47">
        <v>10</v>
      </c>
      <c r="J25" s="47">
        <v>0</v>
      </c>
      <c r="K25" s="47">
        <v>0</v>
      </c>
      <c r="L25" s="47">
        <v>0</v>
      </c>
      <c r="M25" s="47">
        <v>0</v>
      </c>
      <c r="N25" s="47">
        <v>0</v>
      </c>
      <c r="O25" s="47">
        <v>0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  <c r="X25" s="1"/>
    </row>
    <row r="26" spans="1:24" x14ac:dyDescent="0.25">
      <c r="A26" s="1" t="s">
        <v>224</v>
      </c>
      <c r="B26" s="1" t="s">
        <v>228</v>
      </c>
      <c r="C26" s="1" t="s">
        <v>21</v>
      </c>
      <c r="D26" s="1">
        <v>2024</v>
      </c>
      <c r="E26" s="1" t="s">
        <v>248</v>
      </c>
      <c r="F26" s="19">
        <v>6</v>
      </c>
      <c r="G26" s="19">
        <f>SUM(Tabela132[[#This Row],[set/24]:[jul/25]])</f>
        <v>1</v>
      </c>
      <c r="H26" s="47">
        <v>1</v>
      </c>
      <c r="I26" s="47">
        <v>0</v>
      </c>
      <c r="J26" s="47">
        <v>0</v>
      </c>
      <c r="K26" s="47">
        <v>0</v>
      </c>
      <c r="L26" s="47">
        <v>0</v>
      </c>
      <c r="M26" s="47">
        <v>0</v>
      </c>
      <c r="N26" s="47">
        <v>0</v>
      </c>
      <c r="O26" s="47">
        <v>0</v>
      </c>
      <c r="P26" s="47">
        <v>0</v>
      </c>
      <c r="Q26" s="47">
        <v>0</v>
      </c>
      <c r="R26" s="47">
        <v>0</v>
      </c>
      <c r="S26" s="47">
        <v>0</v>
      </c>
      <c r="T26" s="47">
        <v>0</v>
      </c>
      <c r="U26" s="47">
        <v>0</v>
      </c>
      <c r="V26" s="47">
        <v>0</v>
      </c>
      <c r="W26" s="47">
        <v>0</v>
      </c>
      <c r="X26" s="1"/>
    </row>
    <row r="27" spans="1:24" x14ac:dyDescent="0.25">
      <c r="A27" s="1" t="s">
        <v>225</v>
      </c>
      <c r="B27" s="1" t="s">
        <v>228</v>
      </c>
      <c r="C27" s="1" t="s">
        <v>21</v>
      </c>
      <c r="D27" s="1">
        <v>2024</v>
      </c>
      <c r="E27" s="1" t="s">
        <v>248</v>
      </c>
      <c r="F27" s="19">
        <v>5</v>
      </c>
      <c r="G27" s="19">
        <f>SUM(Tabela132[[#This Row],[set/24]:[jul/25]])</f>
        <v>1</v>
      </c>
      <c r="H27" s="47">
        <v>1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0</v>
      </c>
      <c r="O27" s="47">
        <v>0</v>
      </c>
      <c r="P27" s="47">
        <v>0</v>
      </c>
      <c r="Q27" s="47">
        <v>0</v>
      </c>
      <c r="R27" s="47">
        <v>0</v>
      </c>
      <c r="S27" s="47">
        <v>0</v>
      </c>
      <c r="T27" s="47">
        <v>0</v>
      </c>
      <c r="U27" s="47">
        <v>0</v>
      </c>
      <c r="V27" s="47">
        <v>0</v>
      </c>
      <c r="W27" s="47">
        <v>0</v>
      </c>
      <c r="X27" s="1"/>
    </row>
    <row r="28" spans="1:24" x14ac:dyDescent="0.25">
      <c r="A28" s="1" t="s">
        <v>226</v>
      </c>
      <c r="B28" s="1" t="s">
        <v>228</v>
      </c>
      <c r="C28" s="1" t="s">
        <v>21</v>
      </c>
      <c r="D28" s="1">
        <v>2024</v>
      </c>
      <c r="E28" s="1" t="s">
        <v>248</v>
      </c>
      <c r="F28" s="19">
        <v>80</v>
      </c>
      <c r="G28" s="19">
        <f>SUM(Tabela132[[#This Row],[set/24]:[jul/25]])</f>
        <v>80</v>
      </c>
      <c r="H28" s="47">
        <v>40</v>
      </c>
      <c r="I28" s="47">
        <v>20</v>
      </c>
      <c r="J28" s="47">
        <v>20</v>
      </c>
      <c r="K28" s="47">
        <v>0</v>
      </c>
      <c r="L28" s="47">
        <v>0</v>
      </c>
      <c r="M28" s="47">
        <v>0</v>
      </c>
      <c r="N28" s="47">
        <v>0</v>
      </c>
      <c r="O28" s="47">
        <v>0</v>
      </c>
      <c r="P28" s="47">
        <v>0</v>
      </c>
      <c r="Q28" s="47">
        <v>0</v>
      </c>
      <c r="R28" s="47">
        <v>0</v>
      </c>
      <c r="S28" s="47">
        <v>0</v>
      </c>
      <c r="T28" s="47">
        <v>0</v>
      </c>
      <c r="U28" s="47">
        <v>0</v>
      </c>
      <c r="V28" s="47">
        <v>0</v>
      </c>
      <c r="W28" s="47">
        <v>0</v>
      </c>
      <c r="X28" s="1"/>
    </row>
    <row r="29" spans="1:24" x14ac:dyDescent="0.25">
      <c r="A29" s="1" t="s">
        <v>141</v>
      </c>
      <c r="B29" s="21" t="s">
        <v>207</v>
      </c>
      <c r="C29" s="1" t="s">
        <v>21</v>
      </c>
      <c r="D29" s="1">
        <v>2024</v>
      </c>
      <c r="E29" s="1" t="s">
        <v>248</v>
      </c>
      <c r="F29" s="19">
        <v>0</v>
      </c>
      <c r="G29" s="19">
        <f>SUM(Tabela132[[#This Row],[set/24]:[jul/25]])</f>
        <v>2</v>
      </c>
      <c r="H29" s="47">
        <v>0</v>
      </c>
      <c r="I29" s="47">
        <v>2</v>
      </c>
      <c r="J29" s="47">
        <v>0</v>
      </c>
      <c r="K29" s="47">
        <v>0</v>
      </c>
      <c r="L29" s="47">
        <v>0</v>
      </c>
      <c r="M29" s="47">
        <v>0</v>
      </c>
      <c r="N29" s="47">
        <v>0</v>
      </c>
      <c r="O29" s="47">
        <v>0</v>
      </c>
      <c r="P29" s="47">
        <v>0</v>
      </c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  <c r="X29" s="1"/>
    </row>
    <row r="30" spans="1:24" x14ac:dyDescent="0.25">
      <c r="A30" s="1" t="s">
        <v>275</v>
      </c>
      <c r="B30" s="21"/>
      <c r="C30" s="1" t="s">
        <v>21</v>
      </c>
      <c r="D30" s="1">
        <v>2024</v>
      </c>
      <c r="E30" s="1" t="s">
        <v>248</v>
      </c>
      <c r="F30" s="19">
        <v>30</v>
      </c>
      <c r="G30" s="7">
        <f>SUM(Tabela132[[#This Row],[set/24]:[jul/25]])</f>
        <v>30</v>
      </c>
      <c r="H30" s="47">
        <v>0</v>
      </c>
      <c r="I30" s="47">
        <v>30</v>
      </c>
      <c r="J30" s="47">
        <v>0</v>
      </c>
      <c r="K30" s="47">
        <v>0</v>
      </c>
      <c r="L30" s="47">
        <v>0</v>
      </c>
      <c r="M30" s="47">
        <v>0</v>
      </c>
      <c r="N30" s="47">
        <v>0</v>
      </c>
      <c r="O30" s="47">
        <v>0</v>
      </c>
      <c r="P30" s="47">
        <v>0</v>
      </c>
      <c r="Q30" s="47">
        <v>0</v>
      </c>
      <c r="R30" s="47">
        <v>0</v>
      </c>
      <c r="S30" s="47">
        <v>0</v>
      </c>
      <c r="T30" s="47">
        <v>0</v>
      </c>
      <c r="U30" s="47">
        <v>0</v>
      </c>
      <c r="V30" s="47">
        <v>0</v>
      </c>
      <c r="W30" s="47"/>
      <c r="X30" s="1"/>
    </row>
    <row r="31" spans="1:24" s="69" customFormat="1" ht="60" x14ac:dyDescent="0.25">
      <c r="A31" s="50" t="s">
        <v>109</v>
      </c>
      <c r="B31" s="1" t="s">
        <v>110</v>
      </c>
      <c r="C31" s="33" t="s">
        <v>39</v>
      </c>
      <c r="D31" s="1" t="s">
        <v>220</v>
      </c>
      <c r="E31" s="1" t="s">
        <v>248</v>
      </c>
      <c r="F31" s="19">
        <v>0</v>
      </c>
      <c r="G31" s="19">
        <f>SUM(Tabela132[[#This Row],[set/24]:[jul/25]])</f>
        <v>0</v>
      </c>
      <c r="H31" s="47">
        <v>0</v>
      </c>
      <c r="I31" s="47">
        <v>0</v>
      </c>
      <c r="J31" s="47">
        <v>0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0</v>
      </c>
      <c r="R31" s="47">
        <v>0</v>
      </c>
      <c r="S31" s="47">
        <v>0</v>
      </c>
      <c r="T31" s="47">
        <v>0</v>
      </c>
      <c r="U31" s="47">
        <v>0</v>
      </c>
      <c r="V31" s="47">
        <v>0</v>
      </c>
      <c r="W31" s="47">
        <v>0</v>
      </c>
      <c r="X31" s="1"/>
    </row>
    <row r="32" spans="1:24" s="69" customFormat="1" ht="30" x14ac:dyDescent="0.25">
      <c r="A32" s="1" t="s">
        <v>276</v>
      </c>
      <c r="B32" s="1" t="s">
        <v>252</v>
      </c>
      <c r="C32" s="33" t="s">
        <v>39</v>
      </c>
      <c r="D32" s="55">
        <v>2024</v>
      </c>
      <c r="E32" s="1" t="s">
        <v>248</v>
      </c>
      <c r="F32" s="19">
        <v>0</v>
      </c>
      <c r="G32" s="19">
        <f>SUM(Tabela132[[#This Row],[set/24]:[jul/25]])</f>
        <v>15</v>
      </c>
      <c r="H32" s="47">
        <v>0</v>
      </c>
      <c r="I32" s="47">
        <v>15</v>
      </c>
      <c r="J32" s="47">
        <v>0</v>
      </c>
      <c r="K32" s="47">
        <v>0</v>
      </c>
      <c r="L32" s="47">
        <v>0</v>
      </c>
      <c r="M32" s="47">
        <v>0</v>
      </c>
      <c r="N32" s="47">
        <v>0</v>
      </c>
      <c r="O32" s="47">
        <v>0</v>
      </c>
      <c r="P32" s="47">
        <v>0</v>
      </c>
      <c r="Q32" s="47">
        <v>0</v>
      </c>
      <c r="R32" s="47">
        <v>0</v>
      </c>
      <c r="S32" s="47">
        <v>0</v>
      </c>
      <c r="T32" s="47">
        <v>0</v>
      </c>
      <c r="U32" s="47">
        <v>0</v>
      </c>
      <c r="V32" s="47">
        <v>0</v>
      </c>
      <c r="W32" s="47">
        <v>0</v>
      </c>
      <c r="X32" s="1"/>
    </row>
    <row r="33" spans="1:24" s="69" customFormat="1" ht="30" x14ac:dyDescent="0.25">
      <c r="A33" s="1" t="s">
        <v>254</v>
      </c>
      <c r="B33" s="1" t="s">
        <v>253</v>
      </c>
      <c r="C33" s="33" t="s">
        <v>21</v>
      </c>
      <c r="D33" s="55" t="s">
        <v>234</v>
      </c>
      <c r="E33" s="1" t="s">
        <v>248</v>
      </c>
      <c r="F33" s="19">
        <v>0</v>
      </c>
      <c r="G33" s="19">
        <f>SUM(Tabela132[[#This Row],[set/24]:[jul/25]])</f>
        <v>1</v>
      </c>
      <c r="H33" s="47">
        <v>1</v>
      </c>
      <c r="I33" s="47">
        <v>0</v>
      </c>
      <c r="J33" s="47">
        <v>0</v>
      </c>
      <c r="K33" s="47">
        <v>0</v>
      </c>
      <c r="L33" s="47">
        <v>0</v>
      </c>
      <c r="M33" s="47">
        <v>0</v>
      </c>
      <c r="N33" s="47">
        <v>0</v>
      </c>
      <c r="O33" s="47">
        <v>0</v>
      </c>
      <c r="P33" s="47">
        <v>0</v>
      </c>
      <c r="Q33" s="47">
        <v>0</v>
      </c>
      <c r="R33" s="47">
        <v>0</v>
      </c>
      <c r="S33" s="47">
        <v>0</v>
      </c>
      <c r="T33" s="47">
        <v>0</v>
      </c>
      <c r="U33" s="47">
        <v>0</v>
      </c>
      <c r="V33" s="47">
        <v>0</v>
      </c>
      <c r="W33" s="47">
        <v>0</v>
      </c>
      <c r="X33" s="1"/>
    </row>
    <row r="34" spans="1:24" ht="30" x14ac:dyDescent="0.25">
      <c r="A34" s="1" t="s">
        <v>74</v>
      </c>
      <c r="B34" s="1" t="s">
        <v>75</v>
      </c>
      <c r="C34" s="1" t="s">
        <v>76</v>
      </c>
      <c r="D34" s="1" t="s">
        <v>220</v>
      </c>
      <c r="E34" s="1" t="s">
        <v>248</v>
      </c>
      <c r="F34" s="19">
        <v>20</v>
      </c>
      <c r="G34" s="19">
        <f>SUM(Tabela132[[#This Row],[set/24]:[jul/25]])</f>
        <v>20</v>
      </c>
      <c r="H34" s="47">
        <v>0</v>
      </c>
      <c r="I34" s="47">
        <v>5</v>
      </c>
      <c r="J34" s="47">
        <v>5</v>
      </c>
      <c r="K34" s="47">
        <v>5</v>
      </c>
      <c r="L34" s="47">
        <v>5</v>
      </c>
      <c r="M34" s="47">
        <v>0</v>
      </c>
      <c r="N34" s="47">
        <v>0</v>
      </c>
      <c r="O34" s="47">
        <v>0</v>
      </c>
      <c r="P34" s="47">
        <v>0</v>
      </c>
      <c r="Q34" s="47">
        <v>0</v>
      </c>
      <c r="R34" s="47">
        <v>0</v>
      </c>
      <c r="S34" s="47">
        <v>0</v>
      </c>
      <c r="T34" s="47">
        <v>0</v>
      </c>
      <c r="U34" s="47">
        <v>0</v>
      </c>
      <c r="V34" s="47">
        <v>0</v>
      </c>
      <c r="W34" s="47">
        <v>0</v>
      </c>
    </row>
    <row r="35" spans="1:24" x14ac:dyDescent="0.25">
      <c r="G35" s="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1"/>
    </row>
    <row r="36" spans="1:24" x14ac:dyDescent="0.25">
      <c r="B36" s="21"/>
      <c r="D36" s="3"/>
      <c r="G36" s="19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</row>
    <row r="37" spans="1:24" x14ac:dyDescent="0.25"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</row>
  </sheetData>
  <phoneticPr fontId="18" type="noConversion"/>
  <conditionalFormatting sqref="Q13:W23 H36:K36 H17 H18:I18 H21:P23 H19 Q36:W36 H35:W35 H24:L28 M34:W34 H31:W33 H20:J20 H7:W12 H13:K16 M24:W30 H29:K30">
    <cfRule type="expression" dxfId="117" priority="225">
      <formula>IF($A7="Esforço total atribuído",1)</formula>
    </cfRule>
    <cfRule type="expression" dxfId="116" priority="226">
      <formula>IF($A7="Disponibilidade restante",1)</formula>
    </cfRule>
    <cfRule type="expression" dxfId="115" priority="227">
      <formula>IF($A7="Disponibil.total",1)</formula>
    </cfRule>
    <cfRule type="expression" dxfId="114" priority="228">
      <formula>IF(#REF!=1,1)</formula>
    </cfRule>
  </conditionalFormatting>
  <conditionalFormatting sqref="M12:N12">
    <cfRule type="expression" dxfId="113" priority="173">
      <formula>IF($A12="Esforço total atribuído",1)</formula>
    </cfRule>
    <cfRule type="expression" dxfId="112" priority="174">
      <formula>IF($A12="Disponibilidade restante",1)</formula>
    </cfRule>
    <cfRule type="expression" dxfId="111" priority="175">
      <formula>IF($A12="Disponibil.total",1)</formula>
    </cfRule>
    <cfRule type="expression" dxfId="110" priority="176">
      <formula>IF(#REF!=1,1)</formula>
    </cfRule>
  </conditionalFormatting>
  <conditionalFormatting sqref="P21">
    <cfRule type="expression" dxfId="109" priority="145">
      <formula>IF($A21="Esforço total atribuído",1)</formula>
    </cfRule>
    <cfRule type="expression" dxfId="108" priority="146">
      <formula>IF($A21="Disponibilidade restante",1)</formula>
    </cfRule>
    <cfRule type="expression" dxfId="107" priority="147">
      <formula>IF($A21="Disponibil.total",1)</formula>
    </cfRule>
    <cfRule type="expression" dxfId="106" priority="148">
      <formula>IF(#REF!=1,1)</formula>
    </cfRule>
  </conditionalFormatting>
  <conditionalFormatting sqref="L13:P13">
    <cfRule type="expression" dxfId="105" priority="117">
      <formula>IF($A13="Esforço total atribuído",1)</formula>
    </cfRule>
    <cfRule type="expression" dxfId="104" priority="118">
      <formula>IF($A13="Disponibilidade restante",1)</formula>
    </cfRule>
    <cfRule type="expression" dxfId="103" priority="119">
      <formula>IF($A13="Disponibil.total",1)</formula>
    </cfRule>
    <cfRule type="expression" dxfId="102" priority="120">
      <formula>IF(#REF!=1,1)</formula>
    </cfRule>
  </conditionalFormatting>
  <conditionalFormatting sqref="J14:K14">
    <cfRule type="expression" dxfId="101" priority="109">
      <formula>IF($A14="Esforço total atribuído",1)</formula>
    </cfRule>
    <cfRule type="expression" dxfId="100" priority="110">
      <formula>IF($A14="Disponibilidade restante",1)</formula>
    </cfRule>
    <cfRule type="expression" dxfId="99" priority="111">
      <formula>IF($A14="Disponibil.total",1)</formula>
    </cfRule>
    <cfRule type="expression" dxfId="98" priority="112">
      <formula>IF(#REF!=1,1)</formula>
    </cfRule>
  </conditionalFormatting>
  <conditionalFormatting sqref="L14:P14">
    <cfRule type="expression" dxfId="97" priority="105">
      <formula>IF($A14="Esforço total atribuído",1)</formula>
    </cfRule>
    <cfRule type="expression" dxfId="96" priority="106">
      <formula>IF($A14="Disponibilidade restante",1)</formula>
    </cfRule>
    <cfRule type="expression" dxfId="95" priority="107">
      <formula>IF($A14="Disponibil.total",1)</formula>
    </cfRule>
    <cfRule type="expression" dxfId="94" priority="108">
      <formula>IF(#REF!=1,1)</formula>
    </cfRule>
  </conditionalFormatting>
  <conditionalFormatting sqref="L15:P15">
    <cfRule type="expression" dxfId="93" priority="97">
      <formula>IF($A15="Esforço total atribuído",1)</formula>
    </cfRule>
    <cfRule type="expression" dxfId="92" priority="98">
      <formula>IF($A15="Disponibilidade restante",1)</formula>
    </cfRule>
    <cfRule type="expression" dxfId="91" priority="99">
      <formula>IF($A15="Disponibil.total",1)</formula>
    </cfRule>
    <cfRule type="expression" dxfId="90" priority="100">
      <formula>IF(#REF!=1,1)</formula>
    </cfRule>
  </conditionalFormatting>
  <conditionalFormatting sqref="A16:B16 J18:K18 J20:K20">
    <cfRule type="expression" dxfId="89" priority="93">
      <formula>IF($A16="Esforço total atribuído",1)</formula>
    </cfRule>
    <cfRule type="expression" dxfId="88" priority="94">
      <formula>IF($A16="Disponibilidade restante",1)</formula>
    </cfRule>
    <cfRule type="expression" dxfId="87" priority="95">
      <formula>IF($A16="Disponibil.total",1)</formula>
    </cfRule>
    <cfRule type="expression" dxfId="86" priority="96">
      <formula>IF(#REF!=1,1)</formula>
    </cfRule>
  </conditionalFormatting>
  <conditionalFormatting sqref="L16:P16 L18 L20">
    <cfRule type="expression" dxfId="85" priority="89">
      <formula>IF($A16="Esforço total atribuído",1)</formula>
    </cfRule>
    <cfRule type="expression" dxfId="84" priority="90">
      <formula>IF($A16="Disponibilidade restante",1)</formula>
    </cfRule>
    <cfRule type="expression" dxfId="83" priority="91">
      <formula>IF($A16="Disponibil.total",1)</formula>
    </cfRule>
    <cfRule type="expression" dxfId="82" priority="92">
      <formula>IF(#REF!=1,1)</formula>
    </cfRule>
  </conditionalFormatting>
  <conditionalFormatting sqref="L36:P36">
    <cfRule type="expression" dxfId="81" priority="81">
      <formula>IF($A36="Esforço total atribuído",1)</formula>
    </cfRule>
    <cfRule type="expression" dxfId="80" priority="82">
      <formula>IF($A36="Disponibilidade restante",1)</formula>
    </cfRule>
    <cfRule type="expression" dxfId="79" priority="83">
      <formula>IF($A36="Disponibil.total",1)</formula>
    </cfRule>
    <cfRule type="expression" dxfId="78" priority="84">
      <formula>IF(#REF!=1,1)</formula>
    </cfRule>
  </conditionalFormatting>
  <conditionalFormatting sqref="I17:P17 I19:L19">
    <cfRule type="expression" dxfId="77" priority="73">
      <formula>IF($A17="Esforço total atribuído",1)</formula>
    </cfRule>
    <cfRule type="expression" dxfId="76" priority="74">
      <formula>IF($A17="Disponibilidade restante",1)</formula>
    </cfRule>
    <cfRule type="expression" dxfId="75" priority="75">
      <formula>IF($A17="Disponibil.total",1)</formula>
    </cfRule>
    <cfRule type="expression" dxfId="74" priority="76">
      <formula>IF(#REF!=1,1)</formula>
    </cfRule>
  </conditionalFormatting>
  <conditionalFormatting sqref="J17:K17 I19:K19">
    <cfRule type="expression" dxfId="73" priority="69">
      <formula>IF($A17="Esforço total atribuído",1)</formula>
    </cfRule>
    <cfRule type="expression" dxfId="72" priority="70">
      <formula>IF($A17="Disponibilidade restante",1)</formula>
    </cfRule>
    <cfRule type="expression" dxfId="71" priority="71">
      <formula>IF($A17="Disponibil.total",1)</formula>
    </cfRule>
    <cfRule type="expression" dxfId="70" priority="72">
      <formula>IF(#REF!=1,1)</formula>
    </cfRule>
  </conditionalFormatting>
  <conditionalFormatting sqref="A18:B18">
    <cfRule type="expression" dxfId="69" priority="65">
      <formula>IF($A18="Esforço total atribuído",1)</formula>
    </cfRule>
    <cfRule type="expression" dxfId="68" priority="66">
      <formula>IF($A18="Disponibilidade restante",1)</formula>
    </cfRule>
    <cfRule type="expression" dxfId="67" priority="67">
      <formula>IF($A18="Disponibil.total",1)</formula>
    </cfRule>
    <cfRule type="expression" dxfId="66" priority="68">
      <formula>IF(#REF!=1,1)</formula>
    </cfRule>
  </conditionalFormatting>
  <conditionalFormatting sqref="M18:P18">
    <cfRule type="expression" dxfId="65" priority="61">
      <formula>IF($A18="Esforço total atribuído",1)</formula>
    </cfRule>
    <cfRule type="expression" dxfId="64" priority="62">
      <formula>IF($A18="Disponibilidade restante",1)</formula>
    </cfRule>
    <cfRule type="expression" dxfId="63" priority="63">
      <formula>IF($A18="Disponibil.total",1)</formula>
    </cfRule>
    <cfRule type="expression" dxfId="62" priority="64">
      <formula>IF(#REF!=1,1)</formula>
    </cfRule>
  </conditionalFormatting>
  <conditionalFormatting sqref="M18:P18">
    <cfRule type="expression" dxfId="61" priority="57">
      <formula>IF($A18="Esforço total atribuído",1)</formula>
    </cfRule>
    <cfRule type="expression" dxfId="60" priority="58">
      <formula>IF($A18="Disponibilidade restante",1)</formula>
    </cfRule>
    <cfRule type="expression" dxfId="59" priority="59">
      <formula>IF($A18="Disponibil.total",1)</formula>
    </cfRule>
    <cfRule type="expression" dxfId="58" priority="60">
      <formula>IF(#REF!=1,1)</formula>
    </cfRule>
  </conditionalFormatting>
  <conditionalFormatting sqref="A19:B20">
    <cfRule type="expression" dxfId="57" priority="49">
      <formula>IF($A19="Esforço total atribuído",1)</formula>
    </cfRule>
    <cfRule type="expression" dxfId="56" priority="50">
      <formula>IF($A19="Disponibilidade restante",1)</formula>
    </cfRule>
    <cfRule type="expression" dxfId="55" priority="51">
      <formula>IF($A19="Disponibil.total",1)</formula>
    </cfRule>
    <cfRule type="expression" dxfId="54" priority="52">
      <formula>IF(#REF!=1,1)</formula>
    </cfRule>
  </conditionalFormatting>
  <conditionalFormatting sqref="M19:P20">
    <cfRule type="expression" dxfId="53" priority="45">
      <formula>IF($A19="Esforço total atribuído",1)</formula>
    </cfRule>
    <cfRule type="expression" dxfId="52" priority="46">
      <formula>IF($A19="Disponibilidade restante",1)</formula>
    </cfRule>
    <cfRule type="expression" dxfId="51" priority="47">
      <formula>IF($A19="Disponibil.total",1)</formula>
    </cfRule>
    <cfRule type="expression" dxfId="50" priority="48">
      <formula>IF(#REF!=1,1)</formula>
    </cfRule>
  </conditionalFormatting>
  <conditionalFormatting sqref="M19:P20">
    <cfRule type="expression" dxfId="49" priority="41">
      <formula>IF($A19="Esforço total atribuído",1)</formula>
    </cfRule>
    <cfRule type="expression" dxfId="48" priority="42">
      <formula>IF($A19="Disponibilidade restante",1)</formula>
    </cfRule>
    <cfRule type="expression" dxfId="47" priority="43">
      <formula>IF($A19="Disponibil.total",1)</formula>
    </cfRule>
    <cfRule type="expression" dxfId="46" priority="44">
      <formula>IF(#REF!=1,1)</formula>
    </cfRule>
  </conditionalFormatting>
  <conditionalFormatting sqref="H3:O3">
    <cfRule type="expression" dxfId="45" priority="25">
      <formula>IF($A3="Esforço total atribuído",1)</formula>
    </cfRule>
    <cfRule type="expression" dxfId="44" priority="26">
      <formula>IF($A3="Disponibilidade restante",1)</formula>
    </cfRule>
    <cfRule type="expression" dxfId="43" priority="27">
      <formula>IF($A3="Disponibil.total",1)</formula>
    </cfRule>
    <cfRule type="expression" dxfId="42" priority="28">
      <formula>IF($B3=1,1)</formula>
    </cfRule>
  </conditionalFormatting>
  <conditionalFormatting sqref="S3:W3">
    <cfRule type="expression" dxfId="41" priority="21">
      <formula>IF($A3="Esforço total atribuído",1)</formula>
    </cfRule>
    <cfRule type="expression" dxfId="40" priority="22">
      <formula>IF($A3="Disponibilidade restante",1)</formula>
    </cfRule>
    <cfRule type="expression" dxfId="39" priority="23">
      <formula>IF($A3="Disponibil.total",1)</formula>
    </cfRule>
    <cfRule type="expression" dxfId="38" priority="24">
      <formula>IF($B3=1,1)</formula>
    </cfRule>
  </conditionalFormatting>
  <conditionalFormatting sqref="J6:Q6">
    <cfRule type="expression" dxfId="37" priority="17">
      <formula>IF($A6="Esforço total atribuído",1)</formula>
    </cfRule>
    <cfRule type="expression" dxfId="36" priority="18">
      <formula>IF($A6="Disponibilidade restante",1)</formula>
    </cfRule>
    <cfRule type="expression" dxfId="35" priority="19">
      <formula>IF($A6="Disponibil.total",1)</formula>
    </cfRule>
    <cfRule type="expression" dxfId="34" priority="20">
      <formula>IF(#REF!=1,1)</formula>
    </cfRule>
  </conditionalFormatting>
  <conditionalFormatting sqref="L29:L30">
    <cfRule type="expression" dxfId="33" priority="13">
      <formula>IF($A29="Esforço total atribuído",1)</formula>
    </cfRule>
    <cfRule type="expression" dxfId="32" priority="14">
      <formula>IF($A29="Disponibilidade restante",1)</formula>
    </cfRule>
    <cfRule type="expression" dxfId="31" priority="15">
      <formula>IF($A29="Disponibil.total",1)</formula>
    </cfRule>
    <cfRule type="expression" dxfId="30" priority="16">
      <formula>IF(#REF!=1,1)</formula>
    </cfRule>
  </conditionalFormatting>
  <conditionalFormatting sqref="A34:C34 H34:L34">
    <cfRule type="expression" dxfId="29" priority="9">
      <formula>IF($A34="Esforço total atribuído",1)</formula>
    </cfRule>
    <cfRule type="expression" dxfId="28" priority="10">
      <formula>IF($A34="Disponibilidade restante",1)</formula>
    </cfRule>
    <cfRule type="expression" dxfId="27" priority="11">
      <formula>IF($A34="Disponibil.total",1)</formula>
    </cfRule>
    <cfRule type="expression" dxfId="26" priority="12">
      <formula>IF(#REF!=1,1)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299C8A5E56DF42BB3A496FAB31A3CA" ma:contentTypeVersion="14" ma:contentTypeDescription="Crie um novo documento." ma:contentTypeScope="" ma:versionID="f48546ee30a9c08b8c56cc99cae99613">
  <xsd:schema xmlns:xsd="http://www.w3.org/2001/XMLSchema" xmlns:xs="http://www.w3.org/2001/XMLSchema" xmlns:p="http://schemas.microsoft.com/office/2006/metadata/properties" xmlns:ns2="886f8626-7949-4fe5-8403-a629ca357b95" targetNamespace="http://schemas.microsoft.com/office/2006/metadata/properties" ma:root="true" ma:fieldsID="4da67acbd85d4947d1135fd4f9dd5422" ns2:_="">
    <xsd:import namespace="886f8626-7949-4fe5-8403-a629ca357b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f8626-7949-4fe5-8403-a629ca357b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7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0518B7-6307-4320-A86D-39C8BAC5E0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6f8626-7949-4fe5-8403-a629ca357b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1C848C-A0C9-41E4-8BB1-646104CE90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963EF-7E18-4286-B416-ADA05C6F6E23}">
  <ds:schemaRefs>
    <ds:schemaRef ds:uri="886f8626-7949-4fe5-8403-a629ca357b95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</ds:schemaRefs>
</ds:datastoreItem>
</file>

<file path=docMetadata/LabelInfo.xml><?xml version="1.0" encoding="utf-8"?>
<clbl:labelList xmlns:clbl="http://schemas.microsoft.com/office/2020/mipLabelMetadata">
  <clbl:label id="{886666a6-a8d2-4604-a002-95b622cb7e18}" enabled="0" method="" siteId="{886666a6-a8d2-4604-a002-95b622cb7e1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Backlog</vt:lpstr>
      <vt:lpstr>Andrei</vt:lpstr>
      <vt:lpstr>Heck</vt:lpstr>
      <vt:lpstr>Duda</vt:lpstr>
      <vt:lpstr>Franke</vt:lpstr>
      <vt:lpstr>Lineu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Botter Cario Einsfeldt</dc:creator>
  <cp:keywords/>
  <dc:description/>
  <cp:lastModifiedBy>Mariana Botter Cario Einsfeldt</cp:lastModifiedBy>
  <cp:revision/>
  <dcterms:created xsi:type="dcterms:W3CDTF">2024-04-18T17:53:24Z</dcterms:created>
  <dcterms:modified xsi:type="dcterms:W3CDTF">2024-09-30T10:44:47Z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0x01010055299C8A5E56DF42BB3A496FAB31A3CA</vt:lpwstr>
  </property>
</Properties>
</file>