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weg\automacaopmobackend\scripts\excel\"/>
    </mc:Choice>
  </mc:AlternateContent>
  <xr:revisionPtr revIDLastSave="0" documentId="8_{A3A1CD49-AAB5-40DC-9A59-3743C26DBE5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acklog" sheetId="16" r:id="rId1"/>
    <sheet name="Daniel" sheetId="14" r:id="rId2"/>
    <sheet name="Deivid" sheetId="15" r:id="rId3"/>
    <sheet name="Detalhamento Equipe" sheetId="17" r:id="rId4"/>
    <sheet name="DisponibxApontamentos" sheetId="1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4" l="1"/>
  <c r="G42" i="15"/>
  <c r="G41" i="15"/>
  <c r="G43" i="14"/>
  <c r="G44" i="14"/>
  <c r="E12" i="18"/>
  <c r="G18" i="15"/>
  <c r="G17" i="15"/>
  <c r="G16" i="15"/>
  <c r="D12" i="18"/>
  <c r="C12" i="18"/>
  <c r="G40" i="15"/>
  <c r="G39" i="15" l="1"/>
  <c r="G42" i="14"/>
  <c r="G40" i="14" l="1"/>
  <c r="G41" i="14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B12" i="18"/>
  <c r="W3" i="18"/>
  <c r="V3" i="18"/>
  <c r="U3" i="18"/>
  <c r="U11" i="18" s="1"/>
  <c r="T3" i="18"/>
  <c r="S3" i="18"/>
  <c r="R3" i="18"/>
  <c r="Q3" i="18"/>
  <c r="P3" i="18"/>
  <c r="O3" i="18"/>
  <c r="N3" i="18"/>
  <c r="M3" i="18"/>
  <c r="M11" i="18" s="1"/>
  <c r="L3" i="18"/>
  <c r="K3" i="18"/>
  <c r="J3" i="18"/>
  <c r="I3" i="18"/>
  <c r="H3" i="18"/>
  <c r="G3" i="18"/>
  <c r="F3" i="18"/>
  <c r="E3" i="18"/>
  <c r="D3" i="18"/>
  <c r="C3" i="18"/>
  <c r="B3" i="18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B9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B4" i="17"/>
  <c r="W4" i="15"/>
  <c r="W2" i="15" s="1"/>
  <c r="L8" i="17" s="1"/>
  <c r="X4" i="15"/>
  <c r="M10" i="17" s="1"/>
  <c r="Y4" i="15"/>
  <c r="Y2" i="15" s="1"/>
  <c r="N8" i="17" s="1"/>
  <c r="Z4" i="15"/>
  <c r="O10" i="17" s="1"/>
  <c r="AA4" i="15"/>
  <c r="P10" i="17" s="1"/>
  <c r="AB4" i="15"/>
  <c r="AB2" i="15" s="1"/>
  <c r="Q8" i="17" s="1"/>
  <c r="AC4" i="15"/>
  <c r="R10" i="17" s="1"/>
  <c r="AD4" i="15"/>
  <c r="S10" i="17" s="1"/>
  <c r="AE4" i="15"/>
  <c r="AE2" i="15" s="1"/>
  <c r="T8" i="17" s="1"/>
  <c r="AF4" i="15"/>
  <c r="U10" i="17" s="1"/>
  <c r="AG4" i="15"/>
  <c r="AG2" i="15" s="1"/>
  <c r="V8" i="17" s="1"/>
  <c r="AH4" i="15"/>
  <c r="W10" i="17" s="1"/>
  <c r="W4" i="14"/>
  <c r="W2" i="14" s="1"/>
  <c r="L3" i="17" s="1"/>
  <c r="X4" i="14"/>
  <c r="X2" i="14" s="1"/>
  <c r="M3" i="17" s="1"/>
  <c r="Y4" i="14"/>
  <c r="Y2" i="14" s="1"/>
  <c r="N3" i="17" s="1"/>
  <c r="Z4" i="14"/>
  <c r="Z2" i="14" s="1"/>
  <c r="O3" i="17" s="1"/>
  <c r="AA4" i="14"/>
  <c r="AA2" i="14" s="1"/>
  <c r="P3" i="17" s="1"/>
  <c r="AB4" i="14"/>
  <c r="AB2" i="14" s="1"/>
  <c r="Q3" i="17" s="1"/>
  <c r="AC4" i="14"/>
  <c r="AC2" i="14" s="1"/>
  <c r="R3" i="17" s="1"/>
  <c r="AD4" i="14"/>
  <c r="AD2" i="14" s="1"/>
  <c r="S3" i="17" s="1"/>
  <c r="AE4" i="14"/>
  <c r="AE2" i="14" s="1"/>
  <c r="T3" i="17" s="1"/>
  <c r="AF4" i="14"/>
  <c r="AF2" i="14" s="1"/>
  <c r="U3" i="17" s="1"/>
  <c r="AG4" i="14"/>
  <c r="AG2" i="14" s="1"/>
  <c r="V3" i="17" s="1"/>
  <c r="AH4" i="14"/>
  <c r="AH2" i="14" s="1"/>
  <c r="W3" i="17" s="1"/>
  <c r="G39" i="14"/>
  <c r="G35" i="15"/>
  <c r="G32" i="15"/>
  <c r="G33" i="15"/>
  <c r="G34" i="15"/>
  <c r="G36" i="15"/>
  <c r="G37" i="15"/>
  <c r="G38" i="15"/>
  <c r="G38" i="14"/>
  <c r="G37" i="14"/>
  <c r="G36" i="14"/>
  <c r="G35" i="14"/>
  <c r="G12" i="15"/>
  <c r="G12" i="14"/>
  <c r="G9" i="15"/>
  <c r="G9" i="14"/>
  <c r="E11" i="18" l="1"/>
  <c r="D11" i="18"/>
  <c r="T14" i="17"/>
  <c r="L14" i="17"/>
  <c r="D14" i="17"/>
  <c r="M14" i="17"/>
  <c r="E14" i="17"/>
  <c r="C14" i="17"/>
  <c r="L11" i="18"/>
  <c r="T11" i="18"/>
  <c r="K14" i="17"/>
  <c r="P14" i="17"/>
  <c r="H14" i="17"/>
  <c r="H11" i="18"/>
  <c r="P11" i="18"/>
  <c r="U14" i="17"/>
  <c r="N14" i="17"/>
  <c r="N11" i="18"/>
  <c r="V11" i="18"/>
  <c r="AC2" i="15"/>
  <c r="R8" i="17" s="1"/>
  <c r="R13" i="17" s="1"/>
  <c r="S14" i="17"/>
  <c r="X2" i="15"/>
  <c r="M8" i="17" s="1"/>
  <c r="M13" i="17" s="1"/>
  <c r="I11" i="18"/>
  <c r="Q11" i="18"/>
  <c r="Q10" i="17"/>
  <c r="AF2" i="15"/>
  <c r="U8" i="17" s="1"/>
  <c r="U13" i="17" s="1"/>
  <c r="AH2" i="15"/>
  <c r="W8" i="17" s="1"/>
  <c r="W13" i="17" s="1"/>
  <c r="T10" i="17"/>
  <c r="L10" i="17"/>
  <c r="AD2" i="15"/>
  <c r="S8" i="17" s="1"/>
  <c r="S13" i="17" s="1"/>
  <c r="Q14" i="17"/>
  <c r="I14" i="17"/>
  <c r="V13" i="17"/>
  <c r="N13" i="17"/>
  <c r="AA2" i="15"/>
  <c r="P8" i="17" s="1"/>
  <c r="P13" i="17" s="1"/>
  <c r="W14" i="17"/>
  <c r="O14" i="17"/>
  <c r="G14" i="17"/>
  <c r="Z2" i="15"/>
  <c r="O8" i="17" s="1"/>
  <c r="O13" i="17" s="1"/>
  <c r="V14" i="17"/>
  <c r="F14" i="17"/>
  <c r="T13" i="17"/>
  <c r="L13" i="17"/>
  <c r="V10" i="17"/>
  <c r="N10" i="17"/>
  <c r="Q13" i="17"/>
  <c r="R14" i="17"/>
  <c r="J14" i="17"/>
  <c r="S5" i="17"/>
  <c r="S15" i="17" s="1"/>
  <c r="R5" i="17"/>
  <c r="R15" i="17" s="1"/>
  <c r="Q5" i="17"/>
  <c r="P5" i="17"/>
  <c r="P15" i="17" s="1"/>
  <c r="W5" i="17"/>
  <c r="W15" i="17" s="1"/>
  <c r="O5" i="17"/>
  <c r="O15" i="17" s="1"/>
  <c r="V5" i="17"/>
  <c r="N5" i="17"/>
  <c r="U5" i="17"/>
  <c r="U15" i="17" s="1"/>
  <c r="M5" i="17"/>
  <c r="M15" i="17" s="1"/>
  <c r="T5" i="17"/>
  <c r="L5" i="17"/>
  <c r="F11" i="18"/>
  <c r="B11" i="18"/>
  <c r="J11" i="18"/>
  <c r="R11" i="18"/>
  <c r="G11" i="18"/>
  <c r="O11" i="18"/>
  <c r="W11" i="18"/>
  <c r="C11" i="18"/>
  <c r="K11" i="18"/>
  <c r="S11" i="18"/>
  <c r="G11" i="14"/>
  <c r="G23" i="15"/>
  <c r="G24" i="15"/>
  <c r="G25" i="15"/>
  <c r="G26" i="15"/>
  <c r="G27" i="15"/>
  <c r="G28" i="15"/>
  <c r="G29" i="15"/>
  <c r="G30" i="15"/>
  <c r="G31" i="15"/>
  <c r="G25" i="14"/>
  <c r="G26" i="14"/>
  <c r="G27" i="14"/>
  <c r="G28" i="14"/>
  <c r="G29" i="14"/>
  <c r="G30" i="14"/>
  <c r="G31" i="14"/>
  <c r="G32" i="14"/>
  <c r="G33" i="14"/>
  <c r="G34" i="14"/>
  <c r="G10" i="15"/>
  <c r="L15" i="17" l="1"/>
  <c r="Q15" i="17"/>
  <c r="T15" i="17"/>
  <c r="N15" i="17"/>
  <c r="V15" i="17"/>
  <c r="B14" i="17"/>
  <c r="G10" i="14"/>
  <c r="G22" i="15"/>
  <c r="G13" i="15"/>
  <c r="G19" i="14"/>
  <c r="I4" i="15" l="1"/>
  <c r="G11" i="15"/>
  <c r="G21" i="15"/>
  <c r="G13" i="14"/>
  <c r="G15" i="14"/>
  <c r="G14" i="15"/>
  <c r="G15" i="15"/>
  <c r="G19" i="15"/>
  <c r="G20" i="15"/>
  <c r="G8" i="14"/>
  <c r="G14" i="14"/>
  <c r="G16" i="14"/>
  <c r="G17" i="14"/>
  <c r="G18" i="14"/>
  <c r="G20" i="14"/>
  <c r="G21" i="14"/>
  <c r="G22" i="14"/>
  <c r="G23" i="14"/>
  <c r="G24" i="14"/>
  <c r="G3" i="14" l="1"/>
  <c r="G7" i="14"/>
  <c r="G3" i="15"/>
  <c r="G7" i="15"/>
  <c r="G8" i="15"/>
  <c r="L4" i="15"/>
  <c r="M4" i="15"/>
  <c r="B10" i="17" s="1"/>
  <c r="N4" i="15"/>
  <c r="C10" i="17" s="1"/>
  <c r="O4" i="15"/>
  <c r="D10" i="17" s="1"/>
  <c r="P4" i="15"/>
  <c r="E10" i="17" s="1"/>
  <c r="Q4" i="15"/>
  <c r="F10" i="17" s="1"/>
  <c r="R4" i="15"/>
  <c r="S4" i="15"/>
  <c r="T4" i="15"/>
  <c r="U4" i="15"/>
  <c r="V4" i="15"/>
  <c r="R4" i="14"/>
  <c r="S4" i="14"/>
  <c r="T4" i="14"/>
  <c r="U4" i="14"/>
  <c r="V4" i="14"/>
  <c r="G3" i="16"/>
  <c r="S4" i="16"/>
  <c r="S2" i="16" s="1"/>
  <c r="R4" i="16"/>
  <c r="R2" i="16" s="1"/>
  <c r="Q4" i="16"/>
  <c r="Q2" i="16" s="1"/>
  <c r="P4" i="16"/>
  <c r="P2" i="16" s="1"/>
  <c r="O4" i="16"/>
  <c r="O2" i="16" s="1"/>
  <c r="N4" i="16"/>
  <c r="N2" i="16" s="1"/>
  <c r="M4" i="16"/>
  <c r="L4" i="16"/>
  <c r="L2" i="16" s="1"/>
  <c r="K4" i="16"/>
  <c r="K2" i="16" s="1"/>
  <c r="J4" i="16"/>
  <c r="J2" i="16" s="1"/>
  <c r="I4" i="16"/>
  <c r="H4" i="16"/>
  <c r="H2" i="16" s="1"/>
  <c r="U2" i="15" l="1"/>
  <c r="J8" i="17" s="1"/>
  <c r="J10" i="17"/>
  <c r="T2" i="15"/>
  <c r="I8" i="17" s="1"/>
  <c r="I10" i="17"/>
  <c r="S2" i="15"/>
  <c r="H8" i="17" s="1"/>
  <c r="H10" i="17"/>
  <c r="V2" i="15"/>
  <c r="K8" i="17" s="1"/>
  <c r="K10" i="17"/>
  <c r="R2" i="15"/>
  <c r="G8" i="17" s="1"/>
  <c r="G10" i="17"/>
  <c r="S2" i="14"/>
  <c r="H3" i="17" s="1"/>
  <c r="H5" i="17"/>
  <c r="V2" i="14"/>
  <c r="K3" i="17" s="1"/>
  <c r="K5" i="17"/>
  <c r="U2" i="14"/>
  <c r="J3" i="17" s="1"/>
  <c r="J5" i="17"/>
  <c r="R2" i="14"/>
  <c r="G3" i="17" s="1"/>
  <c r="G5" i="17"/>
  <c r="T2" i="14"/>
  <c r="I3" i="17" s="1"/>
  <c r="I5" i="17"/>
  <c r="G4" i="16"/>
  <c r="M2" i="16"/>
  <c r="G2" i="16" s="1"/>
  <c r="G15" i="17" l="1"/>
  <c r="I15" i="17"/>
  <c r="G13" i="17"/>
  <c r="J13" i="17"/>
  <c r="J15" i="17"/>
  <c r="I13" i="17"/>
  <c r="H13" i="17"/>
  <c r="K13" i="17"/>
  <c r="K15" i="17"/>
  <c r="H15" i="17"/>
  <c r="Q2" i="15"/>
  <c r="F8" i="17" s="1"/>
  <c r="P2" i="15"/>
  <c r="E8" i="17" s="1"/>
  <c r="O2" i="15"/>
  <c r="D8" i="17" s="1"/>
  <c r="N2" i="15"/>
  <c r="C8" i="17" s="1"/>
  <c r="M2" i="15"/>
  <c r="B8" i="17" s="1"/>
  <c r="L2" i="15"/>
  <c r="K4" i="15"/>
  <c r="J4" i="15"/>
  <c r="J2" i="15" s="1"/>
  <c r="I2" i="15"/>
  <c r="H4" i="15"/>
  <c r="Q4" i="14"/>
  <c r="P4" i="14"/>
  <c r="O4" i="14"/>
  <c r="N4" i="14"/>
  <c r="M4" i="14"/>
  <c r="L4" i="14"/>
  <c r="L2" i="14" s="1"/>
  <c r="K4" i="14"/>
  <c r="J4" i="14"/>
  <c r="J2" i="14" s="1"/>
  <c r="I4" i="14"/>
  <c r="I2" i="14" s="1"/>
  <c r="H4" i="14"/>
  <c r="O2" i="14" l="1"/>
  <c r="D3" i="17" s="1"/>
  <c r="D13" i="17" s="1"/>
  <c r="D5" i="17"/>
  <c r="D15" i="17" s="1"/>
  <c r="M2" i="14"/>
  <c r="B3" i="17" s="1"/>
  <c r="B5" i="17"/>
  <c r="N2" i="14"/>
  <c r="C3" i="17" s="1"/>
  <c r="C13" i="17" s="1"/>
  <c r="C5" i="17"/>
  <c r="C15" i="17" s="1"/>
  <c r="P2" i="14"/>
  <c r="E3" i="17" s="1"/>
  <c r="E13" i="17" s="1"/>
  <c r="E5" i="17"/>
  <c r="E15" i="17" s="1"/>
  <c r="Q2" i="14"/>
  <c r="F3" i="17" s="1"/>
  <c r="F13" i="17" s="1"/>
  <c r="F5" i="17"/>
  <c r="F15" i="17" s="1"/>
  <c r="K2" i="15"/>
  <c r="K2" i="14"/>
  <c r="H2" i="15"/>
  <c r="G4" i="15"/>
  <c r="H2" i="14"/>
  <c r="G4" i="14"/>
  <c r="G2" i="15" l="1"/>
  <c r="G2" i="14"/>
  <c r="B15" i="17"/>
  <c r="B1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H7" authorId="0" shapeId="0" xr:uid="{381F788E-89C2-4F22-A293-C45E15B5B54D}">
      <text>
        <r>
          <rPr>
            <b/>
            <sz val="9"/>
            <color indexed="81"/>
            <rFont val="Segoe UI"/>
            <family val="2"/>
          </rPr>
          <t>32,5 rotinas</t>
        </r>
      </text>
    </comment>
  </commentList>
</comments>
</file>

<file path=xl/sharedStrings.xml><?xml version="1.0" encoding="utf-8"?>
<sst xmlns="http://schemas.openxmlformats.org/spreadsheetml/2006/main" count="454" uniqueCount="117">
  <si>
    <t>Epic</t>
  </si>
  <si>
    <t>Ações</t>
  </si>
  <si>
    <t>Status</t>
  </si>
  <si>
    <t>Due Date</t>
  </si>
  <si>
    <t>Assignee</t>
  </si>
  <si>
    <t>Estimated effort</t>
  </si>
  <si>
    <t>Planned effort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</si>
  <si>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</si>
  <si>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</si>
  <si>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</si>
  <si>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</si>
  <si>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</si>
  <si>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</si>
  <si>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</si>
  <si>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</si>
  <si>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</si>
  <si>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</si>
  <si>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</si>
  <si>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dev/25</t>
  </si>
  <si>
    <t>GAP</t>
  </si>
  <si>
    <t>m</t>
  </si>
  <si>
    <t>Horas disponíveis</t>
  </si>
  <si>
    <t>Total de esforço (hrs)</t>
  </si>
  <si>
    <t>SEG - Global Infrastructure</t>
  </si>
  <si>
    <t>SAP Basis &amp; DB</t>
  </si>
  <si>
    <t>out/24</t>
  </si>
  <si>
    <t>nov/24</t>
  </si>
  <si>
    <t>dez/24</t>
  </si>
  <si>
    <t>dez/25</t>
  </si>
  <si>
    <t>jan/262</t>
  </si>
  <si>
    <t>fev/26</t>
  </si>
  <si>
    <t>mar/26</t>
  </si>
  <si>
    <t>abr/26</t>
  </si>
  <si>
    <t>mai/26</t>
  </si>
  <si>
    <t>jun/26</t>
  </si>
  <si>
    <t>jul/26</t>
  </si>
  <si>
    <t>ago/26</t>
  </si>
  <si>
    <t>set/26</t>
  </si>
  <si>
    <t>out/26</t>
  </si>
  <si>
    <t>nov/26</t>
  </si>
  <si>
    <t>dez/26</t>
  </si>
  <si>
    <t>DTI_XX (Tarefa Administrativa, Rotina, Treinamento, ...)</t>
  </si>
  <si>
    <t>Em andamento</t>
  </si>
  <si>
    <t>2024-2025</t>
  </si>
  <si>
    <t>danielms</t>
  </si>
  <si>
    <t>DTI_Suporte</t>
  </si>
  <si>
    <t>Concluído</t>
  </si>
  <si>
    <t>ITSM</t>
  </si>
  <si>
    <t xml:space="preserve">DTI_Ausencia </t>
  </si>
  <si>
    <t>DTI_Vulnerabilidades</t>
  </si>
  <si>
    <t>Reuniões GCL</t>
  </si>
  <si>
    <t>Renovação de contratos de TI</t>
  </si>
  <si>
    <t>Avaliação e correção de problemas no ambiente Active Directory</t>
  </si>
  <si>
    <t>2025</t>
  </si>
  <si>
    <t xml:space="preserve">Criação de job de limpeza do cache do YUM - Frederico de Paula Leite Coutinho </t>
  </si>
  <si>
    <t>2024</t>
  </si>
  <si>
    <t xml:space="preserve">Monitoramento de Certificados expirados - William Martins </t>
  </si>
  <si>
    <t xml:space="preserve">IR526151 - Revisar objetos AD perdidos na OU de Servidores </t>
  </si>
  <si>
    <t>Parado</t>
  </si>
  <si>
    <t>Melhoria do job de limpeza dos Crashdumps dos servidores B1 - Alessandro Auerhahn</t>
  </si>
  <si>
    <t>Elaboração de Plano de Automações 2025</t>
  </si>
  <si>
    <t>1000028630 - Implantar nova ferramenta de ITSM na SGI</t>
  </si>
  <si>
    <t>1000028838 - Gestão de Vulnerabilidades</t>
  </si>
  <si>
    <t>1000028753 - Reduzir Backlog de chamados SGI</t>
  </si>
  <si>
    <t>1000028752 - PDT-1​ - Maiores Geradores de Chamados</t>
  </si>
  <si>
    <t>1000029112 - Update de Sistemas Operacionais Servidor</t>
  </si>
  <si>
    <t>Atualização dos F5</t>
  </si>
  <si>
    <t>Backlog</t>
  </si>
  <si>
    <t>Atualização Infraestrutura Citrix</t>
  </si>
  <si>
    <t>Check health do ambiente vmware</t>
  </si>
  <si>
    <t>1000029898 - Update de Sistemas Operacionais Servidor</t>
  </si>
  <si>
    <t>1000029897 - Update de sistemas VMWARE ESXI</t>
  </si>
  <si>
    <t>Propor e executar plano de capacitação SGI - Servers</t>
  </si>
  <si>
    <t>Refresh EQ0</t>
  </si>
  <si>
    <t>Refresh Mock4</t>
  </si>
  <si>
    <t>Refresh Mock5</t>
  </si>
  <si>
    <t>Refresh Mock6</t>
  </si>
  <si>
    <t>1000028300 - Marathon Program</t>
  </si>
  <si>
    <t>1000029985 - PMC-1.2 - Maiores geradores de chamados</t>
  </si>
  <si>
    <t>1000029905 - Gestão de Vulnerabilidade</t>
  </si>
  <si>
    <t>1000029903 - Plano de Automatizações da SGI</t>
  </si>
  <si>
    <t>KAIZEN 2025</t>
  </si>
  <si>
    <t>1000029894 - Implantação do novo SOC</t>
  </si>
  <si>
    <t>1000029939  - CORP - ATUALIZAR SOLIDWORKS PARA A VERSÃO 2024</t>
  </si>
  <si>
    <t>Alocção SVE</t>
  </si>
  <si>
    <t>Não iniciado</t>
  </si>
  <si>
    <t>1000030024 - Controle do Backlog de chamados SGI</t>
  </si>
  <si>
    <t>Adequação de segurança do ambiente Heresite, Vulnerabilidades</t>
  </si>
  <si>
    <t>1000028511 - Planejamento Estrategico SGI - Fase 2</t>
  </si>
  <si>
    <t>1000029880 - Agilidade processos WEGNET e Carve-out</t>
  </si>
  <si>
    <t>Servers</t>
  </si>
  <si>
    <t>dcanalli</t>
  </si>
  <si>
    <t>Apoio L2</t>
  </si>
  <si>
    <t>DTI_Ausencia</t>
  </si>
  <si>
    <t>Apoio para equipe L2</t>
  </si>
  <si>
    <t>1000029032 - Atualização do SAP Content Server 750</t>
  </si>
  <si>
    <t>Cancelada</t>
  </si>
  <si>
    <t>Apoio equipe L2</t>
  </si>
  <si>
    <t>Avaliar filas de chamados</t>
  </si>
  <si>
    <t>Avaliar e aprovar requisições de acessos</t>
  </si>
  <si>
    <t>1000029113 - Update de sistemas VMWARE ESXI</t>
  </si>
  <si>
    <t>1000028500-Infraestrutura Migrar Senior do NAS</t>
  </si>
  <si>
    <t xml:space="preserve">Verificar com o analista </t>
  </si>
  <si>
    <t>1000029631 - Atualização do SAP Content Server 750 - Recursos SGI</t>
  </si>
  <si>
    <t>Desembarque do BRJGS100</t>
  </si>
  <si>
    <t>1000028361 - Plataforma Monitoramento Observabilidade</t>
  </si>
  <si>
    <t>1000029810 - Implementar Infraestrutura IBM Power</t>
  </si>
  <si>
    <t>Renovação de Licenças VMware Filiais</t>
  </si>
  <si>
    <t>WEG México - Visita Tecnica</t>
  </si>
  <si>
    <t>Daniel</t>
  </si>
  <si>
    <t>Horas Disp</t>
  </si>
  <si>
    <t>Esforço</t>
  </si>
  <si>
    <t>Deivid</t>
  </si>
  <si>
    <t>Total</t>
  </si>
  <si>
    <t>Apontamento horas</t>
  </si>
  <si>
    <t>Meses</t>
  </si>
  <si>
    <t>Esforço Individual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</si>
</sst>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right" vertical="center" wrapText="1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vertical="top"/>
    </xf>
    <xf numFmtId="2" fontId="16" fillId="0" borderId="0" xfId="0" applyNumberFormat="1" applyFont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16" fillId="34" borderId="0" xfId="0" applyFon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16" fillId="34" borderId="0" xfId="0" applyNumberFormat="1" applyFont="1" applyFill="1" applyAlignment="1">
      <alignment horizontal="left" vertical="center" wrapText="1"/>
    </xf>
    <xf numFmtId="0" fontId="0" fillId="34" borderId="0" xfId="0" applyFill="1"/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0" fillId="34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16" fillId="33" borderId="0" xfId="0" applyNumberFormat="1" applyFont="1" applyFill="1" applyAlignment="1">
      <alignment horizontal="left" vertical="center" wrapText="1"/>
    </xf>
    <xf numFmtId="49" fontId="16" fillId="34" borderId="0" xfId="0" applyNumberFormat="1" applyFont="1" applyFill="1" applyAlignment="1">
      <alignment horizontal="left" vertical="center" wrapText="1"/>
    </xf>
    <xf numFmtId="4" fontId="16" fillId="33" borderId="0" xfId="0" applyNumberFormat="1" applyFont="1" applyFill="1" applyAlignment="1">
      <alignment horizontal="center" vertical="top"/>
    </xf>
    <xf numFmtId="4" fontId="16" fillId="34" borderId="0" xfId="0" applyNumberFormat="1" applyFont="1" applyFill="1" applyAlignment="1">
      <alignment horizontal="center" vertical="top"/>
    </xf>
    <xf numFmtId="0" fontId="0" fillId="0" borderId="0" xfId="0" applyAlignment="1">
      <alignment vertical="top" indent="2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4" fontId="0" fillId="34" borderId="0" xfId="0" applyNumberFormat="1" applyFill="1" applyAlignment="1">
      <alignment horizontal="center" vertical="top"/>
    </xf>
    <xf numFmtId="4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indent="2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horizontal="left" vertical="center" wrapText="1"/>
    </xf>
    <xf numFmtId="0" fontId="0" fillId="0" borderId="0" xfId="0" applyAlignment="1">
      <alignment vertical="top"/>
    </xf>
    <xf numFmtId="0" fontId="20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" fontId="0" fillId="0" borderId="0" xfId="0" applyNumberFormat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center" vertical="center" wrapText="1"/>
    </xf>
    <xf numFmtId="17" fontId="13" fillId="35" borderId="12" xfId="0" applyNumberFormat="1" applyFont="1" applyFill="1" applyBorder="1" applyAlignment="1">
      <alignment horizontal="left" vertical="center" wrapText="1"/>
    </xf>
    <xf numFmtId="2" fontId="0" fillId="36" borderId="0" xfId="0" applyNumberFormat="1" applyFill="1"/>
    <xf numFmtId="2" fontId="0" fillId="0" borderId="0" xfId="0" applyNumberFormat="1" applyAlignment="1">
      <alignment vertical="center"/>
    </xf>
    <xf numFmtId="0" fontId="16" fillId="0" borderId="0" xfId="0" applyFont="1"/>
    <xf numFmtId="164" fontId="13" fillId="35" borderId="11" xfId="0" applyNumberFormat="1" applyFont="1" applyFill="1" applyBorder="1" applyAlignment="1">
      <alignment horizontal="left" vertical="center" wrapText="1"/>
    </xf>
    <xf numFmtId="4" fontId="16" fillId="0" borderId="0" xfId="0" applyNumberFormat="1" applyFont="1" applyAlignment="1">
      <alignment horizontal="left" vertical="center" wrapText="1"/>
    </xf>
    <xf numFmtId="0" fontId="21" fillId="38" borderId="0" xfId="0" applyFont="1" applyFill="1" applyAlignment="1">
      <alignment horizontal="center" wrapText="1" readingOrder="1"/>
    </xf>
    <xf numFmtId="0" fontId="22" fillId="0" borderId="0" xfId="0" applyFont="1" applyAlignment="1">
      <alignment horizontal="center" wrapText="1" readingOrder="1"/>
    </xf>
    <xf numFmtId="2" fontId="0" fillId="39" borderId="0" xfId="0" applyNumberFormat="1" applyFill="1" applyAlignment="1">
      <alignment horizontal="right" vertical="center" wrapText="1"/>
    </xf>
    <xf numFmtId="4" fontId="0" fillId="39" borderId="0" xfId="0" applyNumberFormat="1" applyFill="1" applyAlignment="1">
      <alignment horizontal="right" vertical="center" wrapText="1"/>
    </xf>
    <xf numFmtId="4" fontId="0" fillId="39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horizontal="right" vertical="top"/>
    </xf>
    <xf numFmtId="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39" borderId="0" xfId="0" applyNumberFormat="1" applyFill="1" applyAlignment="1">
      <alignment vertical="top"/>
    </xf>
    <xf numFmtId="0" fontId="21" fillId="37" borderId="0" xfId="0" applyFont="1" applyFill="1" applyAlignment="1">
      <alignment horizontal="center" wrapText="1" readingOrder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66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Servers 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DisponibxApontamentos!$A$11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DisponibxApontamentos!$B$10:$E$10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DisponibxApontamentos!$B$11:$E$11</c:f>
              <c:numCache>
                <c:formatCode>#,##0.00</c:formatCode>
                <c:ptCount val="4"/>
                <c:pt idx="0">
                  <c:v>336</c:v>
                </c:pt>
                <c:pt idx="1">
                  <c:v>320</c:v>
                </c:pt>
                <c:pt idx="2">
                  <c:v>336</c:v>
                </c:pt>
                <c:pt idx="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C-4E9C-A470-FF88F6C6E664}"/>
            </c:ext>
          </c:extLst>
        </c:ser>
        <c:ser>
          <c:idx val="1"/>
          <c:order val="1"/>
          <c:tx>
            <c:strRef>
              <c:f>DisponibxApontamentos!$A$12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DisponibxApontamentos!$B$10:$E$10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DisponibxApontamentos!$B$12:$E$12</c:f>
              <c:numCache>
                <c:formatCode>0.00</c:formatCode>
                <c:ptCount val="4"/>
                <c:pt idx="0">
                  <c:v>359.7</c:v>
                </c:pt>
                <c:pt idx="1">
                  <c:v>373.85</c:v>
                </c:pt>
                <c:pt idx="2">
                  <c:v>358.38</c:v>
                </c:pt>
                <c:pt idx="3">
                  <c:v>337.95000000000005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C-4E9C-A470-FF88F6C6E6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7</xdr:col>
      <xdr:colOff>304800</xdr:colOff>
      <xdr:row>26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0EE4D-6C79-40DB-9678-A6F3309A5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34A770-5EB1-49F7-B417-C14535289122}" name="Tabela1326427" displayName="Tabela1326427" ref="A1:S70" totalsRowShown="0" headerRowDxfId="165" dataDxfId="164">
  <autoFilter ref="A1:S70" xr:uid="{04DCF97C-20C4-4D45-A1D7-9B259AA1E8AB}"/>
  <tableColumns count="19">
    <tableColumn id="1" xr3:uid="{FADCA97D-E8C9-46A3-ADC8-A5C2487B588F}" name="Epic" dataDxfId="163"/>
    <tableColumn id="2" xr3:uid="{28BFA8EE-F125-49DD-94BA-D06C9FC55519}" name="Ações" dataDxfId="162"/>
    <tableColumn id="16" xr3:uid="{281D1545-22AA-4253-96EE-FC7A35355B49}" name="Status" dataDxfId="161"/>
    <tableColumn id="3" xr3:uid="{698BA8EF-4637-456F-850C-1DBAF37BCB07}" name="Due Date" dataDxfId="160"/>
    <tableColumn id="4" xr3:uid="{B25C1812-825F-44C2-976F-A7D5AE011D3E}" name="Assignee" dataDxfId="159"/>
    <tableColumn id="6" xr3:uid="{8854E4FB-1F6F-431E-A7EA-5C7FD0BB1A11}" name="Estimated effort" dataDxfId="158"/>
    <tableColumn id="5" xr3:uid="{1A99D665-012F-41BC-B39D-0817309CFE16}" name="Planned effort" dataDxfId="157">
      <calculatedColumnFormula>SUM(#REF!)</calculatedColumnFormula>
    </tableColumn>
    <tableColumn id="8" xr3:uid="{C797BA89-8150-4E00-BBB6-E4CEEB585C57}" name="jan/25" dataDxfId="156"/>
    <tableColumn id="9" xr3:uid="{B3F4A028-DDDF-4689-ACE0-BEC1508E6BCD}" name="fev/25" dataDxfId="155"/>
    <tableColumn id="10" xr3:uid="{BE9A327F-5450-4067-AE30-2B41390F5018}" name="mar/25" dataDxfId="154"/>
    <tableColumn id="11" xr3:uid="{966A34A7-9583-4233-B6C9-86A361EA51B5}" name="abr/25" dataDxfId="153"/>
    <tableColumn id="12" xr3:uid="{E9D3FBE9-4594-484D-A24E-939151BDB35E}" name="mai/25" dataDxfId="152"/>
    <tableColumn id="13" xr3:uid="{D9598DB0-2BFC-4D3D-9E0F-601D35504A79}" name="jun/25" dataDxfId="151"/>
    <tableColumn id="14" xr3:uid="{68C44AFF-247A-42C3-8E7E-D5162CD54D6D}" name="jul/25" dataDxfId="150"/>
    <tableColumn id="15" xr3:uid="{EEB633DF-BF76-463B-A510-FEA460D9A7DC}" name="ago/25" dataDxfId="149"/>
    <tableColumn id="22" xr3:uid="{B09A89D9-4BA6-4695-B866-2C572605A8B1}" name="set/25" dataDxfId="148"/>
    <tableColumn id="21" xr3:uid="{5E14EE54-D41B-4A3F-BA84-8C3838E99C67}" name="out/25" dataDxfId="147"/>
    <tableColumn id="20" xr3:uid="{16E6F581-96AD-40C7-ADDE-341961CE8A4A}" name="nov/25" dataDxfId="146"/>
    <tableColumn id="19" xr3:uid="{E94A1EF3-58DF-49D3-85D2-54EF2F733496}" name="dev/25" dataDxfId="14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C3989-0C35-48A0-B552-CB41F92361FE}" name="Tabela132642" displayName="Tabela132642" ref="A1:AH47" totalsRowShown="0" headerRowDxfId="144" dataDxfId="143">
  <autoFilter ref="A1:AH47" xr:uid="{04DCF97C-20C4-4D45-A1D7-9B259AA1E8AB}">
    <filterColumn colId="2">
      <filters blank="1">
        <filter val="Backlog"/>
        <filter val="Em andamento"/>
        <filter val="Não iniciado"/>
        <filter val="Parado"/>
      </filters>
    </filterColumn>
  </autoFilter>
  <tableColumns count="34">
    <tableColumn id="1" xr3:uid="{E8E5FE07-B96E-420D-B392-FF3BF9ED7F36}" name="Epic" dataDxfId="142"/>
    <tableColumn id="2" xr3:uid="{F6D5945A-E7EF-407A-B4E4-C4B373979123}" name="Ações" dataDxfId="141"/>
    <tableColumn id="16" xr3:uid="{F6260A1C-06EC-445F-A36B-27FD4ECE4064}" name="Status" dataDxfId="140"/>
    <tableColumn id="3" xr3:uid="{4C3187C9-3A74-4F26-BAFA-3229F65E7150}" name="Due Date" dataDxfId="139"/>
    <tableColumn id="4" xr3:uid="{9F31A03E-77C9-472E-9ACA-AEEE866391D2}" name="Assignee" dataDxfId="138"/>
    <tableColumn id="6" xr3:uid="{9A0472D5-94E8-4E5C-857E-F9B8128ACCB0}" name="Estimated effort" dataDxfId="137"/>
    <tableColumn id="5" xr3:uid="{81C75A75-B752-4090-BD91-5F095E71D365}" name="Planned effort" dataDxfId="136">
      <calculatedColumnFormula>SUM(#REF!)</calculatedColumnFormula>
    </tableColumn>
    <tableColumn id="10" xr3:uid="{330D5E9D-2D50-4B90-815D-54DF944CC8AC}" name="out/24" dataDxfId="135"/>
    <tableColumn id="11" xr3:uid="{853E9B2A-44B8-4D78-8E72-ED21E1CDD833}" name="nov/24" dataDxfId="134"/>
    <tableColumn id="12" xr3:uid="{DDE723FF-89D0-490C-887F-49C6B43D3156}" name="dez/24" dataDxfId="133"/>
    <tableColumn id="13" xr3:uid="{0588955C-CF62-4A0D-8259-FA21E5EEBAB6}" name="jan/25" dataDxfId="132"/>
    <tableColumn id="14" xr3:uid="{6B69808D-C687-4AAE-A9CD-E1C6DA5E9B47}" name="fev/25" dataDxfId="131"/>
    <tableColumn id="15" xr3:uid="{70198592-B68B-4397-8C7E-B84A6472D196}" name="mar/25" dataDxfId="130"/>
    <tableColumn id="22" xr3:uid="{C9017FFF-1E32-4A7C-9A16-88CD1184C89D}" name="abr/25" dataDxfId="129"/>
    <tableColumn id="21" xr3:uid="{21B55D0F-C930-4DDE-9A92-750486AB4931}" name="mai/25" dataDxfId="128"/>
    <tableColumn id="20" xr3:uid="{ECC19EA6-B7FA-43A1-BDC6-F30263FACC9E}" name="jun/25" dataDxfId="127"/>
    <tableColumn id="19" xr3:uid="{4F01400C-87B8-4D40-B704-6C760F2F0CFB}" name="jul/25" dataDxfId="126"/>
    <tableColumn id="7" xr3:uid="{461F5434-C9C4-43AC-AD74-11738EE4203D}" name="ago/25" dataDxfId="125"/>
    <tableColumn id="17" xr3:uid="{A84901B3-695E-4055-BC26-D38EF9A9B5CB}" name="set/25" dataDxfId="124"/>
    <tableColumn id="23" xr3:uid="{F16247D1-989A-4D2C-B186-C84A71CB0E96}" name="out/25" dataDxfId="123"/>
    <tableColumn id="24" xr3:uid="{DA4FB96F-B78F-431D-8FD1-559DB810FC02}" name="nov/25" dataDxfId="122"/>
    <tableColumn id="18" xr3:uid="{D421C9F3-E6F0-46CD-9A03-40BF40B47799}" name="dez/25" dataDxfId="121"/>
    <tableColumn id="8" xr3:uid="{A87B30E4-3E7F-456E-B724-93E73735BB4D}" name="jan/262" dataDxfId="120"/>
    <tableColumn id="9" xr3:uid="{D7113BCD-541B-4843-8F92-70F29C115B6E}" name="fev/26" dataDxfId="119"/>
    <tableColumn id="25" xr3:uid="{0639CE91-11CB-4691-A047-1E8A4797D1E1}" name="mar/26" dataDxfId="118"/>
    <tableColumn id="26" xr3:uid="{BC0C38D8-F695-4504-A882-C03D5DD3668E}" name="abr/26" dataDxfId="117"/>
    <tableColumn id="27" xr3:uid="{74C8D821-3851-4894-AB75-A3F472D10EA6}" name="mai/26" dataDxfId="116"/>
    <tableColumn id="28" xr3:uid="{DDC29BC8-94C2-41DD-8396-1BA85621C5FE}" name="jun/26" dataDxfId="115"/>
    <tableColumn id="29" xr3:uid="{F91C6356-9CEC-4298-B8FD-ED419FE64AF6}" name="jul/26" dataDxfId="114"/>
    <tableColumn id="30" xr3:uid="{9DE882EF-7A57-411A-8B16-1F0E6283EDF5}" name="ago/26" dataDxfId="113"/>
    <tableColumn id="31" xr3:uid="{89F4FFD3-A0C7-4FB2-94C4-59A20DF5AE65}" name="set/26" dataDxfId="112"/>
    <tableColumn id="32" xr3:uid="{35EAECD2-23A9-447C-B51C-E8D1AEFB90B4}" name="out/26" dataDxfId="111"/>
    <tableColumn id="33" xr3:uid="{E55D4A3B-D2C1-487D-874D-1640C72807AB}" name="nov/26" dataDxfId="110"/>
    <tableColumn id="34" xr3:uid="{8C9CAAAF-5B6A-4B4F-B200-83F07EE06195}" name="dez/26" dataDxfId="10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DAF4D7-B172-44D7-BE5E-EA6017DA1B5D}" name="Tabela1326423" displayName="Tabela1326423" ref="A1:AH47" totalsRowShown="0" headerRowDxfId="108" dataDxfId="107">
  <autoFilter ref="A1:AH47" xr:uid="{04DCF97C-20C4-4D45-A1D7-9B259AA1E8AB}">
    <filterColumn colId="2">
      <filters blank="1">
        <filter val="Backlog"/>
        <filter val="Em andamento"/>
      </filters>
    </filterColumn>
  </autoFilter>
  <tableColumns count="34">
    <tableColumn id="1" xr3:uid="{FF7592DE-5516-454D-B5C2-877437D17273}" name="Epic" dataDxfId="106"/>
    <tableColumn id="2" xr3:uid="{87C91AE9-D9F8-4CE1-BA2C-E7DA867D3AD6}" name="Ações" dataDxfId="105"/>
    <tableColumn id="16" xr3:uid="{09081044-80BE-4768-A8F8-781A85DB746F}" name="Status" dataDxfId="104"/>
    <tableColumn id="3" xr3:uid="{8D1DF4F6-FB11-40DC-A5EB-0930E53E8024}" name="Due Date" dataDxfId="103"/>
    <tableColumn id="4" xr3:uid="{EE9FB326-C3FF-478C-A25D-115C93BE30F6}" name="Assignee" dataDxfId="102"/>
    <tableColumn id="6" xr3:uid="{4BDF46A5-E546-48D1-9A5B-D90F2D4D4283}" name="Estimated effort" dataDxfId="101"/>
    <tableColumn id="5" xr3:uid="{24188A66-BD04-4421-87A3-4F7C423DF2F0}" name="Planned effort" dataDxfId="100">
      <calculatedColumnFormula>SUM(#REF!)</calculatedColumnFormula>
    </tableColumn>
    <tableColumn id="10" xr3:uid="{C767F225-F9F9-43FA-B194-015281A5EE69}" name="out/24" dataDxfId="99"/>
    <tableColumn id="11" xr3:uid="{EB276A72-814E-45D6-9C8E-7EA00EEFD202}" name="nov/24" dataDxfId="98"/>
    <tableColumn id="12" xr3:uid="{4E618CF7-F7AC-4DA5-A82C-C9704B92E401}" name="dez/24" dataDxfId="97"/>
    <tableColumn id="13" xr3:uid="{8E301C63-2291-4E14-A5E3-973DBDC7C82E}" name="jan/25" dataDxfId="96"/>
    <tableColumn id="14" xr3:uid="{92B4850F-9C18-48C8-9CC6-218EF7E0457E}" name="fev/25" dataDxfId="95"/>
    <tableColumn id="15" xr3:uid="{E9D17B9A-6F27-4AEF-B63A-959158351EBD}" name="mar/25" dataDxfId="94"/>
    <tableColumn id="22" xr3:uid="{382D5258-AF1E-4733-BF08-5A4BCFEBBA78}" name="abr/25" dataDxfId="93"/>
    <tableColumn id="21" xr3:uid="{DFBC397A-F629-44BA-A917-0C685FA078CC}" name="mai/25" dataDxfId="92"/>
    <tableColumn id="20" xr3:uid="{25777E8B-582B-4F9B-A3BB-BCA6C5B1FB60}" name="jun/25" dataDxfId="91"/>
    <tableColumn id="19" xr3:uid="{AAA776D3-6D54-40EE-AD95-F1B5E8D5C467}" name="jul/25" dataDxfId="90"/>
    <tableColumn id="7" xr3:uid="{16E22599-1EDD-4B27-9D1C-6C3538812E15}" name="ago/25" dataDxfId="89"/>
    <tableColumn id="23" xr3:uid="{FAABF09E-0EB6-4263-985E-168706A9AF92}" name="set/25" dataDxfId="88"/>
    <tableColumn id="24" xr3:uid="{AB96DDB1-F1DD-43CD-B137-5DD3664A0F67}" name="out/25" dataDxfId="87"/>
    <tableColumn id="25" xr3:uid="{4ED64BF3-74CF-4BC1-9DC0-593F0BB5D5F6}" name="nov/25" dataDxfId="86"/>
    <tableColumn id="18" xr3:uid="{F297A180-4202-48A5-A627-572BE198A30B}" name="dez/25" dataDxfId="85"/>
    <tableColumn id="8" xr3:uid="{76899923-F98E-4DCD-B1EF-FB1AC63EC35C}" name="jan/262" dataDxfId="84"/>
    <tableColumn id="9" xr3:uid="{A54DF801-704B-42F8-906E-0B337B277298}" name="fev/26" dataDxfId="83"/>
    <tableColumn id="17" xr3:uid="{322509B8-A4E1-4942-9932-AE685ED677FA}" name="mar/26" dataDxfId="82"/>
    <tableColumn id="26" xr3:uid="{49C8B902-FE27-4399-A890-AA148C24C122}" name="abr/26" dataDxfId="81"/>
    <tableColumn id="27" xr3:uid="{54D261A8-34DE-401D-B23E-ADDA20F4A86A}" name="mai/26" dataDxfId="80"/>
    <tableColumn id="28" xr3:uid="{3CC457DB-568E-4B77-A838-B634259D8C0D}" name="jun/26" dataDxfId="79"/>
    <tableColumn id="29" xr3:uid="{624699F0-49FB-4396-9EEF-2436C16EC5BD}" name="jul/26" dataDxfId="78"/>
    <tableColumn id="30" xr3:uid="{5F977425-2A3A-49E8-AD42-EFD02BFA296F}" name="ago/26" dataDxfId="77"/>
    <tableColumn id="31" xr3:uid="{7CE7BF8E-8446-4270-AF20-D4F94E47D799}" name="set/26" dataDxfId="76"/>
    <tableColumn id="32" xr3:uid="{24E5457F-A5DD-4833-BB05-50E4F4A02178}" name="out/26" dataDxfId="75"/>
    <tableColumn id="33" xr3:uid="{653FCBC2-0827-40EF-8AD7-4DE6EED295B6}" name="nov/26" dataDxfId="74"/>
    <tableColumn id="34" xr3:uid="{FDBB0094-7D6D-44E9-8F0A-83ABB9DAF9D2}" name="dez/26" dataDxfId="7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EA2C-7F20-4E49-A15E-F459054B6CCE}">
  <sheetPr codeName="Planilha6"/>
  <dimension ref="A1:S70"/>
  <sheetViews>
    <sheetView zoomScale="90" zoomScaleNormal="90" workbookViewId="0">
      <pane ySplit="4" topLeftCell="A14" activePane="bottomLeft" state="frozen"/>
      <selection pane="bottomLeft" activeCell="C16" sqref="C16"/>
    </sheetView>
  </sheetViews>
  <sheetFormatPr defaultRowHeight="15" x14ac:dyDescent="0.25"/>
  <cols>
    <col min="1" max="1" width="61.7109375" style="1" bestFit="1" customWidth="1"/>
    <col min="2" max="2" width="20.42578125" style="1" customWidth="1"/>
    <col min="3" max="3" width="14.42578125" style="1" customWidth="1"/>
    <col min="4" max="4" width="15.85546875" style="1" customWidth="1"/>
    <col min="5" max="5" width="15.5703125" style="1" customWidth="1"/>
    <col min="6" max="6" width="18.140625" style="1" bestFit="1" customWidth="1"/>
    <col min="7" max="7" width="14" style="1" bestFit="1" customWidth="1"/>
    <col min="8" max="9" width="10.42578125" style="1" customWidth="1"/>
    <col min="10" max="19" width="11.5703125" style="1" customWidth="1"/>
  </cols>
  <sheetData>
    <row r="1" spans="1:19" ht="2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</row>
    <row r="2" spans="1:19" x14ac:dyDescent="0.25">
      <c r="A2" s="1" t="s">
        <v>19</v>
      </c>
      <c r="G2" s="10">
        <f>SUM(Tabela1326427[[#This Row],[jan/25]:[dev/25]])</f>
        <v>1824</v>
      </c>
      <c r="H2" s="7">
        <f t="shared" ref="H2:S2" si="0">H3-H4</f>
        <v>128</v>
      </c>
      <c r="I2" s="7" t="s">
        <v>20</v>
      </c>
      <c r="J2" s="7">
        <f t="shared" si="0"/>
        <v>168</v>
      </c>
      <c r="K2" s="7">
        <f t="shared" si="0"/>
        <v>160</v>
      </c>
      <c r="L2" s="7">
        <f t="shared" si="0"/>
        <v>168</v>
      </c>
      <c r="M2" s="7">
        <f t="shared" si="0"/>
        <v>160</v>
      </c>
      <c r="N2" s="7">
        <f t="shared" si="0"/>
        <v>176</v>
      </c>
      <c r="O2" s="7">
        <f t="shared" si="0"/>
        <v>168</v>
      </c>
      <c r="P2" s="7">
        <f t="shared" si="0"/>
        <v>176</v>
      </c>
      <c r="Q2" s="7">
        <f t="shared" si="0"/>
        <v>184</v>
      </c>
      <c r="R2" s="7">
        <f t="shared" si="0"/>
        <v>160</v>
      </c>
      <c r="S2" s="7">
        <f t="shared" si="0"/>
        <v>176</v>
      </c>
    </row>
    <row r="3" spans="1:19" x14ac:dyDescent="0.25">
      <c r="A3" s="1" t="s">
        <v>21</v>
      </c>
      <c r="G3" s="10">
        <f>SUM(Tabela1326427[[#This Row],[jan/25]:[dev/25]])</f>
        <v>1984</v>
      </c>
      <c r="H3" s="10">
        <v>128</v>
      </c>
      <c r="I3" s="10">
        <v>160</v>
      </c>
      <c r="J3" s="10">
        <v>168</v>
      </c>
      <c r="K3" s="10">
        <v>160</v>
      </c>
      <c r="L3" s="12">
        <v>168</v>
      </c>
      <c r="M3" s="12">
        <v>160</v>
      </c>
      <c r="N3" s="12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176</v>
      </c>
    </row>
    <row r="4" spans="1:19" x14ac:dyDescent="0.25">
      <c r="A4" s="5" t="s">
        <v>22</v>
      </c>
      <c r="B4" s="5"/>
      <c r="C4" s="5"/>
      <c r="D4" s="5"/>
      <c r="E4" s="5"/>
      <c r="F4" s="5"/>
      <c r="G4" s="24">
        <f>SUM(Tabela1326427[[#This Row],[jan/25]:[dev/25]])</f>
        <v>0</v>
      </c>
      <c r="H4" s="6">
        <f t="shared" ref="H4:S4" si="1">SUM(H7:H70)</f>
        <v>0</v>
      </c>
      <c r="I4" s="6">
        <f t="shared" si="1"/>
        <v>0</v>
      </c>
      <c r="J4" s="6">
        <f t="shared" si="1"/>
        <v>0</v>
      </c>
      <c r="K4" s="6">
        <f t="shared" si="1"/>
        <v>0</v>
      </c>
      <c r="L4" s="6">
        <f t="shared" si="1"/>
        <v>0</v>
      </c>
      <c r="M4" s="6">
        <f t="shared" si="1"/>
        <v>0</v>
      </c>
      <c r="N4" s="6">
        <f t="shared" si="1"/>
        <v>0</v>
      </c>
      <c r="O4" s="6">
        <f t="shared" si="1"/>
        <v>0</v>
      </c>
      <c r="P4" s="6">
        <f t="shared" si="1"/>
        <v>0</v>
      </c>
      <c r="Q4" s="6">
        <f t="shared" si="1"/>
        <v>0</v>
      </c>
      <c r="R4" s="6">
        <f t="shared" si="1"/>
        <v>0</v>
      </c>
      <c r="S4" s="6">
        <f t="shared" si="1"/>
        <v>0</v>
      </c>
    </row>
    <row r="5" spans="1:19" s="17" customFormat="1" x14ac:dyDescent="0.25">
      <c r="A5" s="14" t="s">
        <v>23</v>
      </c>
      <c r="B5" s="14"/>
      <c r="C5" s="14"/>
      <c r="D5" s="14"/>
      <c r="E5" s="14"/>
      <c r="F5" s="14"/>
      <c r="G5" s="20"/>
      <c r="H5" s="15"/>
      <c r="I5" s="15"/>
      <c r="J5" s="15"/>
      <c r="K5" s="15"/>
      <c r="L5" s="15"/>
      <c r="M5" s="15"/>
      <c r="N5" s="15"/>
      <c r="O5" s="15"/>
      <c r="P5" s="16"/>
      <c r="Q5" s="16"/>
      <c r="R5" s="16"/>
      <c r="S5" s="16"/>
    </row>
    <row r="6" spans="1:19" s="17" customFormat="1" x14ac:dyDescent="0.25">
      <c r="A6" s="14" t="s">
        <v>24</v>
      </c>
      <c r="B6" s="14"/>
      <c r="C6" s="14"/>
      <c r="D6" s="14"/>
      <c r="E6" s="14"/>
      <c r="F6" s="14"/>
      <c r="G6" s="20"/>
      <c r="H6" s="15"/>
      <c r="I6" s="15"/>
      <c r="J6" s="15"/>
      <c r="K6" s="15"/>
      <c r="L6" s="15"/>
      <c r="M6" s="15"/>
      <c r="N6" s="15"/>
      <c r="O6" s="15"/>
      <c r="P6" s="16"/>
      <c r="Q6" s="16"/>
      <c r="R6" s="16"/>
      <c r="S6" s="16"/>
    </row>
    <row r="7" spans="1:19" x14ac:dyDescent="0.25">
      <c r="F7" s="7"/>
      <c r="G7" s="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25">
      <c r="F8" s="7"/>
      <c r="G8" s="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F9" s="7"/>
      <c r="G9" s="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F10" s="7"/>
      <c r="G10" s="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F11" s="7"/>
      <c r="G11" s="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25">
      <c r="F12" s="7"/>
      <c r="G12" s="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25">
      <c r="F13" s="7"/>
      <c r="G13" s="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F14" s="7"/>
      <c r="G14" s="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25">
      <c r="F15" s="7"/>
      <c r="G15" s="7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25">
      <c r="F16" s="7"/>
      <c r="G16" s="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6:19" x14ac:dyDescent="0.25">
      <c r="F17" s="7"/>
      <c r="G17" s="7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6:19" x14ac:dyDescent="0.25">
      <c r="F18" s="7"/>
      <c r="G18" s="7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6:19" x14ac:dyDescent="0.25">
      <c r="F19" s="7"/>
      <c r="G19" s="7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6:19" x14ac:dyDescent="0.25">
      <c r="F20" s="7"/>
      <c r="G20" s="7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6:19" x14ac:dyDescent="0.25">
      <c r="F21" s="7"/>
      <c r="G21" s="7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6:19" x14ac:dyDescent="0.25">
      <c r="F22" s="7"/>
      <c r="G22" s="7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6:19" x14ac:dyDescent="0.25">
      <c r="F23" s="7"/>
      <c r="G23" s="7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6:19" x14ac:dyDescent="0.25">
      <c r="F24" s="7"/>
      <c r="G24" s="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6:19" x14ac:dyDescent="0.25">
      <c r="F25" s="7"/>
      <c r="G25" s="7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6:19" x14ac:dyDescent="0.25">
      <c r="F26" s="7"/>
      <c r="G26" s="7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6:19" x14ac:dyDescent="0.25">
      <c r="F27" s="7"/>
      <c r="G27" s="7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6:19" x14ac:dyDescent="0.25">
      <c r="F28" s="7"/>
      <c r="G28" s="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6:19" x14ac:dyDescent="0.25">
      <c r="F29" s="7"/>
      <c r="G29" s="7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6:19" x14ac:dyDescent="0.25">
      <c r="F30" s="7"/>
      <c r="G30" s="7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6:19" x14ac:dyDescent="0.25">
      <c r="F31" s="7"/>
      <c r="G31" s="7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6:19" x14ac:dyDescent="0.25">
      <c r="F32" s="7"/>
      <c r="G32" s="7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6:19" x14ac:dyDescent="0.25">
      <c r="F33" s="7"/>
      <c r="G33" s="7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6:19" x14ac:dyDescent="0.25">
      <c r="F34" s="7"/>
      <c r="G34" s="7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6:19" x14ac:dyDescent="0.25">
      <c r="F35" s="7"/>
      <c r="G35" s="7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6:19" x14ac:dyDescent="0.25">
      <c r="F36" s="7"/>
      <c r="G36" s="7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6:19" x14ac:dyDescent="0.25">
      <c r="F37" s="7"/>
      <c r="G37" s="7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6:19" x14ac:dyDescent="0.25">
      <c r="F38" s="7"/>
      <c r="G38" s="7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6:19" x14ac:dyDescent="0.25">
      <c r="F39" s="7"/>
      <c r="G39" s="7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6:19" x14ac:dyDescent="0.25">
      <c r="F40" s="7"/>
      <c r="G40" s="7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6:19" x14ac:dyDescent="0.25">
      <c r="F41" s="7"/>
      <c r="G41" s="7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6:19" x14ac:dyDescent="0.25">
      <c r="F42" s="7"/>
      <c r="G42" s="7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6:19" x14ac:dyDescent="0.25">
      <c r="F43" s="7"/>
      <c r="G43" s="7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6:19" x14ac:dyDescent="0.25">
      <c r="F44" s="7"/>
      <c r="G44" s="7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6:19" x14ac:dyDescent="0.25">
      <c r="F45" s="7"/>
      <c r="G45" s="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6:19" x14ac:dyDescent="0.25">
      <c r="F46" s="7"/>
      <c r="G46" s="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6:19" x14ac:dyDescent="0.25">
      <c r="F47" s="7"/>
      <c r="G47" s="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6:19" x14ac:dyDescent="0.25">
      <c r="F48" s="7"/>
      <c r="G48" s="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6:19" x14ac:dyDescent="0.25">
      <c r="F49" s="7"/>
      <c r="G49" s="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6:19" x14ac:dyDescent="0.25">
      <c r="F50" s="32"/>
      <c r="G50" s="4"/>
      <c r="H50" s="32"/>
      <c r="I50" s="32"/>
      <c r="J50" s="32"/>
      <c r="K50" s="32"/>
      <c r="L50" s="32"/>
      <c r="M50" s="32"/>
      <c r="N50" s="32"/>
      <c r="O50" s="32"/>
      <c r="P50" s="33"/>
      <c r="Q50" s="33"/>
      <c r="R50" s="33"/>
      <c r="S50" s="33"/>
    </row>
    <row r="51" spans="6:19" x14ac:dyDescent="0.25">
      <c r="F51" s="32"/>
      <c r="G51" s="4"/>
      <c r="H51" s="32"/>
      <c r="I51" s="32"/>
      <c r="J51" s="32"/>
      <c r="K51" s="32"/>
      <c r="L51" s="32"/>
      <c r="M51" s="32"/>
      <c r="N51" s="32"/>
      <c r="O51" s="32"/>
      <c r="P51" s="33"/>
      <c r="Q51" s="33"/>
      <c r="R51" s="33"/>
      <c r="S51" s="33"/>
    </row>
    <row r="52" spans="6:19" x14ac:dyDescent="0.25">
      <c r="F52" s="32"/>
      <c r="G52" s="4"/>
      <c r="H52" s="32"/>
      <c r="I52" s="32"/>
      <c r="J52" s="32"/>
      <c r="K52" s="32"/>
      <c r="L52" s="32"/>
      <c r="M52" s="32"/>
      <c r="N52" s="32"/>
      <c r="O52" s="32"/>
      <c r="P52" s="33"/>
      <c r="Q52" s="33"/>
      <c r="R52" s="33"/>
      <c r="S52" s="33"/>
    </row>
    <row r="53" spans="6:19" x14ac:dyDescent="0.25">
      <c r="F53" s="32"/>
      <c r="G53" s="4"/>
      <c r="H53" s="32"/>
      <c r="I53" s="32"/>
      <c r="J53" s="32"/>
      <c r="K53" s="32"/>
      <c r="L53" s="32"/>
      <c r="M53" s="32"/>
      <c r="N53" s="32"/>
      <c r="O53" s="32"/>
      <c r="P53" s="33"/>
      <c r="Q53" s="33"/>
      <c r="R53" s="33"/>
      <c r="S53" s="33"/>
    </row>
    <row r="54" spans="6:19" x14ac:dyDescent="0.25">
      <c r="F54" s="32"/>
      <c r="G54" s="4"/>
      <c r="H54" s="32"/>
      <c r="I54" s="32"/>
      <c r="J54" s="32"/>
      <c r="K54" s="32"/>
      <c r="L54" s="32"/>
      <c r="M54" s="32"/>
      <c r="N54" s="32"/>
      <c r="O54" s="32"/>
      <c r="P54" s="33"/>
      <c r="Q54" s="33"/>
      <c r="R54" s="33"/>
      <c r="S54" s="33"/>
    </row>
    <row r="55" spans="6:19" x14ac:dyDescent="0.25">
      <c r="F55" s="32"/>
      <c r="G55" s="4"/>
      <c r="H55" s="32"/>
      <c r="I55" s="32"/>
      <c r="J55" s="32"/>
      <c r="K55" s="32"/>
      <c r="L55" s="32"/>
      <c r="M55" s="32"/>
      <c r="N55" s="32"/>
      <c r="O55" s="32"/>
      <c r="P55" s="33"/>
      <c r="Q55" s="33"/>
      <c r="R55" s="33"/>
      <c r="S55" s="33"/>
    </row>
    <row r="56" spans="6:19" x14ac:dyDescent="0.25">
      <c r="F56" s="32"/>
      <c r="G56" s="4"/>
      <c r="H56" s="32"/>
      <c r="I56" s="32"/>
      <c r="J56" s="32"/>
      <c r="K56" s="32"/>
      <c r="L56" s="32"/>
      <c r="M56" s="32"/>
      <c r="N56" s="32"/>
      <c r="O56" s="32"/>
      <c r="P56" s="33"/>
      <c r="Q56" s="33"/>
      <c r="R56" s="33"/>
      <c r="S56" s="33"/>
    </row>
    <row r="57" spans="6:19" x14ac:dyDescent="0.25">
      <c r="F57" s="32"/>
      <c r="G57" s="4"/>
      <c r="H57" s="32"/>
      <c r="I57" s="32"/>
      <c r="J57" s="32"/>
      <c r="K57" s="32"/>
      <c r="L57" s="32"/>
      <c r="M57" s="32"/>
      <c r="N57" s="32"/>
      <c r="O57" s="32"/>
      <c r="P57" s="33"/>
      <c r="Q57" s="33"/>
      <c r="R57" s="33"/>
      <c r="S57" s="33"/>
    </row>
    <row r="58" spans="6:19" x14ac:dyDescent="0.25">
      <c r="F58" s="32"/>
      <c r="G58" s="4"/>
      <c r="H58" s="32"/>
      <c r="I58" s="32"/>
      <c r="J58" s="32"/>
      <c r="K58" s="32"/>
      <c r="L58" s="32"/>
      <c r="M58" s="32"/>
      <c r="N58" s="32"/>
      <c r="O58" s="32"/>
      <c r="P58" s="33"/>
      <c r="Q58" s="33"/>
      <c r="R58" s="33"/>
      <c r="S58" s="33"/>
    </row>
    <row r="59" spans="6:19" x14ac:dyDescent="0.25">
      <c r="F59" s="32"/>
      <c r="G59" s="4"/>
      <c r="H59" s="32"/>
      <c r="I59" s="32"/>
      <c r="J59" s="32"/>
      <c r="K59" s="32"/>
      <c r="L59" s="32"/>
      <c r="M59" s="32"/>
      <c r="N59" s="32"/>
      <c r="O59" s="32"/>
      <c r="P59" s="33"/>
      <c r="Q59" s="33"/>
      <c r="R59" s="33"/>
      <c r="S59" s="33"/>
    </row>
    <row r="60" spans="6:19" x14ac:dyDescent="0.25">
      <c r="F60" s="32"/>
      <c r="G60" s="4"/>
      <c r="H60" s="32"/>
      <c r="I60" s="32"/>
      <c r="J60" s="32"/>
      <c r="K60" s="32"/>
      <c r="L60" s="32"/>
      <c r="M60" s="32"/>
      <c r="N60" s="32"/>
      <c r="O60" s="32"/>
      <c r="P60" s="33"/>
      <c r="Q60" s="33"/>
      <c r="R60" s="33"/>
      <c r="S60" s="33"/>
    </row>
    <row r="61" spans="6:19" x14ac:dyDescent="0.25">
      <c r="F61" s="32"/>
      <c r="G61" s="4"/>
      <c r="H61" s="32"/>
      <c r="I61" s="32"/>
      <c r="J61" s="32"/>
      <c r="K61" s="32"/>
      <c r="L61" s="32"/>
      <c r="M61" s="32"/>
      <c r="N61" s="32"/>
      <c r="O61" s="32"/>
      <c r="P61" s="33"/>
      <c r="Q61" s="33"/>
      <c r="R61" s="33"/>
      <c r="S61" s="33"/>
    </row>
    <row r="62" spans="6:19" x14ac:dyDescent="0.25">
      <c r="F62" s="32"/>
      <c r="G62" s="4"/>
      <c r="H62" s="32"/>
      <c r="I62" s="32"/>
      <c r="J62" s="32"/>
      <c r="K62" s="32"/>
      <c r="L62" s="32"/>
      <c r="M62" s="32"/>
      <c r="N62" s="32"/>
      <c r="O62" s="32"/>
      <c r="P62" s="33"/>
      <c r="Q62" s="33"/>
      <c r="R62" s="33"/>
      <c r="S62" s="33"/>
    </row>
    <row r="63" spans="6:19" x14ac:dyDescent="0.25">
      <c r="F63" s="32"/>
      <c r="G63" s="4"/>
      <c r="H63" s="32"/>
      <c r="I63" s="32"/>
      <c r="J63" s="32"/>
      <c r="K63" s="32"/>
      <c r="L63" s="32"/>
      <c r="M63" s="32"/>
      <c r="N63" s="32"/>
      <c r="O63" s="32"/>
      <c r="P63" s="33"/>
      <c r="Q63" s="33"/>
      <c r="R63" s="33"/>
      <c r="S63" s="33"/>
    </row>
    <row r="64" spans="6:19" x14ac:dyDescent="0.25">
      <c r="F64" s="32"/>
      <c r="G64" s="4"/>
      <c r="H64" s="32"/>
      <c r="I64" s="32"/>
      <c r="J64" s="32"/>
      <c r="K64" s="32"/>
      <c r="L64" s="32"/>
      <c r="M64" s="32"/>
      <c r="N64" s="32"/>
      <c r="O64" s="32"/>
      <c r="P64" s="33"/>
      <c r="Q64" s="33"/>
      <c r="R64" s="33"/>
      <c r="S64" s="33"/>
    </row>
    <row r="65" spans="7:19" x14ac:dyDescent="0.25">
      <c r="G65" s="7"/>
      <c r="H65" s="32"/>
      <c r="I65" s="32"/>
      <c r="J65" s="32"/>
      <c r="K65" s="32"/>
      <c r="L65" s="32"/>
      <c r="M65" s="32"/>
      <c r="N65" s="32"/>
      <c r="O65" s="32"/>
      <c r="P65" s="33"/>
      <c r="Q65" s="33"/>
      <c r="R65" s="33"/>
      <c r="S65" s="33"/>
    </row>
    <row r="66" spans="7:19" x14ac:dyDescent="0.25">
      <c r="G66" s="4"/>
      <c r="H66" s="32"/>
      <c r="I66" s="32"/>
      <c r="J66" s="32"/>
      <c r="K66" s="32"/>
      <c r="L66" s="32"/>
      <c r="M66" s="32"/>
      <c r="N66" s="32"/>
      <c r="O66" s="32"/>
      <c r="P66" s="33"/>
      <c r="Q66" s="33"/>
      <c r="R66" s="33"/>
      <c r="S66" s="33"/>
    </row>
    <row r="67" spans="7:19" x14ac:dyDescent="0.25">
      <c r="G67" s="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7:19" x14ac:dyDescent="0.25">
      <c r="G68" s="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7:19" x14ac:dyDescent="0.25">
      <c r="G69" s="4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7:19" x14ac:dyDescent="0.25">
      <c r="G70" s="4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</sheetData>
  <phoneticPr fontId="18" type="noConversion"/>
  <conditionalFormatting sqref="G2:G4">
    <cfRule type="expression" dxfId="72" priority="9">
      <formula>IF($A2="Esforço total atribuído",1)</formula>
    </cfRule>
    <cfRule type="expression" dxfId="71" priority="10">
      <formula>IF($A2="Disponibilidade restante",1)</formula>
    </cfRule>
    <cfRule type="expression" dxfId="70" priority="11">
      <formula>IF($A2="Disponibil.total",1)</formula>
    </cfRule>
    <cfRule type="expression" dxfId="69" priority="12">
      <formula>IF($B2=1,1)</formula>
    </cfRule>
  </conditionalFormatting>
  <conditionalFormatting sqref="H3:K3">
    <cfRule type="expression" dxfId="68" priority="5">
      <formula>IF($A3="Esforço total atribuído",1)</formula>
    </cfRule>
    <cfRule type="expression" dxfId="67" priority="6">
      <formula>IF($A3="Disponibilidade restante",1)</formula>
    </cfRule>
    <cfRule type="expression" dxfId="66" priority="7">
      <formula>IF($A3="Disponibil.total",1)</formula>
    </cfRule>
    <cfRule type="expression" dxfId="65" priority="8">
      <formula>IF($B3=1,1)</formula>
    </cfRule>
  </conditionalFormatting>
  <conditionalFormatting sqref="H69:S69">
    <cfRule type="expression" dxfId="64" priority="37">
      <formula>IF(#REF!="Esforço total atribuído",1)</formula>
    </cfRule>
    <cfRule type="expression" dxfId="63" priority="38">
      <formula>IF(#REF!="Disponibilidade restante",1)</formula>
    </cfRule>
    <cfRule type="expression" dxfId="62" priority="39">
      <formula>IF(#REF!="Disponibil.total",1)</formula>
    </cfRule>
    <cfRule type="expression" dxfId="61" priority="40">
      <formula>IF($A20=1,1)</formula>
    </cfRule>
  </conditionalFormatting>
  <conditionalFormatting sqref="O3:S3">
    <cfRule type="expression" dxfId="60" priority="1">
      <formula>IF($A3="Esforço total atribuído",1)</formula>
    </cfRule>
    <cfRule type="expression" dxfId="59" priority="2">
      <formula>IF($A3="Disponibilidade restante",1)</formula>
    </cfRule>
    <cfRule type="expression" dxfId="58" priority="3">
      <formula>IF($A3="Disponibil.total",1)</formula>
    </cfRule>
    <cfRule type="expression" dxfId="57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4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3AF0-A675-4158-ADC3-6AD39107A7C4}">
  <sheetPr codeName="Planilha1"/>
  <dimension ref="A1:AH47"/>
  <sheetViews>
    <sheetView zoomScale="90" zoomScaleNormal="90" workbookViewId="0">
      <pane ySplit="4" topLeftCell="A29" activePane="bottomLeft" state="frozen"/>
      <selection activeCell="K10" sqref="K10"/>
      <selection pane="bottomLeft" activeCell="B1" sqref="B1:B1048576"/>
    </sheetView>
  </sheetViews>
  <sheetFormatPr defaultRowHeight="15" x14ac:dyDescent="0.25"/>
  <cols>
    <col min="1" max="1" width="60.42578125" style="1" customWidth="1"/>
    <col min="2" max="3" width="14.42578125" style="1" customWidth="1"/>
    <col min="4" max="4" width="15.85546875" style="1" customWidth="1"/>
    <col min="5" max="5" width="11.28515625" style="1" bestFit="1" customWidth="1"/>
    <col min="6" max="6" width="16.7109375" style="4" customWidth="1"/>
    <col min="7" max="7" width="16.28515625" style="1" customWidth="1"/>
    <col min="8" max="11" width="11.5703125" style="1" hidden="1" customWidth="1"/>
    <col min="12" max="12" width="9.5703125" style="1" hidden="1" customWidth="1"/>
    <col min="13" max="13" width="10.28515625" style="1" hidden="1" customWidth="1"/>
    <col min="14" max="14" width="9.7109375" style="1" hidden="1" customWidth="1"/>
    <col min="15" max="15" width="10" style="1" hidden="1" customWidth="1"/>
    <col min="16" max="16" width="9.5703125" style="1" hidden="1" customWidth="1"/>
    <col min="17" max="17" width="8.85546875" style="1" bestFit="1" customWidth="1"/>
    <col min="18" max="18" width="9.85546875" style="1" bestFit="1" customWidth="1"/>
    <col min="19" max="19" width="9.5703125" style="1" bestFit="1" customWidth="1"/>
    <col min="20" max="20" width="9.85546875" style="1" bestFit="1" customWidth="1"/>
    <col min="21" max="21" width="10" style="1" bestFit="1" customWidth="1"/>
    <col min="22" max="22" width="9.85546875" style="1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8" t="s">
        <v>6</v>
      </c>
      <c r="H1" s="3" t="s">
        <v>25</v>
      </c>
      <c r="I1" s="3" t="s">
        <v>26</v>
      </c>
      <c r="J1" s="3" t="s">
        <v>27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28</v>
      </c>
      <c r="W1" s="19" t="s">
        <v>29</v>
      </c>
      <c r="X1" s="19" t="s">
        <v>30</v>
      </c>
      <c r="Y1" s="19" t="s">
        <v>31</v>
      </c>
      <c r="Z1" s="19" t="s">
        <v>32</v>
      </c>
      <c r="AA1" s="19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</row>
    <row r="2" spans="1:34" x14ac:dyDescent="0.25">
      <c r="A2" s="1" t="s">
        <v>19</v>
      </c>
      <c r="G2" s="10">
        <f>SUM(Tabela132642[[#This Row],[out/24]:[dez/25]])</f>
        <v>43.699999999999989</v>
      </c>
      <c r="H2" s="7">
        <f t="shared" ref="H2:Q2" si="0">H3-H4</f>
        <v>-9.5</v>
      </c>
      <c r="I2" s="7">
        <f t="shared" si="0"/>
        <v>-7</v>
      </c>
      <c r="J2" s="7">
        <f t="shared" si="0"/>
        <v>-20.800000000000011</v>
      </c>
      <c r="K2" s="7">
        <f t="shared" si="0"/>
        <v>11.5</v>
      </c>
      <c r="L2" s="7">
        <f t="shared" si="0"/>
        <v>-4</v>
      </c>
      <c r="M2" s="7">
        <f t="shared" si="0"/>
        <v>30.5</v>
      </c>
      <c r="N2" s="7">
        <f t="shared" si="0"/>
        <v>3</v>
      </c>
      <c r="O2" s="7">
        <f t="shared" si="0"/>
        <v>19</v>
      </c>
      <c r="P2" s="7">
        <f t="shared" si="0"/>
        <v>-4</v>
      </c>
      <c r="Q2" s="7">
        <f t="shared" si="0"/>
        <v>-7</v>
      </c>
      <c r="R2" s="7">
        <f t="shared" ref="R2:AH2" si="1">R3-R4</f>
        <v>-8</v>
      </c>
      <c r="S2" s="7">
        <f t="shared" si="1"/>
        <v>2</v>
      </c>
      <c r="T2" s="7">
        <f t="shared" si="1"/>
        <v>24</v>
      </c>
      <c r="U2" s="7">
        <f t="shared" si="1"/>
        <v>11</v>
      </c>
      <c r="V2" s="7">
        <f t="shared" si="1"/>
        <v>3</v>
      </c>
      <c r="W2" s="7">
        <f t="shared" si="1"/>
        <v>20</v>
      </c>
      <c r="X2" s="7">
        <f t="shared" si="1"/>
        <v>36</v>
      </c>
      <c r="Y2" s="7">
        <f t="shared" si="1"/>
        <v>44</v>
      </c>
      <c r="Z2" s="7">
        <f t="shared" si="1"/>
        <v>36</v>
      </c>
      <c r="AA2" s="7">
        <f t="shared" si="1"/>
        <v>44</v>
      </c>
      <c r="AB2" s="7">
        <f t="shared" si="1"/>
        <v>36</v>
      </c>
      <c r="AC2" s="7">
        <f t="shared" si="1"/>
        <v>52</v>
      </c>
      <c r="AD2" s="7">
        <f t="shared" si="1"/>
        <v>44</v>
      </c>
      <c r="AE2" s="7">
        <f t="shared" si="1"/>
        <v>52</v>
      </c>
      <c r="AF2" s="7">
        <f t="shared" si="1"/>
        <v>60</v>
      </c>
      <c r="AG2" s="7">
        <f t="shared" si="1"/>
        <v>36</v>
      </c>
      <c r="AH2" s="7">
        <f t="shared" si="1"/>
        <v>4</v>
      </c>
    </row>
    <row r="3" spans="1:34" x14ac:dyDescent="0.25">
      <c r="A3" s="1" t="s">
        <v>21</v>
      </c>
      <c r="G3" s="10">
        <f>SUM(Tabela132642[[#This Row],[out/24]:[dez/25]])</f>
        <v>2392</v>
      </c>
      <c r="H3" s="10">
        <v>184</v>
      </c>
      <c r="I3" s="10">
        <v>160</v>
      </c>
      <c r="J3" s="10">
        <v>120</v>
      </c>
      <c r="K3" s="10">
        <v>120</v>
      </c>
      <c r="L3" s="10">
        <v>160</v>
      </c>
      <c r="M3" s="10">
        <v>168</v>
      </c>
      <c r="N3" s="10">
        <v>160</v>
      </c>
      <c r="O3" s="12">
        <v>168</v>
      </c>
      <c r="P3" s="12">
        <v>160</v>
      </c>
      <c r="Q3" s="12">
        <v>176</v>
      </c>
      <c r="R3" s="10">
        <v>168</v>
      </c>
      <c r="S3" s="10">
        <v>176</v>
      </c>
      <c r="T3" s="10">
        <v>184</v>
      </c>
      <c r="U3" s="10">
        <v>160</v>
      </c>
      <c r="V3" s="10">
        <v>128</v>
      </c>
      <c r="W3" s="10">
        <v>144</v>
      </c>
      <c r="X3" s="10">
        <v>160</v>
      </c>
      <c r="Y3" s="10">
        <v>168</v>
      </c>
      <c r="Z3" s="10">
        <v>160</v>
      </c>
      <c r="AA3" s="10">
        <v>168</v>
      </c>
      <c r="AB3" s="10">
        <v>160</v>
      </c>
      <c r="AC3" s="10">
        <v>176</v>
      </c>
      <c r="AD3" s="10">
        <v>168</v>
      </c>
      <c r="AE3" s="10">
        <v>176</v>
      </c>
      <c r="AF3" s="10">
        <v>184</v>
      </c>
      <c r="AG3" s="10">
        <v>160</v>
      </c>
      <c r="AH3" s="10">
        <v>128</v>
      </c>
    </row>
    <row r="4" spans="1:34" x14ac:dyDescent="0.25">
      <c r="A4" s="5" t="s">
        <v>22</v>
      </c>
      <c r="B4" s="5"/>
      <c r="C4" s="5"/>
      <c r="D4" s="5"/>
      <c r="E4" s="5"/>
      <c r="F4" s="37"/>
      <c r="G4" s="24">
        <f>SUM(Tabela132642[[#This Row],[out/24]:[dez/25]])</f>
        <v>2348.3000000000002</v>
      </c>
      <c r="H4" s="6">
        <f t="shared" ref="H4:AH4" si="2">SUM(H7:H35)</f>
        <v>193.5</v>
      </c>
      <c r="I4" s="6">
        <f t="shared" si="2"/>
        <v>167</v>
      </c>
      <c r="J4" s="6">
        <f t="shared" si="2"/>
        <v>140.80000000000001</v>
      </c>
      <c r="K4" s="6">
        <f t="shared" si="2"/>
        <v>108.5</v>
      </c>
      <c r="L4" s="6">
        <f t="shared" si="2"/>
        <v>164</v>
      </c>
      <c r="M4" s="6">
        <f t="shared" si="2"/>
        <v>137.5</v>
      </c>
      <c r="N4" s="6">
        <f t="shared" si="2"/>
        <v>157</v>
      </c>
      <c r="O4" s="6">
        <f t="shared" si="2"/>
        <v>149</v>
      </c>
      <c r="P4" s="6">
        <f t="shared" si="2"/>
        <v>164</v>
      </c>
      <c r="Q4" s="6">
        <f t="shared" si="2"/>
        <v>183</v>
      </c>
      <c r="R4" s="6">
        <f t="shared" si="2"/>
        <v>176</v>
      </c>
      <c r="S4" s="6">
        <f t="shared" si="2"/>
        <v>174</v>
      </c>
      <c r="T4" s="6">
        <f t="shared" si="2"/>
        <v>160</v>
      </c>
      <c r="U4" s="6">
        <f t="shared" si="2"/>
        <v>149</v>
      </c>
      <c r="V4" s="6">
        <f t="shared" si="2"/>
        <v>125</v>
      </c>
      <c r="W4" s="6">
        <f t="shared" si="2"/>
        <v>124</v>
      </c>
      <c r="X4" s="6">
        <f t="shared" si="2"/>
        <v>124</v>
      </c>
      <c r="Y4" s="6">
        <f t="shared" si="2"/>
        <v>124</v>
      </c>
      <c r="Z4" s="6">
        <f t="shared" si="2"/>
        <v>124</v>
      </c>
      <c r="AA4" s="6">
        <f t="shared" si="2"/>
        <v>124</v>
      </c>
      <c r="AB4" s="6">
        <f t="shared" si="2"/>
        <v>124</v>
      </c>
      <c r="AC4" s="6">
        <f t="shared" si="2"/>
        <v>124</v>
      </c>
      <c r="AD4" s="6">
        <f t="shared" si="2"/>
        <v>124</v>
      </c>
      <c r="AE4" s="6">
        <f t="shared" si="2"/>
        <v>124</v>
      </c>
      <c r="AF4" s="6">
        <f t="shared" si="2"/>
        <v>124</v>
      </c>
      <c r="AG4" s="6">
        <f t="shared" si="2"/>
        <v>124</v>
      </c>
      <c r="AH4" s="6">
        <f t="shared" si="2"/>
        <v>124</v>
      </c>
    </row>
    <row r="5" spans="1:34" s="17" customFormat="1" x14ac:dyDescent="0.25">
      <c r="A5" s="14" t="s">
        <v>23</v>
      </c>
      <c r="B5" s="14"/>
      <c r="C5" s="14"/>
      <c r="D5" s="14"/>
      <c r="E5" s="14"/>
      <c r="F5" s="38"/>
      <c r="G5" s="30"/>
      <c r="H5" s="15"/>
      <c r="I5" s="15"/>
      <c r="J5" s="15"/>
      <c r="K5" s="15"/>
      <c r="L5" s="15"/>
      <c r="M5" s="15"/>
      <c r="N5" s="16"/>
      <c r="O5" s="16"/>
      <c r="P5" s="16"/>
      <c r="Q5" s="16"/>
      <c r="R5" s="16"/>
      <c r="S5" s="16"/>
      <c r="T5" s="16"/>
      <c r="U5" s="16"/>
      <c r="V5" s="16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s="17" customFormat="1" x14ac:dyDescent="0.25">
      <c r="A6" s="14" t="s">
        <v>24</v>
      </c>
      <c r="B6" s="14"/>
      <c r="C6" s="14"/>
      <c r="D6" s="14"/>
      <c r="E6" s="14"/>
      <c r="F6" s="38"/>
      <c r="G6" s="30"/>
      <c r="H6" s="15"/>
      <c r="I6" s="15"/>
      <c r="J6" s="15"/>
      <c r="K6" s="15"/>
      <c r="L6" s="15"/>
      <c r="M6" s="15"/>
      <c r="N6" s="16"/>
      <c r="O6" s="16"/>
      <c r="P6" s="16"/>
      <c r="Q6" s="16"/>
      <c r="R6" s="16"/>
      <c r="S6" s="16"/>
      <c r="T6" s="16"/>
      <c r="U6" s="16"/>
      <c r="V6" s="16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1" t="s">
        <v>41</v>
      </c>
      <c r="C7" s="1" t="s">
        <v>42</v>
      </c>
      <c r="D7" s="21" t="s">
        <v>43</v>
      </c>
      <c r="E7" s="1" t="s">
        <v>44</v>
      </c>
      <c r="F7" s="31">
        <v>0</v>
      </c>
      <c r="G7" s="31">
        <f>SUM(Tabela132642[[#This Row],[out/24]:[dez/25]])</f>
        <v>358</v>
      </c>
      <c r="H7" s="9">
        <v>85.5</v>
      </c>
      <c r="I7" s="9">
        <v>20</v>
      </c>
      <c r="J7" s="9">
        <v>32.5</v>
      </c>
      <c r="K7" s="9">
        <v>0</v>
      </c>
      <c r="L7" s="9">
        <v>20</v>
      </c>
      <c r="M7" s="9">
        <v>20</v>
      </c>
      <c r="N7" s="9">
        <v>20</v>
      </c>
      <c r="O7" s="9">
        <v>20</v>
      </c>
      <c r="P7" s="61">
        <v>20</v>
      </c>
      <c r="Q7" s="9">
        <v>20</v>
      </c>
      <c r="R7" s="9">
        <v>20</v>
      </c>
      <c r="S7" s="9">
        <v>20</v>
      </c>
      <c r="T7" s="9">
        <v>20</v>
      </c>
      <c r="U7" s="9">
        <v>20</v>
      </c>
      <c r="V7" s="9">
        <v>20</v>
      </c>
      <c r="W7" s="9">
        <v>20</v>
      </c>
      <c r="X7" s="9">
        <v>20</v>
      </c>
      <c r="Y7" s="9">
        <v>20</v>
      </c>
      <c r="Z7" s="9">
        <v>20</v>
      </c>
      <c r="AA7" s="9">
        <v>20</v>
      </c>
      <c r="AB7" s="9">
        <v>20</v>
      </c>
      <c r="AC7" s="9">
        <v>20</v>
      </c>
      <c r="AD7" s="9">
        <v>20</v>
      </c>
      <c r="AE7" s="9">
        <v>20</v>
      </c>
      <c r="AF7" s="9">
        <v>20</v>
      </c>
      <c r="AG7" s="9">
        <v>20</v>
      </c>
      <c r="AH7" s="9">
        <v>20</v>
      </c>
    </row>
    <row r="8" spans="1:34" hidden="1" x14ac:dyDescent="0.25">
      <c r="A8" s="13" t="s">
        <v>45</v>
      </c>
      <c r="C8" s="1" t="s">
        <v>46</v>
      </c>
      <c r="D8" s="21" t="s">
        <v>43</v>
      </c>
      <c r="E8" s="1" t="s">
        <v>44</v>
      </c>
      <c r="F8" s="31">
        <v>1200</v>
      </c>
      <c r="G8" s="31">
        <f>SUM(Tabela132642[[#This Row],[out/24]:[dez/25]])</f>
        <v>94.5</v>
      </c>
      <c r="H8" s="9">
        <v>34.5</v>
      </c>
      <c r="I8" s="9">
        <v>60</v>
      </c>
      <c r="J8" s="9"/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x14ac:dyDescent="0.25">
      <c r="A9" s="1" t="s">
        <v>47</v>
      </c>
      <c r="C9" s="1" t="s">
        <v>42</v>
      </c>
      <c r="D9" s="21" t="s">
        <v>43</v>
      </c>
      <c r="E9" s="1" t="s">
        <v>44</v>
      </c>
      <c r="F9" s="33"/>
      <c r="G9" s="31">
        <f>SUM(Tabela132642[[#This Row],[out/24]:[dez/25]])</f>
        <v>545</v>
      </c>
      <c r="H9" s="32"/>
      <c r="I9" s="32"/>
      <c r="J9" s="9">
        <v>71.5</v>
      </c>
      <c r="K9" s="9">
        <v>108.5</v>
      </c>
      <c r="L9" s="9">
        <v>25</v>
      </c>
      <c r="M9" s="9">
        <v>25</v>
      </c>
      <c r="N9" s="9">
        <v>25</v>
      </c>
      <c r="O9" s="9">
        <v>25</v>
      </c>
      <c r="P9" s="61">
        <v>25</v>
      </c>
      <c r="Q9" s="9">
        <v>40</v>
      </c>
      <c r="R9" s="9">
        <v>40</v>
      </c>
      <c r="S9" s="9">
        <v>40</v>
      </c>
      <c r="T9" s="9">
        <v>40</v>
      </c>
      <c r="U9" s="9">
        <v>40</v>
      </c>
      <c r="V9" s="9">
        <v>40</v>
      </c>
      <c r="W9" s="9">
        <v>40</v>
      </c>
      <c r="X9" s="9">
        <v>40</v>
      </c>
      <c r="Y9" s="9">
        <v>40</v>
      </c>
      <c r="Z9" s="9">
        <v>40</v>
      </c>
      <c r="AA9" s="9">
        <v>40</v>
      </c>
      <c r="AB9" s="9">
        <v>40</v>
      </c>
      <c r="AC9" s="9">
        <v>40</v>
      </c>
      <c r="AD9" s="9">
        <v>40</v>
      </c>
      <c r="AE9" s="9">
        <v>40</v>
      </c>
      <c r="AF9" s="9">
        <v>40</v>
      </c>
      <c r="AG9" s="9">
        <v>40</v>
      </c>
      <c r="AH9" s="9">
        <v>40</v>
      </c>
    </row>
    <row r="10" spans="1:34" x14ac:dyDescent="0.25">
      <c r="A10" s="1" t="s">
        <v>48</v>
      </c>
      <c r="C10" s="1" t="s">
        <v>42</v>
      </c>
      <c r="D10" s="21" t="s">
        <v>43</v>
      </c>
      <c r="E10" s="1" t="s">
        <v>44</v>
      </c>
      <c r="F10" s="31">
        <v>0</v>
      </c>
      <c r="G10" s="31">
        <f>SUM(Tabela132642[[#This Row],[out/24]:[dez/25]])</f>
        <v>19.2</v>
      </c>
      <c r="H10" s="9">
        <v>15</v>
      </c>
      <c r="I10" s="32"/>
      <c r="J10" s="9">
        <v>4.2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61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1:34" x14ac:dyDescent="0.25">
      <c r="A11" s="1" t="s">
        <v>49</v>
      </c>
      <c r="C11" s="1" t="s">
        <v>42</v>
      </c>
      <c r="D11" s="21" t="s">
        <v>43</v>
      </c>
      <c r="E11" s="1" t="s">
        <v>44</v>
      </c>
      <c r="F11" s="34">
        <v>1080</v>
      </c>
      <c r="G11" s="31">
        <f>SUM(Tabela132642[[#This Row],[out/24]:[dez/25]])</f>
        <v>860</v>
      </c>
      <c r="H11" s="32"/>
      <c r="I11" s="32"/>
      <c r="J11" s="9">
        <v>0</v>
      </c>
      <c r="K11" s="9">
        <v>0</v>
      </c>
      <c r="L11" s="9">
        <v>80</v>
      </c>
      <c r="M11" s="9">
        <v>80</v>
      </c>
      <c r="N11" s="9">
        <v>80</v>
      </c>
      <c r="O11" s="9">
        <v>80</v>
      </c>
      <c r="P11" s="61">
        <v>80</v>
      </c>
      <c r="Q11" s="9">
        <v>80</v>
      </c>
      <c r="R11" s="9">
        <v>80</v>
      </c>
      <c r="S11" s="9">
        <v>80</v>
      </c>
      <c r="T11" s="9">
        <v>80</v>
      </c>
      <c r="U11" s="9">
        <v>80</v>
      </c>
      <c r="V11" s="9">
        <v>60</v>
      </c>
      <c r="W11" s="9">
        <v>60</v>
      </c>
      <c r="X11" s="9">
        <v>60</v>
      </c>
      <c r="Y11" s="9">
        <v>60</v>
      </c>
      <c r="Z11" s="9">
        <v>60</v>
      </c>
      <c r="AA11" s="9">
        <v>60</v>
      </c>
      <c r="AB11" s="9">
        <v>60</v>
      </c>
      <c r="AC11" s="9">
        <v>60</v>
      </c>
      <c r="AD11" s="9">
        <v>60</v>
      </c>
      <c r="AE11" s="9">
        <v>60</v>
      </c>
      <c r="AF11" s="9">
        <v>60</v>
      </c>
      <c r="AG11" s="9">
        <v>60</v>
      </c>
      <c r="AH11" s="9">
        <v>60</v>
      </c>
    </row>
    <row r="12" spans="1:34" x14ac:dyDescent="0.25">
      <c r="A12" s="1" t="s">
        <v>50</v>
      </c>
      <c r="C12" s="1" t="s">
        <v>42</v>
      </c>
      <c r="D12" s="21" t="s">
        <v>43</v>
      </c>
      <c r="E12" s="1" t="s">
        <v>44</v>
      </c>
      <c r="F12" s="34">
        <v>50</v>
      </c>
      <c r="G12" s="31">
        <f>SUM(Tabela132642[[#This Row],[out/24]:[dez/25]])</f>
        <v>44.5</v>
      </c>
      <c r="H12" s="32"/>
      <c r="I12" s="32"/>
      <c r="J12" s="9">
        <v>2</v>
      </c>
      <c r="K12" s="9">
        <v>0</v>
      </c>
      <c r="L12" s="9">
        <v>4</v>
      </c>
      <c r="M12" s="9">
        <v>2.5</v>
      </c>
      <c r="N12" s="9">
        <v>4</v>
      </c>
      <c r="O12" s="9">
        <v>4</v>
      </c>
      <c r="P12" s="61">
        <v>4</v>
      </c>
      <c r="Q12" s="9">
        <v>4</v>
      </c>
      <c r="R12" s="9">
        <v>4</v>
      </c>
      <c r="S12" s="9">
        <v>4</v>
      </c>
      <c r="T12" s="9">
        <v>4</v>
      </c>
      <c r="U12" s="9">
        <v>4</v>
      </c>
      <c r="V12" s="9">
        <v>4</v>
      </c>
      <c r="W12" s="9">
        <v>4</v>
      </c>
      <c r="X12" s="9">
        <v>4</v>
      </c>
      <c r="Y12" s="9">
        <v>4</v>
      </c>
      <c r="Z12" s="9">
        <v>4</v>
      </c>
      <c r="AA12" s="9">
        <v>4</v>
      </c>
      <c r="AB12" s="9">
        <v>4</v>
      </c>
      <c r="AC12" s="9">
        <v>4</v>
      </c>
      <c r="AD12" s="9">
        <v>4</v>
      </c>
      <c r="AE12" s="9">
        <v>4</v>
      </c>
      <c r="AF12" s="9">
        <v>4</v>
      </c>
      <c r="AG12" s="9">
        <v>4</v>
      </c>
      <c r="AH12" s="9">
        <v>4</v>
      </c>
    </row>
    <row r="13" spans="1:34" x14ac:dyDescent="0.25">
      <c r="A13" s="1" t="s">
        <v>51</v>
      </c>
      <c r="C13" s="1" t="s">
        <v>42</v>
      </c>
      <c r="D13" s="21" t="s">
        <v>43</v>
      </c>
      <c r="E13" s="1" t="s">
        <v>44</v>
      </c>
      <c r="F13" s="31">
        <v>42.5</v>
      </c>
      <c r="G13" s="31">
        <f>SUM(Tabela132642[[#This Row],[out/24]:[dez/25]])</f>
        <v>47</v>
      </c>
      <c r="H13" s="9">
        <v>0</v>
      </c>
      <c r="I13" s="9">
        <v>0</v>
      </c>
      <c r="J13" s="9">
        <v>2.5</v>
      </c>
      <c r="K13" s="9">
        <v>0</v>
      </c>
      <c r="L13" s="9">
        <v>4</v>
      </c>
      <c r="M13" s="9">
        <v>8.5</v>
      </c>
      <c r="N13" s="9">
        <v>4</v>
      </c>
      <c r="O13" s="9">
        <v>4</v>
      </c>
      <c r="P13" s="61">
        <v>4</v>
      </c>
      <c r="Q13" s="9">
        <v>4</v>
      </c>
      <c r="R13" s="9">
        <v>4</v>
      </c>
      <c r="S13" s="9">
        <v>4</v>
      </c>
      <c r="T13" s="9">
        <v>4</v>
      </c>
      <c r="U13" s="9">
        <v>4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1:34" x14ac:dyDescent="0.25">
      <c r="A14" s="1" t="s">
        <v>52</v>
      </c>
      <c r="C14" s="1" t="s">
        <v>42</v>
      </c>
      <c r="D14" s="21" t="s">
        <v>53</v>
      </c>
      <c r="E14" s="1" t="s">
        <v>44</v>
      </c>
      <c r="F14" s="31">
        <v>0</v>
      </c>
      <c r="G14" s="31">
        <f>SUM(Tabela132642[[#This Row],[out/24]:[dez/25]])</f>
        <v>18</v>
      </c>
      <c r="H14" s="9">
        <v>0</v>
      </c>
      <c r="I14" s="9">
        <v>0</v>
      </c>
      <c r="J14" s="9">
        <v>0.5</v>
      </c>
      <c r="K14" s="9">
        <v>0</v>
      </c>
      <c r="L14" s="9">
        <v>4</v>
      </c>
      <c r="M14" s="9">
        <v>1.5</v>
      </c>
      <c r="N14" s="9">
        <v>4</v>
      </c>
      <c r="O14" s="9">
        <v>4</v>
      </c>
      <c r="P14" s="61">
        <v>4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1:34" ht="30" x14ac:dyDescent="0.25">
      <c r="A15" s="1" t="s">
        <v>54</v>
      </c>
      <c r="C15" s="1" t="s">
        <v>42</v>
      </c>
      <c r="D15" s="21" t="s">
        <v>55</v>
      </c>
      <c r="E15" s="1" t="s">
        <v>44</v>
      </c>
      <c r="F15" s="31">
        <v>2</v>
      </c>
      <c r="G15" s="31">
        <f>SUM(Tabela132642[[#This Row],[out/24]:[dez/25]])</f>
        <v>4.2</v>
      </c>
      <c r="H15" s="9">
        <v>0</v>
      </c>
      <c r="I15" s="9">
        <v>0</v>
      </c>
      <c r="J15" s="9">
        <v>0.2</v>
      </c>
      <c r="K15" s="9">
        <v>0</v>
      </c>
      <c r="L15" s="9">
        <v>4</v>
      </c>
      <c r="M15" s="9">
        <v>0</v>
      </c>
      <c r="N15" s="9">
        <v>0</v>
      </c>
      <c r="O15" s="9">
        <v>0</v>
      </c>
      <c r="P15" s="61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1:34" hidden="1" x14ac:dyDescent="0.25">
      <c r="A16" s="1" t="s">
        <v>56</v>
      </c>
      <c r="C16" s="1" t="s">
        <v>46</v>
      </c>
      <c r="D16" s="21" t="s">
        <v>55</v>
      </c>
      <c r="E16" s="1" t="s">
        <v>44</v>
      </c>
      <c r="F16" s="31">
        <v>2</v>
      </c>
      <c r="G16" s="31">
        <f>SUM(Tabela132642[[#This Row],[out/24]:[dez/25]])</f>
        <v>0.2</v>
      </c>
      <c r="H16" s="9">
        <v>0</v>
      </c>
      <c r="I16" s="9">
        <v>0</v>
      </c>
      <c r="J16" s="9">
        <v>0.2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1" t="s">
        <v>57</v>
      </c>
      <c r="C17" s="1" t="s">
        <v>58</v>
      </c>
      <c r="D17" s="21" t="s">
        <v>55</v>
      </c>
      <c r="E17" s="1" t="s">
        <v>44</v>
      </c>
      <c r="F17" s="31">
        <v>0</v>
      </c>
      <c r="G17" s="31">
        <f>SUM(Tabela132642[[#This Row],[out/24]:[dez/25]])</f>
        <v>1</v>
      </c>
      <c r="H17" s="9">
        <v>0</v>
      </c>
      <c r="I17" s="9">
        <v>0</v>
      </c>
      <c r="J17" s="9">
        <v>0</v>
      </c>
      <c r="K17" s="9">
        <v>0</v>
      </c>
      <c r="L17" s="9">
        <v>1</v>
      </c>
      <c r="M17" s="9">
        <v>0</v>
      </c>
      <c r="N17" s="9">
        <v>0</v>
      </c>
      <c r="O17" s="9">
        <v>0</v>
      </c>
      <c r="P17" s="61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1:34" ht="30" x14ac:dyDescent="0.25">
      <c r="A18" s="28" t="s">
        <v>59</v>
      </c>
      <c r="C18" s="1" t="s">
        <v>42</v>
      </c>
      <c r="D18" s="21" t="s">
        <v>55</v>
      </c>
      <c r="E18" s="1" t="s">
        <v>44</v>
      </c>
      <c r="F18" s="31">
        <v>0</v>
      </c>
      <c r="G18" s="31">
        <f>SUM(Tabela132642[[#This Row],[out/24]:[dez/25]])</f>
        <v>2.5</v>
      </c>
      <c r="H18" s="9">
        <v>0</v>
      </c>
      <c r="I18" s="9">
        <v>0</v>
      </c>
      <c r="J18" s="9">
        <v>0.5</v>
      </c>
      <c r="K18" s="9">
        <v>0</v>
      </c>
      <c r="L18" s="9">
        <v>2</v>
      </c>
      <c r="M18" s="9">
        <v>0</v>
      </c>
      <c r="N18" s="9">
        <v>0</v>
      </c>
      <c r="O18" s="9">
        <v>0</v>
      </c>
      <c r="P18" s="61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1:34" hidden="1" x14ac:dyDescent="0.25">
      <c r="A19" s="1" t="s">
        <v>60</v>
      </c>
      <c r="C19" s="1" t="s">
        <v>46</v>
      </c>
      <c r="D19" s="21" t="s">
        <v>55</v>
      </c>
      <c r="E19" s="1" t="s">
        <v>44</v>
      </c>
      <c r="F19" s="31">
        <v>6</v>
      </c>
      <c r="G19" s="31">
        <f>SUM(Tabela132642[[#This Row],[out/24]:[dez/25]])</f>
        <v>4</v>
      </c>
      <c r="H19" s="9">
        <v>1</v>
      </c>
      <c r="I19" s="9">
        <v>3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idden="1" x14ac:dyDescent="0.25">
      <c r="A20" s="29" t="s">
        <v>61</v>
      </c>
      <c r="B20" s="26"/>
      <c r="C20" s="1" t="s">
        <v>46</v>
      </c>
      <c r="D20" s="21" t="s">
        <v>55</v>
      </c>
      <c r="E20" s="1" t="s">
        <v>44</v>
      </c>
      <c r="F20" s="31">
        <v>0</v>
      </c>
      <c r="G20" s="31">
        <f>SUM(Tabela132642[[#This Row],[out/24]:[dez/25]])</f>
        <v>3.5</v>
      </c>
      <c r="H20" s="9">
        <v>3.5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hidden="1" x14ac:dyDescent="0.25">
      <c r="A21" s="29" t="s">
        <v>62</v>
      </c>
      <c r="B21" s="26"/>
      <c r="C21" s="1" t="s">
        <v>46</v>
      </c>
      <c r="D21" s="21" t="s">
        <v>55</v>
      </c>
      <c r="E21" s="1" t="s">
        <v>44</v>
      </c>
      <c r="F21" s="31">
        <v>48</v>
      </c>
      <c r="G21" s="31">
        <f>SUM(Tabela132642[[#This Row],[out/24]:[dez/25]])</f>
        <v>102</v>
      </c>
      <c r="H21" s="9">
        <v>21</v>
      </c>
      <c r="I21" s="9">
        <v>60</v>
      </c>
      <c r="J21" s="9">
        <v>21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hidden="1" x14ac:dyDescent="0.25">
      <c r="A22" s="29" t="s">
        <v>63</v>
      </c>
      <c r="B22" s="26"/>
      <c r="C22" s="1" t="s">
        <v>46</v>
      </c>
      <c r="D22" s="21" t="s">
        <v>55</v>
      </c>
      <c r="E22" s="1" t="s">
        <v>44</v>
      </c>
      <c r="F22" s="31">
        <v>15</v>
      </c>
      <c r="G22" s="31">
        <f>SUM(Tabela132642[[#This Row],[out/24]:[dez/25]])</f>
        <v>6.5</v>
      </c>
      <c r="H22" s="9">
        <v>2.5</v>
      </c>
      <c r="I22" s="9">
        <v>4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hidden="1" x14ac:dyDescent="0.25">
      <c r="A23" s="29" t="s">
        <v>64</v>
      </c>
      <c r="B23" s="26"/>
      <c r="C23" s="1" t="s">
        <v>46</v>
      </c>
      <c r="D23" s="21" t="s">
        <v>55</v>
      </c>
      <c r="E23" s="1" t="s">
        <v>44</v>
      </c>
      <c r="F23" s="31">
        <v>15</v>
      </c>
      <c r="G23" s="31">
        <f>SUM(Tabela132642[[#This Row],[out/24]:[dez/25]])</f>
        <v>32.700000000000003</v>
      </c>
      <c r="H23" s="9">
        <v>19</v>
      </c>
      <c r="I23" s="9">
        <v>10</v>
      </c>
      <c r="J23" s="9">
        <v>3.7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hidden="1" x14ac:dyDescent="0.25">
      <c r="A24" s="29" t="s">
        <v>65</v>
      </c>
      <c r="B24" s="26"/>
      <c r="C24" s="1" t="s">
        <v>46</v>
      </c>
      <c r="D24" s="21" t="s">
        <v>55</v>
      </c>
      <c r="E24" s="1" t="s">
        <v>44</v>
      </c>
      <c r="F24" s="31">
        <v>60</v>
      </c>
      <c r="G24" s="31">
        <f>SUM(Tabela132642[[#This Row],[out/24]:[dez/25]])</f>
        <v>23.5</v>
      </c>
      <c r="H24" s="9">
        <v>11.5</v>
      </c>
      <c r="I24" s="9">
        <v>10</v>
      </c>
      <c r="J24" s="9">
        <v>2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1" t="s">
        <v>66</v>
      </c>
      <c r="C25" s="1" t="s">
        <v>67</v>
      </c>
      <c r="D25" s="1">
        <v>2025</v>
      </c>
      <c r="E25" s="1" t="s">
        <v>44</v>
      </c>
      <c r="F25" s="7">
        <v>30</v>
      </c>
      <c r="G25" s="31">
        <f>SUM(Tabela132642[[#This Row],[out/24]:[dez/25]])</f>
        <v>20</v>
      </c>
      <c r="H25" s="11"/>
      <c r="I25" s="11"/>
      <c r="J25" s="11">
        <v>0</v>
      </c>
      <c r="K25" s="9">
        <v>0</v>
      </c>
      <c r="L25" s="9">
        <v>0</v>
      </c>
      <c r="M25" s="9">
        <v>0</v>
      </c>
      <c r="N25" s="9">
        <v>10</v>
      </c>
      <c r="O25" s="9">
        <v>0</v>
      </c>
      <c r="P25" s="61">
        <v>0</v>
      </c>
      <c r="Q25" s="9">
        <v>0</v>
      </c>
      <c r="R25" s="9">
        <v>0</v>
      </c>
      <c r="S25" s="9">
        <v>0</v>
      </c>
      <c r="T25" s="9">
        <v>10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1:34" x14ac:dyDescent="0.25">
      <c r="A26" s="1" t="s">
        <v>68</v>
      </c>
      <c r="C26" s="1" t="s">
        <v>67</v>
      </c>
      <c r="D26" s="1">
        <v>2025</v>
      </c>
      <c r="E26" s="1" t="s">
        <v>44</v>
      </c>
      <c r="F26" s="7">
        <v>30</v>
      </c>
      <c r="G26" s="31">
        <f>SUM(Tabela132642[[#This Row],[out/24]:[dez/25]])</f>
        <v>30</v>
      </c>
      <c r="H26" s="11"/>
      <c r="I26" s="11"/>
      <c r="J26" s="11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61">
        <v>15</v>
      </c>
      <c r="Q26" s="9">
        <v>15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</row>
    <row r="27" spans="1:34" x14ac:dyDescent="0.25">
      <c r="A27" s="1" t="s">
        <v>69</v>
      </c>
      <c r="C27" s="1" t="s">
        <v>67</v>
      </c>
      <c r="D27" s="1">
        <v>2025</v>
      </c>
      <c r="E27" s="1" t="s">
        <v>44</v>
      </c>
      <c r="F27" s="7">
        <v>50</v>
      </c>
      <c r="G27" s="31">
        <f>SUM(Tabela132642[[#This Row],[out/24]:[dez/25]])</f>
        <v>50</v>
      </c>
      <c r="H27" s="33"/>
      <c r="I27" s="33"/>
      <c r="J27" s="11">
        <v>0</v>
      </c>
      <c r="K27" s="9">
        <v>0</v>
      </c>
      <c r="L27" s="9">
        <v>0</v>
      </c>
      <c r="M27" s="9">
        <v>0</v>
      </c>
      <c r="N27" s="9">
        <v>0</v>
      </c>
      <c r="O27" s="9">
        <v>10</v>
      </c>
      <c r="P27" s="61">
        <v>10</v>
      </c>
      <c r="Q27" s="9">
        <v>10</v>
      </c>
      <c r="R27" s="9">
        <v>10</v>
      </c>
      <c r="S27" s="9">
        <v>10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1:34" x14ac:dyDescent="0.25">
      <c r="A28" s="1" t="s">
        <v>70</v>
      </c>
      <c r="C28" s="1" t="s">
        <v>67</v>
      </c>
      <c r="D28" s="1">
        <v>2025</v>
      </c>
      <c r="E28" s="1" t="s">
        <v>44</v>
      </c>
      <c r="F28" s="7">
        <v>52</v>
      </c>
      <c r="G28" s="31">
        <f>SUM(Tabela132642[[#This Row],[out/24]:[dez/25]])</f>
        <v>19</v>
      </c>
      <c r="H28" s="33"/>
      <c r="I28" s="33"/>
      <c r="J28" s="11">
        <v>0</v>
      </c>
      <c r="K28" s="9">
        <v>0</v>
      </c>
      <c r="L28" s="9">
        <v>5</v>
      </c>
      <c r="M28" s="9">
        <v>0</v>
      </c>
      <c r="N28" s="9">
        <v>2</v>
      </c>
      <c r="O28" s="9">
        <v>2</v>
      </c>
      <c r="P28" s="61">
        <v>2</v>
      </c>
      <c r="Q28" s="9">
        <v>2</v>
      </c>
      <c r="R28" s="9">
        <v>2</v>
      </c>
      <c r="S28" s="9">
        <v>0</v>
      </c>
      <c r="T28" s="9">
        <v>2</v>
      </c>
      <c r="U28" s="9">
        <v>1</v>
      </c>
      <c r="V28" s="9">
        <v>1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1:34" x14ac:dyDescent="0.25">
      <c r="A29" s="1" t="s">
        <v>71</v>
      </c>
      <c r="C29" s="1" t="s">
        <v>67</v>
      </c>
      <c r="D29" s="1">
        <v>2025</v>
      </c>
      <c r="E29" s="1" t="s">
        <v>44</v>
      </c>
      <c r="F29" s="7">
        <v>10</v>
      </c>
      <c r="G29" s="31">
        <f>SUM(Tabela132642[[#This Row],[out/24]:[dez/25]])</f>
        <v>5</v>
      </c>
      <c r="H29" s="33"/>
      <c r="I29" s="33"/>
      <c r="J29" s="11">
        <v>0</v>
      </c>
      <c r="K29" s="9">
        <v>0</v>
      </c>
      <c r="L29" s="9">
        <v>5</v>
      </c>
      <c r="M29" s="9">
        <v>0</v>
      </c>
      <c r="N29" s="9">
        <v>0</v>
      </c>
      <c r="O29" s="9">
        <v>0</v>
      </c>
      <c r="P29" s="61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1:34" x14ac:dyDescent="0.25">
      <c r="A30" s="1" t="s">
        <v>72</v>
      </c>
      <c r="C30" s="1" t="s">
        <v>67</v>
      </c>
      <c r="D30" s="1">
        <v>2025</v>
      </c>
      <c r="E30" s="1" t="s">
        <v>44</v>
      </c>
      <c r="F30" s="7">
        <v>32</v>
      </c>
      <c r="G30" s="31">
        <f>SUM(Tabela132642[[#This Row],[out/24]:[dez/25]])</f>
        <v>32</v>
      </c>
      <c r="H30" s="33"/>
      <c r="I30" s="33"/>
      <c r="J30" s="11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61">
        <v>0</v>
      </c>
      <c r="Q30" s="9">
        <v>0</v>
      </c>
      <c r="R30" s="9">
        <v>16</v>
      </c>
      <c r="S30" s="9">
        <v>16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1:34" x14ac:dyDescent="0.25">
      <c r="A31" s="1" t="s">
        <v>73</v>
      </c>
      <c r="C31" s="1" t="s">
        <v>67</v>
      </c>
      <c r="D31" s="1">
        <v>2025</v>
      </c>
      <c r="E31" s="1" t="s">
        <v>44</v>
      </c>
      <c r="F31" s="7">
        <v>4</v>
      </c>
      <c r="G31" s="31">
        <f>SUM(Tabela132642[[#This Row],[out/24]:[dez/25]])</f>
        <v>4</v>
      </c>
      <c r="H31" s="33"/>
      <c r="I31" s="33"/>
      <c r="J31" s="11">
        <v>0</v>
      </c>
      <c r="K31" s="9">
        <v>0</v>
      </c>
      <c r="L31" s="9">
        <v>4</v>
      </c>
      <c r="M31" s="9">
        <v>0</v>
      </c>
      <c r="N31" s="9">
        <v>0</v>
      </c>
      <c r="O31" s="9">
        <v>0</v>
      </c>
      <c r="P31" s="61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1:34" x14ac:dyDescent="0.25">
      <c r="A32" s="1" t="s">
        <v>74</v>
      </c>
      <c r="C32" s="1" t="s">
        <v>67</v>
      </c>
      <c r="D32" s="1">
        <v>2025</v>
      </c>
      <c r="E32" s="1" t="s">
        <v>44</v>
      </c>
      <c r="F32" s="7">
        <v>4</v>
      </c>
      <c r="G32" s="31">
        <f>SUM(Tabela132642[[#This Row],[out/24]:[dez/25]])</f>
        <v>8</v>
      </c>
      <c r="H32" s="11"/>
      <c r="I32" s="11"/>
      <c r="J32" s="11">
        <v>0</v>
      </c>
      <c r="K32" s="9">
        <v>0</v>
      </c>
      <c r="L32" s="9">
        <v>0</v>
      </c>
      <c r="M32" s="9">
        <v>0</v>
      </c>
      <c r="N32" s="9">
        <v>4</v>
      </c>
      <c r="O32" s="9">
        <v>0</v>
      </c>
      <c r="P32" s="61">
        <v>0</v>
      </c>
      <c r="Q32" s="9">
        <v>4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1:34" x14ac:dyDescent="0.25">
      <c r="A33" s="1" t="s">
        <v>75</v>
      </c>
      <c r="C33" s="1" t="s">
        <v>67</v>
      </c>
      <c r="D33" s="1">
        <v>2025</v>
      </c>
      <c r="E33" s="1" t="s">
        <v>44</v>
      </c>
      <c r="F33" s="7">
        <v>4</v>
      </c>
      <c r="G33" s="31">
        <f>SUM(Tabela132642[[#This Row],[out/24]:[dez/25]])</f>
        <v>4</v>
      </c>
      <c r="H33" s="8"/>
      <c r="I33" s="8"/>
      <c r="J33" s="11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61">
        <v>0</v>
      </c>
      <c r="Q33" s="9">
        <v>4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</row>
    <row r="34" spans="1:34" x14ac:dyDescent="0.25">
      <c r="A34" s="1" t="s">
        <v>76</v>
      </c>
      <c r="C34" s="1" t="s">
        <v>67</v>
      </c>
      <c r="D34" s="1">
        <v>2025</v>
      </c>
      <c r="E34" s="1" t="s">
        <v>44</v>
      </c>
      <c r="F34" s="7">
        <v>4</v>
      </c>
      <c r="G34" s="31">
        <f>SUM(Tabela132642[[#This Row],[out/24]:[dez/25]])</f>
        <v>4</v>
      </c>
      <c r="H34" s="8"/>
      <c r="I34" s="8"/>
      <c r="J34" s="11">
        <v>0</v>
      </c>
      <c r="K34" s="9">
        <v>0</v>
      </c>
      <c r="L34" s="9">
        <v>0</v>
      </c>
      <c r="M34" s="9">
        <v>0</v>
      </c>
      <c r="N34" s="9">
        <v>4</v>
      </c>
      <c r="O34" s="9">
        <v>0</v>
      </c>
      <c r="P34" s="61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1:34" x14ac:dyDescent="0.25">
      <c r="A35" s="1" t="s">
        <v>77</v>
      </c>
      <c r="C35" s="44" t="s">
        <v>42</v>
      </c>
      <c r="D35" s="1">
        <v>2025</v>
      </c>
      <c r="E35" s="1" t="s">
        <v>44</v>
      </c>
      <c r="F35" s="7">
        <v>12</v>
      </c>
      <c r="G35" s="31">
        <f>SUM(Tabela132642[[#This Row],[out/24]:[dez/25]])</f>
        <v>6</v>
      </c>
      <c r="H35" s="9"/>
      <c r="I35" s="9"/>
      <c r="J35" s="9"/>
      <c r="K35" s="9">
        <v>0</v>
      </c>
      <c r="L35" s="9">
        <v>6</v>
      </c>
      <c r="M35" s="9">
        <v>0</v>
      </c>
      <c r="N35" s="9">
        <v>0</v>
      </c>
      <c r="O35" s="9">
        <v>0</v>
      </c>
      <c r="P35" s="61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1:34" x14ac:dyDescent="0.25">
      <c r="A36" s="1" t="s">
        <v>78</v>
      </c>
      <c r="C36" s="1" t="s">
        <v>42</v>
      </c>
      <c r="D36" s="21" t="s">
        <v>53</v>
      </c>
      <c r="E36" s="1" t="s">
        <v>44</v>
      </c>
      <c r="F36" s="7">
        <v>106</v>
      </c>
      <c r="G36" s="31">
        <f>SUM(Tabela132642[[#This Row],[out/24]:[dez/25]])</f>
        <v>93.5</v>
      </c>
      <c r="H36" s="32"/>
      <c r="I36" s="32"/>
      <c r="J36" s="32"/>
      <c r="K36" s="9">
        <v>0</v>
      </c>
      <c r="L36" s="9">
        <v>4</v>
      </c>
      <c r="M36" s="9">
        <v>5.5</v>
      </c>
      <c r="N36" s="9">
        <v>12</v>
      </c>
      <c r="O36" s="9">
        <v>12</v>
      </c>
      <c r="P36" s="61">
        <v>12</v>
      </c>
      <c r="Q36" s="9">
        <v>12</v>
      </c>
      <c r="R36" s="9">
        <v>8</v>
      </c>
      <c r="S36" s="9">
        <v>4</v>
      </c>
      <c r="T36" s="9">
        <v>12</v>
      </c>
      <c r="U36" s="9">
        <v>12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1:34" x14ac:dyDescent="0.25">
      <c r="A37" s="1" t="s">
        <v>79</v>
      </c>
      <c r="C37" s="1" t="s">
        <v>42</v>
      </c>
      <c r="D37" s="21" t="s">
        <v>53</v>
      </c>
      <c r="E37" s="1" t="s">
        <v>44</v>
      </c>
      <c r="F37" s="7">
        <v>165</v>
      </c>
      <c r="G37" s="31">
        <f>SUM(Tabela132642[[#This Row],[out/24]:[dez/25]])</f>
        <v>154</v>
      </c>
      <c r="H37" s="32"/>
      <c r="I37" s="32"/>
      <c r="J37" s="32"/>
      <c r="K37" s="9">
        <v>0</v>
      </c>
      <c r="L37" s="9">
        <v>15</v>
      </c>
      <c r="M37" s="9">
        <v>4</v>
      </c>
      <c r="N37" s="9">
        <v>15</v>
      </c>
      <c r="O37" s="9">
        <v>15</v>
      </c>
      <c r="P37" s="61">
        <v>15</v>
      </c>
      <c r="Q37" s="9">
        <v>15</v>
      </c>
      <c r="R37" s="9">
        <v>15</v>
      </c>
      <c r="S37" s="9">
        <v>15</v>
      </c>
      <c r="T37" s="9">
        <v>15</v>
      </c>
      <c r="U37" s="9">
        <v>15</v>
      </c>
      <c r="V37" s="9">
        <v>15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1:34" x14ac:dyDescent="0.25">
      <c r="A38" s="1" t="s">
        <v>80</v>
      </c>
      <c r="C38" s="1" t="s">
        <v>42</v>
      </c>
      <c r="D38" s="21" t="s">
        <v>53</v>
      </c>
      <c r="E38" s="1" t="s">
        <v>44</v>
      </c>
      <c r="F38" s="7">
        <v>139</v>
      </c>
      <c r="G38" s="31">
        <f>SUM(Tabela132642[[#This Row],[out/24]:[dez/25]])</f>
        <v>131.4</v>
      </c>
      <c r="H38" s="32"/>
      <c r="I38" s="32"/>
      <c r="J38" s="32"/>
      <c r="K38" s="9">
        <v>0</v>
      </c>
      <c r="L38" s="9">
        <v>10</v>
      </c>
      <c r="M38" s="9">
        <v>2.4</v>
      </c>
      <c r="N38" s="9">
        <v>10</v>
      </c>
      <c r="O38" s="9">
        <v>15</v>
      </c>
      <c r="P38" s="61">
        <v>10</v>
      </c>
      <c r="Q38" s="9">
        <v>10</v>
      </c>
      <c r="R38" s="9">
        <v>10</v>
      </c>
      <c r="S38" s="9">
        <v>20</v>
      </c>
      <c r="T38" s="9">
        <v>20</v>
      </c>
      <c r="U38" s="9">
        <v>20</v>
      </c>
      <c r="V38" s="9">
        <v>4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1:34" x14ac:dyDescent="0.25">
      <c r="A39" s="1" t="s">
        <v>81</v>
      </c>
      <c r="C39" s="1" t="s">
        <v>42</v>
      </c>
      <c r="D39" s="21" t="s">
        <v>53</v>
      </c>
      <c r="E39" s="1" t="s">
        <v>44</v>
      </c>
      <c r="F39" s="7">
        <v>28</v>
      </c>
      <c r="G39" s="31">
        <f>SUM(Tabela132642[[#This Row],[out/24]:[dez/25]])</f>
        <v>28</v>
      </c>
      <c r="H39" s="32"/>
      <c r="I39" s="32"/>
      <c r="J39" s="32"/>
      <c r="K39" s="32"/>
      <c r="L39" s="32"/>
      <c r="M39" s="9">
        <v>0</v>
      </c>
      <c r="N39" s="9">
        <v>4</v>
      </c>
      <c r="O39" s="9">
        <v>4</v>
      </c>
      <c r="P39" s="61">
        <v>4</v>
      </c>
      <c r="Q39" s="9">
        <v>4</v>
      </c>
      <c r="R39" s="9">
        <v>4</v>
      </c>
      <c r="S39" s="9">
        <v>4</v>
      </c>
      <c r="T39" s="9">
        <v>4</v>
      </c>
      <c r="U39" s="8">
        <v>0</v>
      </c>
      <c r="V39" s="48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1:34" x14ac:dyDescent="0.25">
      <c r="A40" s="1" t="s">
        <v>82</v>
      </c>
      <c r="C40" s="1" t="s">
        <v>42</v>
      </c>
      <c r="D40" s="21" t="s">
        <v>53</v>
      </c>
      <c r="E40" s="1" t="s">
        <v>44</v>
      </c>
      <c r="F40" s="7">
        <v>2</v>
      </c>
      <c r="G40" s="31">
        <f>SUM(Tabela132642[[#This Row],[out/24]:[dez/25]])</f>
        <v>1.2</v>
      </c>
      <c r="H40" s="32"/>
      <c r="I40" s="32"/>
      <c r="J40" s="32"/>
      <c r="K40" s="32"/>
      <c r="L40" s="32"/>
      <c r="M40" s="32">
        <v>1.2</v>
      </c>
      <c r="N40" s="48">
        <v>0</v>
      </c>
      <c r="O40" s="48">
        <v>0</v>
      </c>
      <c r="P40" s="62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</row>
    <row r="41" spans="1:34" ht="30" x14ac:dyDescent="0.25">
      <c r="A41" s="1" t="s">
        <v>83</v>
      </c>
      <c r="B41" s="1" t="s">
        <v>84</v>
      </c>
      <c r="C41" s="44" t="s">
        <v>85</v>
      </c>
      <c r="D41" s="21" t="s">
        <v>53</v>
      </c>
      <c r="E41" s="1" t="s">
        <v>44</v>
      </c>
      <c r="F41" s="7">
        <v>16</v>
      </c>
      <c r="G41" s="41">
        <f>SUM(Tabela132642[[#This Row],[out/24]:[dez/25]])</f>
        <v>16</v>
      </c>
      <c r="H41" s="32"/>
      <c r="I41" s="32"/>
      <c r="J41" s="32"/>
      <c r="K41" s="32"/>
      <c r="L41" s="32"/>
      <c r="M41" s="32"/>
      <c r="N41" s="48">
        <v>0</v>
      </c>
      <c r="O41" s="48">
        <v>0</v>
      </c>
      <c r="P41" s="62">
        <v>0</v>
      </c>
      <c r="Q41" s="48">
        <v>0</v>
      </c>
      <c r="R41" s="55">
        <v>16</v>
      </c>
      <c r="S41" s="48">
        <v>0</v>
      </c>
      <c r="T41" s="48">
        <v>0</v>
      </c>
      <c r="U41" s="48">
        <v>0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0</v>
      </c>
      <c r="AF41" s="48">
        <v>0</v>
      </c>
      <c r="AG41" s="48">
        <v>0</v>
      </c>
      <c r="AH41" s="48">
        <v>0</v>
      </c>
    </row>
    <row r="42" spans="1:34" x14ac:dyDescent="0.25">
      <c r="A42" s="1" t="s">
        <v>86</v>
      </c>
      <c r="C42" s="44" t="s">
        <v>42</v>
      </c>
      <c r="D42" s="21" t="s">
        <v>53</v>
      </c>
      <c r="E42" s="1" t="s">
        <v>44</v>
      </c>
      <c r="F42" s="7">
        <v>34</v>
      </c>
      <c r="G42" s="41">
        <f>SUM(Tabela132642[[#This Row],[out/24]:[dez/25]])</f>
        <v>34</v>
      </c>
      <c r="H42" s="32"/>
      <c r="I42" s="32"/>
      <c r="J42" s="32"/>
      <c r="K42" s="32"/>
      <c r="L42" s="32"/>
      <c r="M42" s="32"/>
      <c r="N42" s="48">
        <v>4</v>
      </c>
      <c r="O42" s="48">
        <v>4</v>
      </c>
      <c r="P42" s="62">
        <v>4</v>
      </c>
      <c r="Q42" s="48">
        <v>4</v>
      </c>
      <c r="R42" s="48">
        <v>4</v>
      </c>
      <c r="S42" s="48">
        <v>4</v>
      </c>
      <c r="T42" s="48">
        <v>4</v>
      </c>
      <c r="U42" s="48">
        <v>4</v>
      </c>
      <c r="V42" s="48">
        <v>2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>
        <v>0</v>
      </c>
      <c r="AG42" s="48">
        <v>0</v>
      </c>
      <c r="AH42" s="48">
        <v>0</v>
      </c>
    </row>
    <row r="43" spans="1:34" x14ac:dyDescent="0.25">
      <c r="A43" s="1" t="s">
        <v>87</v>
      </c>
      <c r="C43" s="44" t="s">
        <v>42</v>
      </c>
      <c r="D43" s="21" t="s">
        <v>53</v>
      </c>
      <c r="E43" s="1" t="s">
        <v>44</v>
      </c>
      <c r="F43" s="7">
        <v>6</v>
      </c>
      <c r="G43" s="41">
        <f>SUM(Tabela132642[[#This Row],[out/24]:[dez/25]])</f>
        <v>6</v>
      </c>
      <c r="H43" s="32"/>
      <c r="I43" s="32"/>
      <c r="J43" s="32"/>
      <c r="K43" s="32"/>
      <c r="L43" s="32"/>
      <c r="M43" s="32"/>
      <c r="N43" s="33"/>
      <c r="O43" s="33"/>
      <c r="P43" s="62">
        <v>6</v>
      </c>
      <c r="Q43" s="48">
        <v>0</v>
      </c>
      <c r="R43" s="48">
        <v>0</v>
      </c>
      <c r="S43" s="48">
        <v>0</v>
      </c>
      <c r="T43" s="48">
        <v>0</v>
      </c>
      <c r="U43" s="48">
        <v>0</v>
      </c>
      <c r="V43" s="48">
        <v>0</v>
      </c>
      <c r="W43" s="48">
        <v>0</v>
      </c>
      <c r="X43" s="48">
        <v>0</v>
      </c>
      <c r="Y43" s="48">
        <v>0</v>
      </c>
      <c r="Z43" s="48">
        <v>0</v>
      </c>
      <c r="AA43" s="48">
        <v>0</v>
      </c>
      <c r="AB43" s="48">
        <v>0</v>
      </c>
      <c r="AC43" s="48">
        <v>0</v>
      </c>
      <c r="AD43" s="48">
        <v>0</v>
      </c>
      <c r="AE43" s="48">
        <v>0</v>
      </c>
      <c r="AF43" s="48">
        <v>0</v>
      </c>
      <c r="AG43" s="48">
        <v>0</v>
      </c>
      <c r="AH43" s="48">
        <v>0</v>
      </c>
    </row>
    <row r="44" spans="1:34" x14ac:dyDescent="0.25">
      <c r="A44" s="27" t="s">
        <v>88</v>
      </c>
      <c r="C44" s="1" t="s">
        <v>42</v>
      </c>
      <c r="D44" s="21" t="s">
        <v>43</v>
      </c>
      <c r="E44" s="1" t="s">
        <v>44</v>
      </c>
      <c r="F44" s="7">
        <v>35</v>
      </c>
      <c r="G44" s="41">
        <f>SUM(Tabela132642[[#This Row],[out/24]:[dez/25]])</f>
        <v>35</v>
      </c>
      <c r="H44" s="32"/>
      <c r="I44" s="32"/>
      <c r="J44" s="32"/>
      <c r="K44" s="32"/>
      <c r="L44" s="32"/>
      <c r="M44" s="32"/>
      <c r="N44" s="33"/>
      <c r="O44" s="33"/>
      <c r="P44" s="63"/>
      <c r="Q44" s="48">
        <v>4</v>
      </c>
      <c r="R44" s="48">
        <v>5</v>
      </c>
      <c r="S44" s="64">
        <v>8</v>
      </c>
      <c r="T44" s="64">
        <v>6</v>
      </c>
      <c r="U44" s="64">
        <v>9</v>
      </c>
      <c r="V44" s="64">
        <v>3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>
        <v>0</v>
      </c>
      <c r="AG44" s="48">
        <v>0</v>
      </c>
      <c r="AH44" s="48">
        <v>0</v>
      </c>
    </row>
    <row r="45" spans="1:34" x14ac:dyDescent="0.25">
      <c r="A45" s="1" t="s">
        <v>89</v>
      </c>
      <c r="C45" s="1" t="s">
        <v>42</v>
      </c>
      <c r="D45" s="21" t="s">
        <v>53</v>
      </c>
      <c r="E45" s="1" t="s">
        <v>44</v>
      </c>
      <c r="F45" s="7">
        <v>66</v>
      </c>
      <c r="G45" s="41">
        <f>SUM(Tabela132642[[#This Row],[out/24]:[dez/25]])</f>
        <v>66</v>
      </c>
      <c r="H45" s="32"/>
      <c r="I45" s="32"/>
      <c r="J45" s="32"/>
      <c r="K45" s="32"/>
      <c r="L45" s="32"/>
      <c r="M45" s="32"/>
      <c r="N45" s="33"/>
      <c r="O45" s="33"/>
      <c r="P45" s="33"/>
      <c r="Q45" s="8">
        <v>2</v>
      </c>
      <c r="R45" s="8">
        <v>16</v>
      </c>
      <c r="S45" s="8">
        <v>16</v>
      </c>
      <c r="T45" s="8">
        <v>16</v>
      </c>
      <c r="U45" s="8">
        <v>16</v>
      </c>
      <c r="V45" s="33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G46" s="4"/>
      <c r="N46" s="33"/>
      <c r="O46" s="33"/>
      <c r="P46" s="33"/>
      <c r="Q46" s="33"/>
      <c r="R46" s="8"/>
      <c r="S46" s="8"/>
      <c r="T46" s="8"/>
      <c r="U46" s="8"/>
      <c r="V46" s="33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F47" s="1"/>
      <c r="G47" s="4"/>
      <c r="N47" s="33"/>
      <c r="O47" s="33"/>
      <c r="P47" s="33"/>
      <c r="Q47" s="33"/>
      <c r="R47" s="8"/>
      <c r="S47" s="8"/>
      <c r="T47" s="8"/>
      <c r="U47" s="8"/>
      <c r="V47" s="33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</sheetData>
  <phoneticPr fontId="18" type="noConversion"/>
  <conditionalFormatting sqref="A36">
    <cfRule type="expression" dxfId="56" priority="37">
      <formula>IF(#REF!="Esforço total atribuído",1)</formula>
    </cfRule>
    <cfRule type="expression" dxfId="55" priority="38">
      <formula>IF(#REF!="Disponibilidade restante",1)</formula>
    </cfRule>
    <cfRule type="expression" dxfId="54" priority="39">
      <formula>IF(#REF!="Disponibil.total",1)</formula>
    </cfRule>
    <cfRule type="expression" dxfId="53" priority="40">
      <formula>IF($A36=1,1)</formula>
    </cfRule>
  </conditionalFormatting>
  <conditionalFormatting sqref="H3:N3 A20:B24 H25:J25 H26:I32 J26:J34 R3:V3">
    <cfRule type="expression" dxfId="52" priority="1">
      <formula>IF($A3="Esforço total atribuído",1)</formula>
    </cfRule>
    <cfRule type="expression" dxfId="51" priority="2">
      <formula>IF($A3="Disponibilidade restante",1)</formula>
    </cfRule>
    <cfRule type="expression" dxfId="50" priority="3">
      <formula>IF($A3="Disponibil.total",1)</formula>
    </cfRule>
    <cfRule type="expression" dxfId="49" priority="4">
      <formula>IF($B3=1,1)</formula>
    </cfRule>
  </conditionalFormatting>
  <conditionalFormatting sqref="G2:G18 F7:F18 F19:G24 G25:G45">
    <cfRule type="expression" dxfId="48" priority="53">
      <formula>IF(#REF!="Esforço total atribuído",1)</formula>
    </cfRule>
    <cfRule type="expression" dxfId="47" priority="54">
      <formula>IF(#REF!="Disponibilidade restante",1)</formula>
    </cfRule>
    <cfRule type="expression" dxfId="46" priority="55">
      <formula>IF(#REF!="Disponibil.total",1)</formula>
    </cfRule>
    <cfRule type="expression" dxfId="45" priority="56">
      <formula>IF($A2=1,1)</formula>
    </cfRule>
  </conditionalFormatting>
  <conditionalFormatting sqref="H33:I34">
    <cfRule type="expression" dxfId="44" priority="89">
      <formula>IF(#REF!="Esforço total atribuído",1)</formula>
    </cfRule>
    <cfRule type="expression" dxfId="43" priority="90">
      <formula>IF(#REF!="Disponibilidade restante",1)</formula>
    </cfRule>
    <cfRule type="expression" dxfId="42" priority="91">
      <formula>IF(#REF!="Disponibil.total",1)</formula>
    </cfRule>
    <cfRule type="expression" dxfId="41" priority="92">
      <formula>IF($A33=1,1)</formula>
    </cfRule>
  </conditionalFormatting>
  <conditionalFormatting sqref="A44">
    <cfRule type="expression" dxfId="7" priority="225">
      <formula>IF($A44="Esforço total atribuído",1)</formula>
    </cfRule>
    <cfRule type="expression" dxfId="6" priority="226">
      <formula>IF($A44="Disponibilidade restante",1)</formula>
    </cfRule>
    <cfRule type="expression" dxfId="5" priority="227">
      <formula>IF($A44="Disponibil.total",1)</formula>
    </cfRule>
    <cfRule type="expression" dxfId="4" priority="228">
      <formula>IF(#REF!=1,1)</formula>
    </cfRule>
  </conditionalFormatting>
  <conditionalFormatting sqref="W3:AH3">
    <cfRule type="expression" dxfId="3" priority="257">
      <formula>IF($A3="Esforço total atribuído",1)</formula>
    </cfRule>
    <cfRule type="expression" dxfId="2" priority="258">
      <formula>IF($A3="Disponibilidade restante",1)</formula>
    </cfRule>
    <cfRule type="expression" dxfId="1" priority="259">
      <formula>IF($A3="Disponibil.total",1)</formula>
    </cfRule>
    <cfRule type="expression" dxfId="0" priority="260">
      <formula>IF($D3=1,1)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4 G20:G24 G7:G8 G13:G18 G10 G19 G25:G35" calculatedColumn="1"/>
    <ignoredError sqref="D15:D20 D21:D24" numberStoredAsText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85AB-752B-4D27-AD51-38A166FE18C0}">
  <sheetPr codeName="Planilha2"/>
  <dimension ref="A1:AH47"/>
  <sheetViews>
    <sheetView tabSelected="1" zoomScale="90" zoomScaleNormal="90" workbookViewId="0">
      <pane ySplit="4" topLeftCell="A5" activePane="bottomLeft" state="frozen"/>
      <selection activeCell="M16" sqref="M16"/>
      <selection pane="bottomLeft" activeCell="B1" sqref="B1:B1048576"/>
    </sheetView>
  </sheetViews>
  <sheetFormatPr defaultRowHeight="15" x14ac:dyDescent="0.25"/>
  <cols>
    <col min="1" max="1" width="55.42578125" style="1" bestFit="1" customWidth="1"/>
    <col min="2" max="2" width="15.42578125" style="1" customWidth="1"/>
    <col min="3" max="3" width="14.42578125" style="1" customWidth="1"/>
    <col min="4" max="4" width="11.7109375" style="21" bestFit="1" customWidth="1"/>
    <col min="5" max="5" width="13" style="1" bestFit="1" customWidth="1"/>
    <col min="6" max="6" width="18.140625" style="1" bestFit="1" customWidth="1"/>
    <col min="7" max="7" width="14" style="1" bestFit="1" customWidth="1"/>
    <col min="8" max="11" width="11.5703125" style="1" hidden="1" customWidth="1"/>
    <col min="12" max="12" width="9.5703125" style="1" hidden="1" customWidth="1"/>
    <col min="13" max="13" width="10.28515625" style="1" hidden="1" customWidth="1"/>
    <col min="14" max="14" width="9.7109375" style="1" hidden="1" customWidth="1"/>
    <col min="15" max="15" width="10" style="1" hidden="1" customWidth="1"/>
    <col min="16" max="16" width="9.5703125" style="1" hidden="1" customWidth="1"/>
    <col min="17" max="17" width="8.85546875" style="1" bestFit="1" customWidth="1"/>
    <col min="18" max="18" width="9.85546875" style="1" bestFit="1" customWidth="1"/>
    <col min="19" max="19" width="9.5703125" style="1" bestFit="1" customWidth="1"/>
    <col min="20" max="20" width="9.85546875" style="1" bestFit="1" customWidth="1"/>
    <col min="21" max="21" width="10" style="1" bestFit="1" customWidth="1"/>
    <col min="22" max="22" width="9.85546875" style="1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21" t="s">
        <v>3</v>
      </c>
      <c r="E1" s="1" t="s">
        <v>4</v>
      </c>
      <c r="F1" s="1" t="s">
        <v>5</v>
      </c>
      <c r="G1" s="18" t="s">
        <v>6</v>
      </c>
      <c r="H1" s="3" t="s">
        <v>25</v>
      </c>
      <c r="I1" s="3" t="s">
        <v>26</v>
      </c>
      <c r="J1" s="3" t="s">
        <v>27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28</v>
      </c>
      <c r="W1" s="19" t="s">
        <v>29</v>
      </c>
      <c r="X1" s="19" t="s">
        <v>30</v>
      </c>
      <c r="Y1" s="19" t="s">
        <v>31</v>
      </c>
      <c r="Z1" s="19" t="s">
        <v>32</v>
      </c>
      <c r="AA1" s="19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</row>
    <row r="2" spans="1:34" x14ac:dyDescent="0.25">
      <c r="A2" s="1" t="s">
        <v>19</v>
      </c>
      <c r="G2" s="10">
        <f>SUM(Tabela1326423[[#This Row],[out/24]:[dez/25]])</f>
        <v>225.39999999999998</v>
      </c>
      <c r="H2" s="7">
        <f t="shared" ref="H2:AH2" si="0">H3-H4</f>
        <v>-6</v>
      </c>
      <c r="I2" s="7">
        <f t="shared" si="0"/>
        <v>-3</v>
      </c>
      <c r="J2" s="7">
        <f t="shared" si="0"/>
        <v>-14</v>
      </c>
      <c r="K2" s="7">
        <f t="shared" si="0"/>
        <v>3.5</v>
      </c>
      <c r="L2" s="7">
        <f t="shared" si="0"/>
        <v>72</v>
      </c>
      <c r="M2" s="7">
        <f t="shared" si="0"/>
        <v>0</v>
      </c>
      <c r="N2" s="7">
        <f t="shared" si="0"/>
        <v>-4</v>
      </c>
      <c r="O2" s="7">
        <f t="shared" si="0"/>
        <v>17.899999999999977</v>
      </c>
      <c r="P2" s="7">
        <f t="shared" si="0"/>
        <v>-5</v>
      </c>
      <c r="Q2" s="7">
        <f t="shared" si="0"/>
        <v>16</v>
      </c>
      <c r="R2" s="7">
        <f t="shared" si="0"/>
        <v>18</v>
      </c>
      <c r="S2" s="7">
        <f t="shared" si="0"/>
        <v>35</v>
      </c>
      <c r="T2" s="7">
        <f t="shared" si="0"/>
        <v>51</v>
      </c>
      <c r="U2" s="7">
        <f t="shared" si="0"/>
        <v>37</v>
      </c>
      <c r="V2" s="7">
        <f t="shared" si="0"/>
        <v>7</v>
      </c>
      <c r="W2" s="7">
        <f t="shared" si="0"/>
        <v>54</v>
      </c>
      <c r="X2" s="7">
        <f t="shared" si="0"/>
        <v>70</v>
      </c>
      <c r="Y2" s="7">
        <f t="shared" si="0"/>
        <v>78</v>
      </c>
      <c r="Z2" s="7">
        <f t="shared" si="0"/>
        <v>70</v>
      </c>
      <c r="AA2" s="7">
        <f t="shared" si="0"/>
        <v>78</v>
      </c>
      <c r="AB2" s="7">
        <f t="shared" si="0"/>
        <v>70</v>
      </c>
      <c r="AC2" s="7">
        <f t="shared" si="0"/>
        <v>86</v>
      </c>
      <c r="AD2" s="7">
        <f t="shared" si="0"/>
        <v>78</v>
      </c>
      <c r="AE2" s="7">
        <f t="shared" si="0"/>
        <v>86</v>
      </c>
      <c r="AF2" s="7">
        <f t="shared" si="0"/>
        <v>94</v>
      </c>
      <c r="AG2" s="7">
        <f t="shared" si="0"/>
        <v>70</v>
      </c>
      <c r="AH2" s="7">
        <f t="shared" si="0"/>
        <v>38</v>
      </c>
    </row>
    <row r="3" spans="1:34" x14ac:dyDescent="0.25">
      <c r="A3" s="1" t="s">
        <v>21</v>
      </c>
      <c r="G3" s="10">
        <f>SUM(Tabela1326423[[#This Row],[out/24]:[dez/25]])</f>
        <v>2400</v>
      </c>
      <c r="H3" s="10">
        <v>184</v>
      </c>
      <c r="I3" s="10">
        <v>160</v>
      </c>
      <c r="J3" s="10">
        <v>120</v>
      </c>
      <c r="K3" s="10">
        <v>128</v>
      </c>
      <c r="L3" s="10">
        <v>160</v>
      </c>
      <c r="M3" s="10">
        <v>168</v>
      </c>
      <c r="N3" s="10">
        <v>160</v>
      </c>
      <c r="O3" s="12">
        <v>168</v>
      </c>
      <c r="P3" s="12">
        <v>160</v>
      </c>
      <c r="Q3" s="12">
        <v>176</v>
      </c>
      <c r="R3" s="10">
        <v>168</v>
      </c>
      <c r="S3" s="10">
        <v>176</v>
      </c>
      <c r="T3" s="10">
        <v>184</v>
      </c>
      <c r="U3" s="10">
        <v>160</v>
      </c>
      <c r="V3" s="10">
        <v>128</v>
      </c>
      <c r="W3" s="10">
        <v>144</v>
      </c>
      <c r="X3" s="10">
        <v>160</v>
      </c>
      <c r="Y3" s="10">
        <v>168</v>
      </c>
      <c r="Z3" s="10">
        <v>160</v>
      </c>
      <c r="AA3" s="10">
        <v>168</v>
      </c>
      <c r="AB3" s="10">
        <v>160</v>
      </c>
      <c r="AC3" s="10">
        <v>176</v>
      </c>
      <c r="AD3" s="10">
        <v>168</v>
      </c>
      <c r="AE3" s="10">
        <v>176</v>
      </c>
      <c r="AF3" s="10">
        <v>184</v>
      </c>
      <c r="AG3" s="10">
        <v>160</v>
      </c>
      <c r="AH3" s="50">
        <v>128</v>
      </c>
    </row>
    <row r="4" spans="1:34" x14ac:dyDescent="0.25">
      <c r="A4" s="5" t="s">
        <v>22</v>
      </c>
      <c r="B4" s="5"/>
      <c r="C4" s="5"/>
      <c r="D4" s="22"/>
      <c r="E4" s="5"/>
      <c r="F4" s="5"/>
      <c r="G4" s="24">
        <f>SUM(Tabela1326423[[#This Row],[out/24]:[dez/25]])</f>
        <v>2174.6</v>
      </c>
      <c r="H4" s="6">
        <f t="shared" ref="H4:AH4" si="1">SUM(H7:H39)</f>
        <v>190</v>
      </c>
      <c r="I4" s="6">
        <f t="shared" si="1"/>
        <v>163</v>
      </c>
      <c r="J4" s="6">
        <f t="shared" si="1"/>
        <v>134</v>
      </c>
      <c r="K4" s="6">
        <f t="shared" si="1"/>
        <v>124.5</v>
      </c>
      <c r="L4" s="6">
        <f t="shared" si="1"/>
        <v>88</v>
      </c>
      <c r="M4" s="6">
        <f t="shared" si="1"/>
        <v>168</v>
      </c>
      <c r="N4" s="6">
        <f t="shared" si="1"/>
        <v>164</v>
      </c>
      <c r="O4" s="6">
        <f t="shared" si="1"/>
        <v>150.10000000000002</v>
      </c>
      <c r="P4" s="6">
        <f t="shared" si="1"/>
        <v>165</v>
      </c>
      <c r="Q4" s="6">
        <f t="shared" si="1"/>
        <v>160</v>
      </c>
      <c r="R4" s="6">
        <f t="shared" si="1"/>
        <v>150</v>
      </c>
      <c r="S4" s="6">
        <f t="shared" si="1"/>
        <v>141</v>
      </c>
      <c r="T4" s="6">
        <f t="shared" si="1"/>
        <v>133</v>
      </c>
      <c r="U4" s="6">
        <f t="shared" si="1"/>
        <v>123</v>
      </c>
      <c r="V4" s="6">
        <f t="shared" si="1"/>
        <v>121</v>
      </c>
      <c r="W4" s="6">
        <f t="shared" si="1"/>
        <v>90</v>
      </c>
      <c r="X4" s="6">
        <f t="shared" si="1"/>
        <v>90</v>
      </c>
      <c r="Y4" s="6">
        <f t="shared" si="1"/>
        <v>90</v>
      </c>
      <c r="Z4" s="6">
        <f t="shared" si="1"/>
        <v>90</v>
      </c>
      <c r="AA4" s="6">
        <f t="shared" si="1"/>
        <v>90</v>
      </c>
      <c r="AB4" s="6">
        <f t="shared" si="1"/>
        <v>90</v>
      </c>
      <c r="AC4" s="6">
        <f t="shared" si="1"/>
        <v>90</v>
      </c>
      <c r="AD4" s="6">
        <f t="shared" si="1"/>
        <v>90</v>
      </c>
      <c r="AE4" s="6">
        <f t="shared" si="1"/>
        <v>90</v>
      </c>
      <c r="AF4" s="6">
        <f t="shared" si="1"/>
        <v>90</v>
      </c>
      <c r="AG4" s="6">
        <f t="shared" si="1"/>
        <v>90</v>
      </c>
      <c r="AH4" s="6">
        <f t="shared" si="1"/>
        <v>90</v>
      </c>
    </row>
    <row r="5" spans="1:34" s="17" customFormat="1" x14ac:dyDescent="0.25">
      <c r="A5" s="14" t="s">
        <v>23</v>
      </c>
      <c r="B5" s="14"/>
      <c r="C5" s="14"/>
      <c r="D5" s="23"/>
      <c r="E5" s="14"/>
      <c r="F5" s="14"/>
      <c r="G5" s="25"/>
      <c r="H5" s="15"/>
      <c r="I5" s="15"/>
      <c r="J5" s="15"/>
      <c r="K5" s="15"/>
      <c r="L5" s="15"/>
      <c r="M5" s="15"/>
      <c r="N5" s="16"/>
      <c r="O5" s="16"/>
      <c r="P5" s="16"/>
      <c r="Q5" s="16"/>
      <c r="R5" s="16"/>
      <c r="S5" s="16"/>
      <c r="T5" s="16"/>
      <c r="U5" s="16"/>
      <c r="V5" s="16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s="17" customFormat="1" x14ac:dyDescent="0.25">
      <c r="A6" s="14" t="s">
        <v>90</v>
      </c>
      <c r="B6" s="14"/>
      <c r="C6" s="14"/>
      <c r="D6" s="23"/>
      <c r="E6" s="14"/>
      <c r="F6" s="14"/>
      <c r="G6" s="25"/>
      <c r="H6" s="15"/>
      <c r="I6" s="15"/>
      <c r="J6" s="15"/>
      <c r="K6" s="15"/>
      <c r="L6" s="15"/>
      <c r="M6" s="15"/>
      <c r="N6" s="16"/>
      <c r="O6" s="16"/>
      <c r="P6" s="16"/>
      <c r="Q6" s="16"/>
      <c r="R6" s="16"/>
      <c r="S6" s="16"/>
      <c r="T6" s="16"/>
      <c r="U6" s="16"/>
      <c r="V6" s="16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1" t="s">
        <v>41</v>
      </c>
      <c r="C7" s="1" t="s">
        <v>42</v>
      </c>
      <c r="D7" s="21" t="s">
        <v>43</v>
      </c>
      <c r="E7" s="1" t="s">
        <v>91</v>
      </c>
      <c r="F7" s="31">
        <v>396</v>
      </c>
      <c r="G7" s="31">
        <f>SUM(Tabela1326423[[#This Row],[out/24]:[dez/25]])</f>
        <v>383.1</v>
      </c>
      <c r="H7" s="9">
        <v>27</v>
      </c>
      <c r="I7" s="9">
        <v>25</v>
      </c>
      <c r="J7" s="9">
        <v>35</v>
      </c>
      <c r="K7" s="9">
        <v>54</v>
      </c>
      <c r="L7" s="9">
        <v>5</v>
      </c>
      <c r="M7" s="9">
        <v>5</v>
      </c>
      <c r="N7" s="9">
        <v>25</v>
      </c>
      <c r="O7" s="9">
        <v>32.1</v>
      </c>
      <c r="P7" s="61">
        <v>25</v>
      </c>
      <c r="Q7" s="9">
        <v>25</v>
      </c>
      <c r="R7" s="9">
        <v>25</v>
      </c>
      <c r="S7" s="9">
        <v>25</v>
      </c>
      <c r="T7" s="9">
        <v>25</v>
      </c>
      <c r="U7" s="9">
        <v>25</v>
      </c>
      <c r="V7" s="9">
        <v>25</v>
      </c>
      <c r="W7" s="9">
        <v>25</v>
      </c>
      <c r="X7" s="9">
        <v>25</v>
      </c>
      <c r="Y7" s="9">
        <v>25</v>
      </c>
      <c r="Z7" s="9">
        <v>25</v>
      </c>
      <c r="AA7" s="9">
        <v>25</v>
      </c>
      <c r="AB7" s="9">
        <v>25</v>
      </c>
      <c r="AC7" s="9">
        <v>25</v>
      </c>
      <c r="AD7" s="9">
        <v>25</v>
      </c>
      <c r="AE7" s="9">
        <v>25</v>
      </c>
      <c r="AF7" s="9">
        <v>25</v>
      </c>
      <c r="AG7" s="9">
        <v>25</v>
      </c>
      <c r="AH7" s="9">
        <v>25</v>
      </c>
    </row>
    <row r="8" spans="1:34" hidden="1" x14ac:dyDescent="0.25">
      <c r="A8" s="13" t="s">
        <v>45</v>
      </c>
      <c r="B8" s="1" t="s">
        <v>92</v>
      </c>
      <c r="C8" s="1" t="s">
        <v>46</v>
      </c>
      <c r="D8" s="21" t="s">
        <v>43</v>
      </c>
      <c r="E8" s="1" t="s">
        <v>91</v>
      </c>
      <c r="F8" s="31">
        <v>361</v>
      </c>
      <c r="G8" s="31">
        <f>SUM(Tabela1326423[[#This Row],[out/24]:[dez/25]])</f>
        <v>46</v>
      </c>
      <c r="H8" s="9">
        <v>25</v>
      </c>
      <c r="I8" s="9">
        <v>21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x14ac:dyDescent="0.25">
      <c r="A9" s="1" t="s">
        <v>47</v>
      </c>
      <c r="C9" s="1" t="s">
        <v>42</v>
      </c>
      <c r="D9" s="21" t="s">
        <v>43</v>
      </c>
      <c r="E9" s="1" t="s">
        <v>91</v>
      </c>
      <c r="F9" s="33"/>
      <c r="G9" s="31">
        <f>SUM(Tabela1326423[[#This Row],[out/24]:[dez/25]])</f>
        <v>278.60000000000002</v>
      </c>
      <c r="H9" s="32"/>
      <c r="I9" s="32"/>
      <c r="J9" s="8">
        <v>21.5</v>
      </c>
      <c r="K9" s="9">
        <v>47.5</v>
      </c>
      <c r="L9" s="9">
        <v>0</v>
      </c>
      <c r="M9" s="9">
        <v>0</v>
      </c>
      <c r="N9" s="9">
        <v>25</v>
      </c>
      <c r="O9" s="9">
        <v>14.6</v>
      </c>
      <c r="P9" s="61">
        <v>20</v>
      </c>
      <c r="Q9" s="9">
        <v>25</v>
      </c>
      <c r="R9" s="9">
        <v>25</v>
      </c>
      <c r="S9" s="9">
        <v>25</v>
      </c>
      <c r="T9" s="9">
        <v>25</v>
      </c>
      <c r="U9" s="9">
        <v>25</v>
      </c>
      <c r="V9" s="9">
        <v>25</v>
      </c>
      <c r="W9" s="9">
        <v>25</v>
      </c>
      <c r="X9" s="9">
        <v>25</v>
      </c>
      <c r="Y9" s="9">
        <v>25</v>
      </c>
      <c r="Z9" s="9">
        <v>25</v>
      </c>
      <c r="AA9" s="9">
        <v>25</v>
      </c>
      <c r="AB9" s="9">
        <v>25</v>
      </c>
      <c r="AC9" s="9">
        <v>25</v>
      </c>
      <c r="AD9" s="9">
        <v>25</v>
      </c>
      <c r="AE9" s="9">
        <v>25</v>
      </c>
      <c r="AF9" s="9">
        <v>25</v>
      </c>
      <c r="AG9" s="9">
        <v>25</v>
      </c>
      <c r="AH9" s="9">
        <v>25</v>
      </c>
    </row>
    <row r="10" spans="1:34" x14ac:dyDescent="0.25">
      <c r="A10" s="1" t="s">
        <v>93</v>
      </c>
      <c r="C10" s="1" t="s">
        <v>42</v>
      </c>
      <c r="D10" s="21" t="s">
        <v>43</v>
      </c>
      <c r="E10" s="1" t="s">
        <v>91</v>
      </c>
      <c r="F10" s="33"/>
      <c r="G10" s="31">
        <f>SUM(Tabela1326423[[#This Row],[out/24]:[dez/25]])</f>
        <v>56</v>
      </c>
      <c r="H10" s="32"/>
      <c r="I10" s="11">
        <v>0</v>
      </c>
      <c r="J10" s="11">
        <v>48</v>
      </c>
      <c r="K10" s="11">
        <v>0</v>
      </c>
      <c r="L10" s="11">
        <v>0</v>
      </c>
      <c r="M10" s="11">
        <v>0</v>
      </c>
      <c r="N10" s="9">
        <v>0</v>
      </c>
      <c r="O10" s="9">
        <v>8</v>
      </c>
      <c r="P10" s="61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1:34" x14ac:dyDescent="0.25">
      <c r="A11" s="1" t="s">
        <v>49</v>
      </c>
      <c r="C11" s="1" t="s">
        <v>42</v>
      </c>
      <c r="D11" s="21" t="s">
        <v>43</v>
      </c>
      <c r="E11" s="1" t="s">
        <v>91</v>
      </c>
      <c r="F11" s="34">
        <v>15</v>
      </c>
      <c r="G11" s="31">
        <f>SUM(Tabela1326423[[#This Row],[out/24]:[dez/25]])</f>
        <v>338.7</v>
      </c>
      <c r="H11" s="9">
        <v>5</v>
      </c>
      <c r="I11" s="9">
        <v>5</v>
      </c>
      <c r="J11" s="9">
        <v>0</v>
      </c>
      <c r="K11" s="9">
        <v>0</v>
      </c>
      <c r="L11" s="9">
        <v>5</v>
      </c>
      <c r="M11" s="9">
        <v>5</v>
      </c>
      <c r="N11" s="9">
        <v>40</v>
      </c>
      <c r="O11" s="65">
        <v>3.7</v>
      </c>
      <c r="P11" s="61">
        <v>35</v>
      </c>
      <c r="Q11" s="9">
        <v>40</v>
      </c>
      <c r="R11" s="9">
        <v>40</v>
      </c>
      <c r="S11" s="9">
        <v>40</v>
      </c>
      <c r="T11" s="9">
        <v>40</v>
      </c>
      <c r="U11" s="9">
        <v>40</v>
      </c>
      <c r="V11" s="9">
        <v>40</v>
      </c>
      <c r="W11" s="9">
        <v>40</v>
      </c>
      <c r="X11" s="9">
        <v>40</v>
      </c>
      <c r="Y11" s="9">
        <v>40</v>
      </c>
      <c r="Z11" s="9">
        <v>40</v>
      </c>
      <c r="AA11" s="9">
        <v>40</v>
      </c>
      <c r="AB11" s="9">
        <v>40</v>
      </c>
      <c r="AC11" s="9">
        <v>40</v>
      </c>
      <c r="AD11" s="9">
        <v>40</v>
      </c>
      <c r="AE11" s="9">
        <v>40</v>
      </c>
      <c r="AF11" s="9">
        <v>40</v>
      </c>
      <c r="AG11" s="9">
        <v>40</v>
      </c>
      <c r="AH11" s="9">
        <v>40</v>
      </c>
    </row>
    <row r="12" spans="1:34" hidden="1" x14ac:dyDescent="0.25">
      <c r="A12" s="1" t="s">
        <v>94</v>
      </c>
      <c r="C12" s="1" t="s">
        <v>46</v>
      </c>
      <c r="D12" s="21" t="s">
        <v>43</v>
      </c>
      <c r="E12" s="1" t="s">
        <v>91</v>
      </c>
      <c r="F12" s="33"/>
      <c r="G12" s="31">
        <f>SUM(Tabela1326423[[#This Row],[out/24]:[dez/25]])</f>
        <v>25.5</v>
      </c>
      <c r="H12" s="32"/>
      <c r="I12" s="32"/>
      <c r="J12" s="8">
        <v>19.5</v>
      </c>
      <c r="K12" s="9">
        <v>6</v>
      </c>
      <c r="L12" s="32"/>
      <c r="M12" s="32"/>
      <c r="N12" s="33"/>
      <c r="O12" s="33"/>
      <c r="P12" s="33"/>
      <c r="Q12" s="33"/>
      <c r="R12" s="8"/>
      <c r="S12" s="8"/>
      <c r="T12" s="8"/>
      <c r="U12" s="8"/>
      <c r="V12" s="33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hidden="1" x14ac:dyDescent="0.25">
      <c r="A13" s="1" t="s">
        <v>60</v>
      </c>
      <c r="C13" s="1" t="s">
        <v>46</v>
      </c>
      <c r="D13" s="21" t="s">
        <v>55</v>
      </c>
      <c r="E13" s="1" t="s">
        <v>91</v>
      </c>
      <c r="F13" s="34">
        <v>6</v>
      </c>
      <c r="G13" s="31">
        <f>SUM(Tabela1326423[[#This Row],[out/24]:[dez/25]])</f>
        <v>6</v>
      </c>
      <c r="H13" s="11">
        <v>3</v>
      </c>
      <c r="I13" s="11">
        <v>3</v>
      </c>
      <c r="J13" s="11">
        <v>0</v>
      </c>
      <c r="K13" s="11">
        <v>0</v>
      </c>
      <c r="L13" s="11">
        <v>0</v>
      </c>
      <c r="M13" s="11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hidden="1" x14ac:dyDescent="0.25">
      <c r="A14" s="27" t="s">
        <v>61</v>
      </c>
      <c r="B14" s="26"/>
      <c r="C14" s="1" t="s">
        <v>46</v>
      </c>
      <c r="D14" s="21" t="s">
        <v>55</v>
      </c>
      <c r="E14" s="1" t="s">
        <v>91</v>
      </c>
      <c r="F14" s="31">
        <v>0</v>
      </c>
      <c r="G14" s="31">
        <f>SUM(Tabela1326423[[#This Row],[out/24]:[dez/25]])</f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hidden="1" x14ac:dyDescent="0.25">
      <c r="A15" s="27" t="s">
        <v>95</v>
      </c>
      <c r="B15" s="26"/>
      <c r="C15" s="1" t="s">
        <v>96</v>
      </c>
      <c r="D15" s="21" t="s">
        <v>55</v>
      </c>
      <c r="E15" s="1" t="s">
        <v>91</v>
      </c>
      <c r="F15" s="10"/>
      <c r="G15" s="10">
        <f>SUM(Tabela1326423[[#This Row],[out/24]:[dez/25]])</f>
        <v>36</v>
      </c>
      <c r="H15" s="11">
        <v>0</v>
      </c>
      <c r="I15" s="11">
        <v>0</v>
      </c>
      <c r="J15" s="11">
        <v>0</v>
      </c>
      <c r="K15" s="11">
        <v>0</v>
      </c>
      <c r="L15" s="11">
        <v>18</v>
      </c>
      <c r="M15" s="11">
        <v>18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x14ac:dyDescent="0.25">
      <c r="A16" s="1" t="s">
        <v>97</v>
      </c>
      <c r="B16" s="26"/>
      <c r="C16" s="1" t="s">
        <v>42</v>
      </c>
      <c r="D16" s="21" t="s">
        <v>53</v>
      </c>
      <c r="E16" s="1" t="s">
        <v>91</v>
      </c>
      <c r="F16" s="58"/>
      <c r="G16" s="31">
        <f>SUM(Tabela1326423[[#This Row],[out/24]:[dez/25]])</f>
        <v>27.5</v>
      </c>
      <c r="H16" s="33"/>
      <c r="I16" s="33"/>
      <c r="J16" s="33"/>
      <c r="K16" s="33"/>
      <c r="L16" s="33"/>
      <c r="M16" s="33"/>
      <c r="N16" s="33"/>
      <c r="O16" s="66">
        <v>27.5</v>
      </c>
      <c r="P16" s="63"/>
      <c r="Q16" s="33"/>
      <c r="R16" s="8"/>
      <c r="S16" s="8"/>
      <c r="T16" s="8"/>
      <c r="U16" s="8"/>
      <c r="V16" s="33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1" t="s">
        <v>98</v>
      </c>
      <c r="B17" s="26"/>
      <c r="C17" s="1" t="s">
        <v>42</v>
      </c>
      <c r="D17" s="21" t="s">
        <v>53</v>
      </c>
      <c r="E17" s="1" t="s">
        <v>91</v>
      </c>
      <c r="F17" s="58"/>
      <c r="G17" s="31">
        <f>SUM(Tabela1326423[[#This Row],[out/24]:[dez/25]])</f>
        <v>1.5</v>
      </c>
      <c r="H17" s="33"/>
      <c r="I17" s="33"/>
      <c r="J17" s="33"/>
      <c r="K17" s="33"/>
      <c r="L17" s="33"/>
      <c r="M17" s="33"/>
      <c r="N17" s="33"/>
      <c r="O17" s="66">
        <v>1.5</v>
      </c>
      <c r="P17" s="63"/>
      <c r="Q17" s="33"/>
      <c r="R17" s="8"/>
      <c r="S17" s="8"/>
      <c r="T17" s="8"/>
      <c r="U17" s="8"/>
      <c r="V17" s="33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1" t="s">
        <v>99</v>
      </c>
      <c r="C18" s="1" t="s">
        <v>42</v>
      </c>
      <c r="D18" s="21" t="s">
        <v>53</v>
      </c>
      <c r="E18" s="1" t="s">
        <v>91</v>
      </c>
      <c r="F18" s="58"/>
      <c r="G18" s="31">
        <f>SUM(Tabela1326423[[#This Row],[out/24]:[dez/25]])</f>
        <v>0.5</v>
      </c>
      <c r="H18" s="33"/>
      <c r="I18" s="33"/>
      <c r="J18" s="33"/>
      <c r="K18" s="33"/>
      <c r="L18" s="33"/>
      <c r="M18" s="33"/>
      <c r="N18" s="33"/>
      <c r="O18" s="66">
        <v>0.5</v>
      </c>
      <c r="P18" s="63"/>
      <c r="Q18" s="33"/>
      <c r="R18" s="8"/>
      <c r="S18" s="8"/>
      <c r="T18" s="8"/>
      <c r="U18" s="8"/>
      <c r="V18" s="33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x14ac:dyDescent="0.25">
      <c r="A19" s="27" t="s">
        <v>100</v>
      </c>
      <c r="B19" s="26"/>
      <c r="C19" s="1" t="s">
        <v>42</v>
      </c>
      <c r="D19" s="21" t="s">
        <v>55</v>
      </c>
      <c r="E19" s="1" t="s">
        <v>91</v>
      </c>
      <c r="F19" s="31">
        <v>100</v>
      </c>
      <c r="G19" s="31">
        <f>SUM(Tabela1326423[[#This Row],[out/24]:[dez/25]])</f>
        <v>68</v>
      </c>
      <c r="H19" s="11">
        <v>40</v>
      </c>
      <c r="I19" s="11">
        <v>25</v>
      </c>
      <c r="J19" s="11">
        <v>0</v>
      </c>
      <c r="K19" s="11">
        <v>3</v>
      </c>
      <c r="L19" s="11">
        <v>0</v>
      </c>
      <c r="M19" s="11">
        <v>0</v>
      </c>
      <c r="N19" s="9">
        <v>0</v>
      </c>
      <c r="O19" s="9">
        <v>0</v>
      </c>
      <c r="P19" s="61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1:34" hidden="1" x14ac:dyDescent="0.25">
      <c r="A20" s="27" t="s">
        <v>65</v>
      </c>
      <c r="B20" s="26"/>
      <c r="C20" s="1" t="s">
        <v>46</v>
      </c>
      <c r="D20" s="21" t="s">
        <v>55</v>
      </c>
      <c r="E20" s="1" t="s">
        <v>91</v>
      </c>
      <c r="F20" s="31">
        <v>230</v>
      </c>
      <c r="G20" s="31">
        <f>SUM(Tabela1326423[[#This Row],[out/24]:[dez/25]])</f>
        <v>148</v>
      </c>
      <c r="H20" s="11">
        <v>70</v>
      </c>
      <c r="I20" s="11">
        <v>64</v>
      </c>
      <c r="J20" s="11">
        <v>10</v>
      </c>
      <c r="K20" s="11">
        <v>4</v>
      </c>
      <c r="L20" s="11">
        <v>0</v>
      </c>
      <c r="M20" s="11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9" t="s">
        <v>101</v>
      </c>
      <c r="B21" s="39" t="s">
        <v>102</v>
      </c>
      <c r="C21" s="1" t="s">
        <v>42</v>
      </c>
      <c r="D21" s="21" t="s">
        <v>55</v>
      </c>
      <c r="E21" s="1" t="s">
        <v>91</v>
      </c>
      <c r="F21" s="31">
        <v>40</v>
      </c>
      <c r="G21" s="31">
        <f>SUM(Tabela1326423[[#This Row],[out/24]:[dez/25]])</f>
        <v>40</v>
      </c>
      <c r="H21" s="11">
        <v>20</v>
      </c>
      <c r="I21" s="11">
        <v>20</v>
      </c>
      <c r="J21" s="11">
        <v>0</v>
      </c>
      <c r="K21" s="11">
        <v>0</v>
      </c>
      <c r="L21" s="11">
        <v>0</v>
      </c>
      <c r="M21" s="11">
        <v>0</v>
      </c>
      <c r="N21" s="9">
        <v>0</v>
      </c>
      <c r="O21" s="9">
        <v>0</v>
      </c>
      <c r="P21" s="61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</row>
    <row r="22" spans="1:34" s="43" customFormat="1" ht="30" x14ac:dyDescent="0.25">
      <c r="A22" s="40" t="s">
        <v>103</v>
      </c>
      <c r="B22" s="1"/>
      <c r="C22" s="1" t="s">
        <v>42</v>
      </c>
      <c r="D22" s="21" t="s">
        <v>53</v>
      </c>
      <c r="E22" s="1" t="s">
        <v>91</v>
      </c>
      <c r="F22" s="41">
        <v>72</v>
      </c>
      <c r="G22" s="41">
        <f>SUM(Tabela1326423[[#This Row],[out/24]:[dez/25]])</f>
        <v>49</v>
      </c>
      <c r="H22" s="11">
        <v>0</v>
      </c>
      <c r="I22" s="11">
        <v>0</v>
      </c>
      <c r="J22" s="42">
        <v>0</v>
      </c>
      <c r="K22" s="42">
        <v>2</v>
      </c>
      <c r="L22" s="42">
        <v>6</v>
      </c>
      <c r="M22" s="42">
        <v>6</v>
      </c>
      <c r="N22" s="9">
        <v>2</v>
      </c>
      <c r="O22" s="9">
        <v>0</v>
      </c>
      <c r="P22" s="61">
        <v>12</v>
      </c>
      <c r="Q22" s="9">
        <v>8</v>
      </c>
      <c r="R22" s="9">
        <v>11</v>
      </c>
      <c r="S22" s="9">
        <v>2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</row>
    <row r="23" spans="1:34" x14ac:dyDescent="0.25">
      <c r="A23" s="1" t="s">
        <v>66</v>
      </c>
      <c r="C23" s="1" t="s">
        <v>67</v>
      </c>
      <c r="D23" s="1">
        <v>2025</v>
      </c>
      <c r="E23" s="1" t="s">
        <v>91</v>
      </c>
      <c r="F23" s="7">
        <v>30</v>
      </c>
      <c r="G23" s="31">
        <f>SUM(Tabela1326423[[#This Row],[out/24]:[dez/25]])</f>
        <v>30</v>
      </c>
      <c r="H23" s="9"/>
      <c r="I23" s="9"/>
      <c r="J23" s="11">
        <v>0</v>
      </c>
      <c r="K23" s="9">
        <v>0</v>
      </c>
      <c r="L23" s="9">
        <v>0</v>
      </c>
      <c r="M23" s="9">
        <v>10</v>
      </c>
      <c r="N23" s="9">
        <v>10</v>
      </c>
      <c r="O23" s="9">
        <v>0</v>
      </c>
      <c r="P23" s="61">
        <v>0</v>
      </c>
      <c r="Q23" s="9">
        <v>0</v>
      </c>
      <c r="R23" s="9">
        <v>0</v>
      </c>
      <c r="S23" s="9">
        <v>0</v>
      </c>
      <c r="T23" s="9">
        <v>10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1:34" x14ac:dyDescent="0.25">
      <c r="A24" s="1" t="s">
        <v>68</v>
      </c>
      <c r="C24" s="1" t="s">
        <v>67</v>
      </c>
      <c r="D24" s="1">
        <v>2025</v>
      </c>
      <c r="E24" s="1" t="s">
        <v>91</v>
      </c>
      <c r="F24" s="7">
        <v>30</v>
      </c>
      <c r="G24" s="31">
        <f>SUM(Tabela1326423[[#This Row],[out/24]:[dez/25]])</f>
        <v>30</v>
      </c>
      <c r="H24" s="32"/>
      <c r="I24" s="32"/>
      <c r="J24" s="11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61">
        <v>15</v>
      </c>
      <c r="Q24" s="9">
        <v>15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1:34" x14ac:dyDescent="0.25">
      <c r="A25" s="1" t="s">
        <v>69</v>
      </c>
      <c r="C25" s="1" t="s">
        <v>67</v>
      </c>
      <c r="D25" s="1">
        <v>2025</v>
      </c>
      <c r="E25" s="1" t="s">
        <v>91</v>
      </c>
      <c r="F25" s="7">
        <v>50</v>
      </c>
      <c r="G25" s="31">
        <f>SUM(Tabela1326423[[#This Row],[out/24]:[dez/25]])</f>
        <v>25</v>
      </c>
      <c r="H25" s="32"/>
      <c r="I25" s="32"/>
      <c r="J25" s="11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61">
        <v>25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1:34" x14ac:dyDescent="0.25">
      <c r="A26" s="45" t="s">
        <v>104</v>
      </c>
      <c r="C26" s="1" t="s">
        <v>67</v>
      </c>
      <c r="D26" s="1">
        <v>2025</v>
      </c>
      <c r="E26" s="1" t="s">
        <v>91</v>
      </c>
      <c r="F26" s="7">
        <v>16</v>
      </c>
      <c r="G26" s="31">
        <f>SUM(Tabela1326423[[#This Row],[out/24]:[dez/25]])</f>
        <v>8</v>
      </c>
      <c r="H26" s="32"/>
      <c r="I26" s="32"/>
      <c r="J26" s="11">
        <v>0</v>
      </c>
      <c r="K26" s="9">
        <v>0</v>
      </c>
      <c r="L26" s="9">
        <v>4</v>
      </c>
      <c r="M26" s="9">
        <v>4</v>
      </c>
      <c r="N26" s="9">
        <v>0</v>
      </c>
      <c r="O26" s="9">
        <v>0</v>
      </c>
      <c r="P26" s="61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</row>
    <row r="27" spans="1:34" x14ac:dyDescent="0.25">
      <c r="A27" s="1" t="s">
        <v>72</v>
      </c>
      <c r="C27" s="1" t="s">
        <v>67</v>
      </c>
      <c r="D27" s="1">
        <v>2025</v>
      </c>
      <c r="E27" s="1" t="s">
        <v>91</v>
      </c>
      <c r="F27" s="7">
        <v>32</v>
      </c>
      <c r="G27" s="31">
        <f>SUM(Tabela1326423[[#This Row],[out/24]:[dez/25]])</f>
        <v>32</v>
      </c>
      <c r="H27" s="32"/>
      <c r="I27" s="32"/>
      <c r="J27" s="11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61">
        <v>0</v>
      </c>
      <c r="Q27" s="9">
        <v>0</v>
      </c>
      <c r="R27" s="9">
        <v>16</v>
      </c>
      <c r="S27" s="9">
        <v>16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1:34" x14ac:dyDescent="0.25">
      <c r="A28" s="1" t="s">
        <v>73</v>
      </c>
      <c r="C28" s="1" t="s">
        <v>67</v>
      </c>
      <c r="D28" s="1">
        <v>2025</v>
      </c>
      <c r="E28" s="1" t="s">
        <v>91</v>
      </c>
      <c r="F28" s="7">
        <v>4</v>
      </c>
      <c r="G28" s="31">
        <f>SUM(Tabela1326423[[#This Row],[out/24]:[dez/25]])</f>
        <v>4</v>
      </c>
      <c r="H28" s="32"/>
      <c r="I28" s="32"/>
      <c r="J28" s="11">
        <v>0</v>
      </c>
      <c r="K28" s="9">
        <v>0</v>
      </c>
      <c r="L28" s="9">
        <v>4</v>
      </c>
      <c r="M28" s="9">
        <v>0</v>
      </c>
      <c r="N28" s="9">
        <v>0</v>
      </c>
      <c r="O28" s="9">
        <v>0</v>
      </c>
      <c r="P28" s="61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1:34" x14ac:dyDescent="0.25">
      <c r="A29" s="1" t="s">
        <v>74</v>
      </c>
      <c r="C29" s="1" t="s">
        <v>67</v>
      </c>
      <c r="D29" s="1">
        <v>2025</v>
      </c>
      <c r="E29" s="1" t="s">
        <v>91</v>
      </c>
      <c r="F29" s="7">
        <v>4</v>
      </c>
      <c r="G29" s="31">
        <f>SUM(Tabela1326423[[#This Row],[out/24]:[dez/25]])</f>
        <v>4</v>
      </c>
      <c r="H29" s="32"/>
      <c r="I29" s="32"/>
      <c r="J29" s="11">
        <v>0</v>
      </c>
      <c r="K29" s="9">
        <v>0</v>
      </c>
      <c r="L29" s="9">
        <v>0</v>
      </c>
      <c r="M29" s="9">
        <v>0</v>
      </c>
      <c r="N29" s="9">
        <v>4</v>
      </c>
      <c r="O29" s="9">
        <v>0</v>
      </c>
      <c r="P29" s="61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1:34" x14ac:dyDescent="0.25">
      <c r="A30" s="1" t="s">
        <v>75</v>
      </c>
      <c r="C30" s="1" t="s">
        <v>67</v>
      </c>
      <c r="D30" s="1">
        <v>2025</v>
      </c>
      <c r="E30" s="1" t="s">
        <v>91</v>
      </c>
      <c r="F30" s="7">
        <v>4</v>
      </c>
      <c r="G30" s="31">
        <f>SUM(Tabela1326423[[#This Row],[out/24]:[dez/25]])</f>
        <v>4</v>
      </c>
      <c r="H30" s="32"/>
      <c r="I30" s="32"/>
      <c r="J30" s="11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61">
        <v>0</v>
      </c>
      <c r="Q30" s="9">
        <v>4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1:34" x14ac:dyDescent="0.25">
      <c r="A31" s="1" t="s">
        <v>76</v>
      </c>
      <c r="C31" s="1" t="s">
        <v>67</v>
      </c>
      <c r="D31" s="1">
        <v>2025</v>
      </c>
      <c r="E31" s="1" t="s">
        <v>91</v>
      </c>
      <c r="F31" s="7">
        <v>4</v>
      </c>
      <c r="G31" s="31">
        <f>SUM(Tabela1326423[[#This Row],[out/24]:[dez/25]])</f>
        <v>4</v>
      </c>
      <c r="H31" s="32"/>
      <c r="I31" s="32"/>
      <c r="J31" s="11">
        <v>0</v>
      </c>
      <c r="K31" s="9">
        <v>0</v>
      </c>
      <c r="L31" s="9">
        <v>0</v>
      </c>
      <c r="M31" s="9">
        <v>0</v>
      </c>
      <c r="N31" s="9">
        <v>4</v>
      </c>
      <c r="O31" s="9">
        <v>0</v>
      </c>
      <c r="P31" s="61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1:34" x14ac:dyDescent="0.25">
      <c r="A32" s="27" t="s">
        <v>105</v>
      </c>
      <c r="C32" s="1" t="s">
        <v>42</v>
      </c>
      <c r="D32" s="1" t="s">
        <v>43</v>
      </c>
      <c r="E32" s="1" t="s">
        <v>91</v>
      </c>
      <c r="F32" s="7">
        <v>160</v>
      </c>
      <c r="G32" s="31">
        <f>SUM(Tabela1326423[[#This Row],[out/24]:[dez/25]])</f>
        <v>155</v>
      </c>
      <c r="H32" s="32"/>
      <c r="I32" s="32"/>
      <c r="J32" s="11">
        <v>0</v>
      </c>
      <c r="K32" s="9">
        <v>0</v>
      </c>
      <c r="L32" s="9">
        <v>0</v>
      </c>
      <c r="M32" s="9">
        <v>0</v>
      </c>
      <c r="N32" s="9">
        <v>5</v>
      </c>
      <c r="O32" s="9">
        <v>0</v>
      </c>
      <c r="P32" s="61">
        <v>20</v>
      </c>
      <c r="Q32" s="9">
        <v>30</v>
      </c>
      <c r="R32" s="9">
        <v>20</v>
      </c>
      <c r="S32" s="9">
        <v>20</v>
      </c>
      <c r="T32" s="9">
        <v>20</v>
      </c>
      <c r="U32" s="9">
        <v>20</v>
      </c>
      <c r="V32" s="9">
        <v>20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1:34" x14ac:dyDescent="0.25">
      <c r="A33" t="s">
        <v>106</v>
      </c>
      <c r="C33" s="1" t="s">
        <v>42</v>
      </c>
      <c r="D33" s="21" t="s">
        <v>53</v>
      </c>
      <c r="E33" s="1" t="s">
        <v>91</v>
      </c>
      <c r="F33" s="7">
        <v>32</v>
      </c>
      <c r="G33" s="31">
        <f>SUM(Tabela1326423[[#This Row],[out/24]:[dez/25]])</f>
        <v>40.5</v>
      </c>
      <c r="H33" s="8"/>
      <c r="I33" s="8"/>
      <c r="J33" s="11">
        <v>0</v>
      </c>
      <c r="K33" s="9">
        <v>7</v>
      </c>
      <c r="L33" s="8">
        <v>8</v>
      </c>
      <c r="M33" s="8">
        <v>8</v>
      </c>
      <c r="N33" s="8">
        <v>8</v>
      </c>
      <c r="O33" s="8">
        <v>9.5</v>
      </c>
      <c r="P33" s="67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</row>
    <row r="34" spans="1:34" x14ac:dyDescent="0.25">
      <c r="A34" s="1" t="s">
        <v>70</v>
      </c>
      <c r="C34" s="1" t="s">
        <v>42</v>
      </c>
      <c r="D34" s="21" t="s">
        <v>53</v>
      </c>
      <c r="E34" s="1" t="s">
        <v>91</v>
      </c>
      <c r="F34" s="7">
        <v>1</v>
      </c>
      <c r="G34" s="31">
        <f>SUM(Tabela1326423[[#This Row],[out/24]:[dez/25]])</f>
        <v>126.7</v>
      </c>
      <c r="H34" s="8"/>
      <c r="I34" s="8"/>
      <c r="J34" s="8"/>
      <c r="K34" s="9">
        <v>1</v>
      </c>
      <c r="L34" s="9">
        <v>10</v>
      </c>
      <c r="M34" s="9">
        <v>7</v>
      </c>
      <c r="N34" s="9">
        <v>7</v>
      </c>
      <c r="O34" s="9">
        <v>52.7</v>
      </c>
      <c r="P34" s="61">
        <v>7</v>
      </c>
      <c r="Q34" s="9">
        <v>7</v>
      </c>
      <c r="R34" s="9">
        <v>7</v>
      </c>
      <c r="S34" s="9">
        <v>7</v>
      </c>
      <c r="T34" s="9">
        <v>7</v>
      </c>
      <c r="U34" s="9">
        <v>7</v>
      </c>
      <c r="V34" s="9">
        <v>7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1:34" x14ac:dyDescent="0.25">
      <c r="A35" s="1" t="s">
        <v>71</v>
      </c>
      <c r="C35" s="1" t="s">
        <v>42</v>
      </c>
      <c r="D35" s="21" t="s">
        <v>53</v>
      </c>
      <c r="E35" s="1" t="s">
        <v>91</v>
      </c>
      <c r="F35" s="7">
        <v>48</v>
      </c>
      <c r="G35" s="31">
        <f>SUM(Tabela1326423[[#This Row],[out/24]:[dez/25]])</f>
        <v>46</v>
      </c>
      <c r="H35" s="32"/>
      <c r="I35" s="32"/>
      <c r="J35" s="32"/>
      <c r="K35" s="32"/>
      <c r="L35" s="9">
        <v>20</v>
      </c>
      <c r="M35" s="9">
        <v>10</v>
      </c>
      <c r="N35" s="9">
        <v>2</v>
      </c>
      <c r="O35" s="9">
        <v>0</v>
      </c>
      <c r="P35" s="61">
        <v>2</v>
      </c>
      <c r="Q35" s="9">
        <v>2</v>
      </c>
      <c r="R35" s="9">
        <v>2</v>
      </c>
      <c r="S35" s="9">
        <v>2</v>
      </c>
      <c r="T35" s="9">
        <v>2</v>
      </c>
      <c r="U35" s="9">
        <v>2</v>
      </c>
      <c r="V35" s="9">
        <v>2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1:34" x14ac:dyDescent="0.25">
      <c r="A36" s="1" t="s">
        <v>80</v>
      </c>
      <c r="C36" s="1" t="s">
        <v>42</v>
      </c>
      <c r="D36" s="21" t="s">
        <v>53</v>
      </c>
      <c r="E36" s="1" t="s">
        <v>91</v>
      </c>
      <c r="F36" s="7">
        <v>0</v>
      </c>
      <c r="G36" s="31">
        <f>SUM(Tabela1326423[[#This Row],[out/24]:[dez/25]])</f>
        <v>0</v>
      </c>
      <c r="H36" s="9"/>
      <c r="I36" s="9"/>
      <c r="J36" s="9"/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61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1:34" x14ac:dyDescent="0.25">
      <c r="A37" s="40" t="s">
        <v>107</v>
      </c>
      <c r="B37" s="40"/>
      <c r="C37" s="46" t="s">
        <v>42</v>
      </c>
      <c r="D37" s="47" t="s">
        <v>53</v>
      </c>
      <c r="E37" s="1" t="s">
        <v>91</v>
      </c>
      <c r="F37" s="7">
        <v>28</v>
      </c>
      <c r="G37" s="31">
        <f>SUM(Tabela1326423[[#This Row],[out/24]:[dez/25]])</f>
        <v>28</v>
      </c>
      <c r="H37" s="8"/>
      <c r="I37" s="8"/>
      <c r="J37" s="8"/>
      <c r="K37" s="9">
        <v>0</v>
      </c>
      <c r="L37" s="8">
        <v>8</v>
      </c>
      <c r="M37" s="8">
        <v>10</v>
      </c>
      <c r="N37" s="8">
        <v>10</v>
      </c>
      <c r="O37" s="9">
        <v>0</v>
      </c>
      <c r="P37" s="61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1:34" x14ac:dyDescent="0.25">
      <c r="A38" s="1" t="s">
        <v>108</v>
      </c>
      <c r="C38" s="46" t="s">
        <v>42</v>
      </c>
      <c r="D38" s="47" t="s">
        <v>53</v>
      </c>
      <c r="E38" s="1" t="s">
        <v>91</v>
      </c>
      <c r="F38" s="7">
        <v>0</v>
      </c>
      <c r="G38" s="31">
        <f>SUM(Tabela1326423[[#This Row],[out/24]:[dez/25]])</f>
        <v>103</v>
      </c>
      <c r="H38" s="8"/>
      <c r="I38" s="8"/>
      <c r="J38" s="8"/>
      <c r="K38" s="9">
        <v>0</v>
      </c>
      <c r="L38" s="8">
        <v>0</v>
      </c>
      <c r="M38" s="8">
        <v>85</v>
      </c>
      <c r="N38" s="8">
        <v>18</v>
      </c>
      <c r="O38" s="9">
        <v>0</v>
      </c>
      <c r="P38" s="61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1:34" x14ac:dyDescent="0.25">
      <c r="A39" s="1" t="s">
        <v>86</v>
      </c>
      <c r="C39" s="44" t="s">
        <v>42</v>
      </c>
      <c r="D39" s="21" t="s">
        <v>53</v>
      </c>
      <c r="E39" s="1" t="s">
        <v>91</v>
      </c>
      <c r="F39" s="7">
        <v>34</v>
      </c>
      <c r="G39" s="31">
        <f>SUM(Tabela1326423[[#This Row],[out/24]:[dez/25]])</f>
        <v>30</v>
      </c>
      <c r="H39" s="9"/>
      <c r="I39" s="9"/>
      <c r="J39" s="9"/>
      <c r="K39" s="9"/>
      <c r="L39" s="9"/>
      <c r="M39" s="9"/>
      <c r="N39" s="8">
        <v>4</v>
      </c>
      <c r="O39" s="8">
        <v>0</v>
      </c>
      <c r="P39" s="67">
        <v>4</v>
      </c>
      <c r="Q39" s="8">
        <v>4</v>
      </c>
      <c r="R39" s="8">
        <v>4</v>
      </c>
      <c r="S39" s="8">
        <v>4</v>
      </c>
      <c r="T39" s="8">
        <v>4</v>
      </c>
      <c r="U39" s="8">
        <v>4</v>
      </c>
      <c r="V39" s="8">
        <v>2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1:34" s="43" customFormat="1" ht="30" x14ac:dyDescent="0.25">
      <c r="A40" s="1" t="s">
        <v>83</v>
      </c>
      <c r="B40" s="1"/>
      <c r="C40" s="1" t="s">
        <v>85</v>
      </c>
      <c r="D40" s="21" t="s">
        <v>53</v>
      </c>
      <c r="E40" s="1" t="s">
        <v>91</v>
      </c>
      <c r="F40" s="7">
        <v>25</v>
      </c>
      <c r="G40" s="41">
        <f>SUM(Tabela1326423[[#This Row],[out/24]:[dez/25]])</f>
        <v>25</v>
      </c>
      <c r="H40" s="1"/>
      <c r="I40" s="1"/>
      <c r="J40" s="1"/>
      <c r="K40" s="1"/>
      <c r="L40" s="1"/>
      <c r="M40" s="1"/>
      <c r="N40" s="48">
        <v>0</v>
      </c>
      <c r="O40" s="48">
        <v>0</v>
      </c>
      <c r="P40" s="62">
        <v>0</v>
      </c>
      <c r="Q40" s="55">
        <v>3</v>
      </c>
      <c r="R40" s="55">
        <v>0</v>
      </c>
      <c r="S40" s="55">
        <v>22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</row>
    <row r="41" spans="1:34" x14ac:dyDescent="0.25">
      <c r="A41" s="27" t="s">
        <v>88</v>
      </c>
      <c r="C41" s="1" t="s">
        <v>42</v>
      </c>
      <c r="D41" s="21" t="s">
        <v>43</v>
      </c>
      <c r="E41" s="1" t="s">
        <v>91</v>
      </c>
      <c r="F41" s="7">
        <v>17</v>
      </c>
      <c r="G41" s="41">
        <f>SUM(Tabela1326423[[#This Row],[out/24]:[dez/25]])</f>
        <v>17</v>
      </c>
      <c r="N41" s="33"/>
      <c r="O41" s="33"/>
      <c r="P41" s="63"/>
      <c r="Q41" s="48">
        <v>2</v>
      </c>
      <c r="R41" s="64">
        <v>2</v>
      </c>
      <c r="S41" s="64">
        <v>4</v>
      </c>
      <c r="T41" s="64">
        <v>3</v>
      </c>
      <c r="U41" s="64">
        <v>4</v>
      </c>
      <c r="V41" s="48">
        <v>2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</row>
    <row r="42" spans="1:34" x14ac:dyDescent="0.25">
      <c r="A42" s="1" t="s">
        <v>89</v>
      </c>
      <c r="C42" s="1" t="s">
        <v>42</v>
      </c>
      <c r="D42" s="21" t="s">
        <v>43</v>
      </c>
      <c r="E42" s="1" t="s">
        <v>91</v>
      </c>
      <c r="F42" s="7">
        <v>66</v>
      </c>
      <c r="G42" s="41">
        <f>SUM(Tabela1326423[[#This Row],[out/24]:[dez/25]])</f>
        <v>66</v>
      </c>
      <c r="N42" s="33"/>
      <c r="O42" s="33"/>
      <c r="P42" s="33"/>
      <c r="Q42" s="48">
        <v>2</v>
      </c>
      <c r="R42" s="8">
        <v>16</v>
      </c>
      <c r="S42" s="8">
        <v>16</v>
      </c>
      <c r="T42" s="8">
        <v>16</v>
      </c>
      <c r="U42" s="8">
        <v>16</v>
      </c>
      <c r="V42" s="33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G43" s="4"/>
      <c r="N43" s="33"/>
      <c r="O43" s="33"/>
      <c r="P43" s="33"/>
      <c r="Q43" s="33"/>
      <c r="R43" s="8"/>
      <c r="S43" s="8"/>
      <c r="T43" s="8"/>
      <c r="U43" s="8"/>
      <c r="V43" s="33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G44" s="4"/>
      <c r="N44" s="33"/>
      <c r="O44" s="33"/>
      <c r="P44" s="33"/>
      <c r="Q44" s="33"/>
      <c r="R44" s="8"/>
      <c r="S44" s="8"/>
      <c r="T44" s="8"/>
      <c r="U44" s="8"/>
      <c r="V44" s="33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G45" s="4"/>
      <c r="N45" s="33"/>
      <c r="O45" s="33"/>
      <c r="P45" s="33"/>
      <c r="Q45" s="33"/>
      <c r="R45" s="8"/>
      <c r="S45" s="8"/>
      <c r="T45" s="8"/>
      <c r="U45" s="8"/>
      <c r="V45" s="33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G46" s="4"/>
      <c r="N46" s="33"/>
      <c r="O46" s="33"/>
      <c r="P46" s="33"/>
      <c r="Q46" s="33"/>
      <c r="R46" s="8"/>
      <c r="S46" s="8"/>
      <c r="T46" s="8"/>
      <c r="U46" s="8"/>
      <c r="V46" s="33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G47" s="4"/>
      <c r="N47" s="33"/>
      <c r="O47" s="33"/>
      <c r="P47" s="33"/>
      <c r="Q47" s="33"/>
      <c r="R47" s="8"/>
      <c r="S47" s="8"/>
      <c r="T47" s="8"/>
      <c r="U47" s="8"/>
      <c r="V47" s="33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</sheetData>
  <phoneticPr fontId="18" type="noConversion"/>
  <conditionalFormatting sqref="A14:B21 A32 G2:G42 H3:N3 F7:F22 I10:M10 H13:M22 J23:J33 R3:V3">
    <cfRule type="expression" dxfId="40" priority="1">
      <formula>IF($A2="Esforço total atribuído",1)</formula>
    </cfRule>
    <cfRule type="expression" dxfId="39" priority="2">
      <formula>IF($A2="Disponibilidade restante",1)</formula>
    </cfRule>
    <cfRule type="expression" dxfId="38" priority="3">
      <formula>IF($A2="Disponibil.total",1)</formula>
    </cfRule>
    <cfRule type="expression" dxfId="37" priority="4">
      <formula>IF($B2=1,1)</formula>
    </cfRule>
  </conditionalFormatting>
  <conditionalFormatting sqref="A26 L33:V33">
    <cfRule type="expression" dxfId="36" priority="57">
      <formula>IF(#REF!="Esforço total atribuído",1)</formula>
    </cfRule>
    <cfRule type="expression" dxfId="35" priority="58">
      <formula>IF(#REF!="Disponibilidade restante",1)</formula>
    </cfRule>
    <cfRule type="expression" dxfId="34" priority="59">
      <formula>IF(#REF!="Disponibil.total",1)</formula>
    </cfRule>
    <cfRule type="expression" dxfId="33" priority="60">
      <formula>IF($A26=1,1)</formula>
    </cfRule>
  </conditionalFormatting>
  <conditionalFormatting sqref="H33:I33">
    <cfRule type="expression" dxfId="32" priority="129">
      <formula>IF(#REF!="Esforço total atribuído",1)</formula>
    </cfRule>
    <cfRule type="expression" dxfId="31" priority="130">
      <formula>IF(#REF!="Disponibilidade restante",1)</formula>
    </cfRule>
    <cfRule type="expression" dxfId="30" priority="131">
      <formula>IF(#REF!="Disponibil.total",1)</formula>
    </cfRule>
    <cfRule type="expression" dxfId="29" priority="132">
      <formula>IF($A33=1,1)</formula>
    </cfRule>
  </conditionalFormatting>
  <conditionalFormatting sqref="H34:J34">
    <cfRule type="expression" dxfId="28" priority="148">
      <formula>IF($A15=1,1)</formula>
    </cfRule>
  </conditionalFormatting>
  <conditionalFormatting sqref="H34:J35">
    <cfRule type="expression" dxfId="27" priority="137">
      <formula>IF(#REF!="Esforço total atribuído",1)</formula>
    </cfRule>
    <cfRule type="expression" dxfId="26" priority="138">
      <formula>IF(#REF!="Disponibilidade restante",1)</formula>
    </cfRule>
    <cfRule type="expression" dxfId="25" priority="139">
      <formula>IF(#REF!="Disponibil.total",1)</formula>
    </cfRule>
  </conditionalFormatting>
  <conditionalFormatting sqref="H35:J35">
    <cfRule type="expression" dxfId="24" priority="140">
      <formula>IF($A19=1,1)</formula>
    </cfRule>
  </conditionalFormatting>
  <conditionalFormatting sqref="H37:J38 L37:N38 N39:V39">
    <cfRule type="expression" dxfId="23" priority="141">
      <formula>IF(#REF!="Esforço total atribuído",1)</formula>
    </cfRule>
    <cfRule type="expression" dxfId="22" priority="142">
      <formula>IF(#REF!="Disponibilidade restante",1)</formula>
    </cfRule>
    <cfRule type="expression" dxfId="21" priority="143">
      <formula>IF(#REF!="Disponibil.total",1)</formula>
    </cfRule>
    <cfRule type="expression" dxfId="20" priority="144">
      <formula>IF($A20=1,1)</formula>
    </cfRule>
  </conditionalFormatting>
  <conditionalFormatting sqref="Q40:S40">
    <cfRule type="expression" dxfId="19" priority="5">
      <formula>IF(#REF!="Esforço total atribuído",1)</formula>
    </cfRule>
    <cfRule type="expression" dxfId="18" priority="6">
      <formula>IF(#REF!="Disponibilidade restante",1)</formula>
    </cfRule>
    <cfRule type="expression" dxfId="17" priority="7">
      <formula>IF(#REF!="Disponibil.total",1)</formula>
    </cfRule>
    <cfRule type="expression" dxfId="16" priority="8">
      <formula>IF($A23=1,1)</formula>
    </cfRule>
  </conditionalFormatting>
  <conditionalFormatting sqref="A41">
    <cfRule type="expression" dxfId="15" priority="161">
      <formula>IF($A41="Esforço total atribuído",1)</formula>
    </cfRule>
    <cfRule type="expression" dxfId="14" priority="162">
      <formula>IF($A41="Disponibilidade restante",1)</formula>
    </cfRule>
    <cfRule type="expression" dxfId="13" priority="163">
      <formula>IF($A41="Disponibil.total",1)</formula>
    </cfRule>
    <cfRule type="expression" dxfId="12" priority="164">
      <formula>IF(#REF!=1,1)</formula>
    </cfRule>
  </conditionalFormatting>
  <conditionalFormatting sqref="W3:AH3">
    <cfRule type="expression" dxfId="11" priority="221">
      <formula>IF($A3="Esforço total atribuído",1)</formula>
    </cfRule>
    <cfRule type="expression" dxfId="10" priority="222">
      <formula>IF($A3="Disponibilidade restante",1)</formula>
    </cfRule>
    <cfRule type="expression" dxfId="9" priority="223">
      <formula>IF($A3="Disponibil.total",1)</formula>
    </cfRule>
    <cfRule type="expression" dxfId="8" priority="224">
      <formula>IF($D3=1,1)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4 G36:G38 G19:G34 G7:G15" calculatedColumn="1"/>
    <ignoredError sqref="D19:D22 D13:D15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0638-C9DA-4CCB-9324-F568A07F0B6A}">
  <dimension ref="A1:W15"/>
  <sheetViews>
    <sheetView workbookViewId="0">
      <selection activeCell="L26" sqref="L26"/>
    </sheetView>
  </sheetViews>
  <sheetFormatPr defaultRowHeight="15" x14ac:dyDescent="0.25"/>
  <cols>
    <col min="1" max="1" width="13.85546875" customWidth="1"/>
  </cols>
  <sheetData>
    <row r="1" spans="1:23" x14ac:dyDescent="0.25">
      <c r="B1" s="51" t="s">
        <v>9</v>
      </c>
      <c r="C1" s="51" t="s">
        <v>10</v>
      </c>
      <c r="D1" s="51" t="s">
        <v>11</v>
      </c>
      <c r="E1" s="51" t="s">
        <v>12</v>
      </c>
      <c r="F1" s="51" t="s">
        <v>13</v>
      </c>
      <c r="G1" s="51" t="s">
        <v>14</v>
      </c>
      <c r="H1" s="51" t="s">
        <v>15</v>
      </c>
      <c r="I1" s="51" t="s">
        <v>16</v>
      </c>
      <c r="J1" s="51" t="s">
        <v>17</v>
      </c>
      <c r="K1" s="51" t="s">
        <v>28</v>
      </c>
      <c r="L1" s="52" t="s">
        <v>29</v>
      </c>
      <c r="M1" s="52" t="s">
        <v>30</v>
      </c>
      <c r="N1" s="52" t="s">
        <v>31</v>
      </c>
      <c r="O1" s="52" t="s">
        <v>32</v>
      </c>
      <c r="P1" s="52" t="s">
        <v>33</v>
      </c>
      <c r="Q1" s="51" t="s">
        <v>34</v>
      </c>
      <c r="R1" s="51" t="s">
        <v>35</v>
      </c>
      <c r="S1" s="51" t="s">
        <v>36</v>
      </c>
      <c r="T1" s="51" t="s">
        <v>37</v>
      </c>
      <c r="U1" s="51" t="s">
        <v>38</v>
      </c>
      <c r="V1" s="51" t="s">
        <v>39</v>
      </c>
      <c r="W1" s="53" t="s">
        <v>40</v>
      </c>
    </row>
    <row r="2" spans="1:23" x14ac:dyDescent="0.25">
      <c r="A2" t="s">
        <v>109</v>
      </c>
    </row>
    <row r="3" spans="1:23" x14ac:dyDescent="0.25">
      <c r="A3" t="s">
        <v>19</v>
      </c>
      <c r="B3" s="35">
        <f>Daniel!M2</f>
        <v>30.5</v>
      </c>
      <c r="C3" s="35">
        <f>Daniel!N2</f>
        <v>3</v>
      </c>
      <c r="D3" s="35">
        <f>Daniel!O2</f>
        <v>19</v>
      </c>
      <c r="E3" s="35">
        <f>Daniel!P2</f>
        <v>-4</v>
      </c>
      <c r="F3" s="35">
        <f>Daniel!Q2</f>
        <v>-7</v>
      </c>
      <c r="G3" s="35">
        <f>Daniel!R2</f>
        <v>-8</v>
      </c>
      <c r="H3" s="35">
        <f>Daniel!S2</f>
        <v>2</v>
      </c>
      <c r="I3" s="35">
        <f>Daniel!T2</f>
        <v>24</v>
      </c>
      <c r="J3" s="35">
        <f>Daniel!U2</f>
        <v>11</v>
      </c>
      <c r="K3" s="35">
        <f>Daniel!V2</f>
        <v>3</v>
      </c>
      <c r="L3" s="35">
        <f>Daniel!W2</f>
        <v>20</v>
      </c>
      <c r="M3" s="35">
        <f>Daniel!X2</f>
        <v>36</v>
      </c>
      <c r="N3" s="35">
        <f>Daniel!Y2</f>
        <v>44</v>
      </c>
      <c r="O3" s="35">
        <f>Daniel!Z2</f>
        <v>36</v>
      </c>
      <c r="P3" s="35">
        <f>Daniel!AA2</f>
        <v>44</v>
      </c>
      <c r="Q3" s="35">
        <f>Daniel!AB2</f>
        <v>36</v>
      </c>
      <c r="R3" s="35">
        <f>Daniel!AC2</f>
        <v>52</v>
      </c>
      <c r="S3" s="35">
        <f>Daniel!AD2</f>
        <v>44</v>
      </c>
      <c r="T3" s="35">
        <f>Daniel!AE2</f>
        <v>52</v>
      </c>
      <c r="U3" s="35">
        <f>Daniel!AF2</f>
        <v>60</v>
      </c>
      <c r="V3" s="35">
        <f>Daniel!AG2</f>
        <v>36</v>
      </c>
      <c r="W3" s="35">
        <f>Daniel!AH2</f>
        <v>4</v>
      </c>
    </row>
    <row r="4" spans="1:23" x14ac:dyDescent="0.25">
      <c r="A4" t="s">
        <v>110</v>
      </c>
      <c r="B4" s="35">
        <f>Daniel!M3</f>
        <v>168</v>
      </c>
      <c r="C4" s="35">
        <f>Daniel!N3</f>
        <v>160</v>
      </c>
      <c r="D4" s="35">
        <f>Daniel!O3</f>
        <v>168</v>
      </c>
      <c r="E4" s="35">
        <f>Daniel!P3</f>
        <v>160</v>
      </c>
      <c r="F4" s="35">
        <f>Daniel!Q3</f>
        <v>176</v>
      </c>
      <c r="G4" s="35">
        <f>Daniel!R3</f>
        <v>168</v>
      </c>
      <c r="H4" s="35">
        <f>Daniel!S3</f>
        <v>176</v>
      </c>
      <c r="I4" s="35">
        <f>Daniel!T3</f>
        <v>184</v>
      </c>
      <c r="J4" s="35">
        <f>Daniel!U3</f>
        <v>160</v>
      </c>
      <c r="K4" s="35">
        <f>Daniel!V3</f>
        <v>128</v>
      </c>
      <c r="L4" s="35">
        <f>Daniel!W3</f>
        <v>144</v>
      </c>
      <c r="M4" s="35">
        <f>Daniel!X3</f>
        <v>160</v>
      </c>
      <c r="N4" s="35">
        <f>Daniel!Y3</f>
        <v>168</v>
      </c>
      <c r="O4" s="35">
        <f>Daniel!Z3</f>
        <v>160</v>
      </c>
      <c r="P4" s="35">
        <f>Daniel!AA3</f>
        <v>168</v>
      </c>
      <c r="Q4" s="35">
        <f>Daniel!AB3</f>
        <v>160</v>
      </c>
      <c r="R4" s="35">
        <f>Daniel!AC3</f>
        <v>176</v>
      </c>
      <c r="S4" s="35">
        <f>Daniel!AD3</f>
        <v>168</v>
      </c>
      <c r="T4" s="35">
        <f>Daniel!AE3</f>
        <v>176</v>
      </c>
      <c r="U4" s="35">
        <f>Daniel!AF3</f>
        <v>184</v>
      </c>
      <c r="V4" s="35">
        <f>Daniel!AG3</f>
        <v>160</v>
      </c>
      <c r="W4" s="35">
        <f>Daniel!AH3</f>
        <v>128</v>
      </c>
    </row>
    <row r="5" spans="1:23" x14ac:dyDescent="0.25">
      <c r="A5" t="s">
        <v>111</v>
      </c>
      <c r="B5" s="35">
        <f>Daniel!M4</f>
        <v>137.5</v>
      </c>
      <c r="C5" s="35">
        <f>Daniel!N4</f>
        <v>157</v>
      </c>
      <c r="D5" s="35">
        <f>Daniel!O4</f>
        <v>149</v>
      </c>
      <c r="E5" s="35">
        <f>Daniel!P4</f>
        <v>164</v>
      </c>
      <c r="F5" s="35">
        <f>Daniel!Q4</f>
        <v>183</v>
      </c>
      <c r="G5" s="35">
        <f>Daniel!R4</f>
        <v>176</v>
      </c>
      <c r="H5" s="35">
        <f>Daniel!S4</f>
        <v>174</v>
      </c>
      <c r="I5" s="35">
        <f>Daniel!T4</f>
        <v>160</v>
      </c>
      <c r="J5" s="35">
        <f>Daniel!U4</f>
        <v>149</v>
      </c>
      <c r="K5" s="35">
        <f>Daniel!V4</f>
        <v>125</v>
      </c>
      <c r="L5" s="35">
        <f>Daniel!W4</f>
        <v>124</v>
      </c>
      <c r="M5" s="35">
        <f>Daniel!X4</f>
        <v>124</v>
      </c>
      <c r="N5" s="35">
        <f>Daniel!Y4</f>
        <v>124</v>
      </c>
      <c r="O5" s="35">
        <f>Daniel!Z4</f>
        <v>124</v>
      </c>
      <c r="P5" s="35">
        <f>Daniel!AA4</f>
        <v>124</v>
      </c>
      <c r="Q5" s="35">
        <f>Daniel!AB4</f>
        <v>124</v>
      </c>
      <c r="R5" s="35">
        <f>Daniel!AC4</f>
        <v>124</v>
      </c>
      <c r="S5" s="35">
        <f>Daniel!AD4</f>
        <v>124</v>
      </c>
      <c r="T5" s="35">
        <f>Daniel!AE4</f>
        <v>124</v>
      </c>
      <c r="U5" s="35">
        <f>Daniel!AF4</f>
        <v>124</v>
      </c>
      <c r="V5" s="35">
        <f>Daniel!AG4</f>
        <v>124</v>
      </c>
      <c r="W5" s="35">
        <f>Daniel!AH4</f>
        <v>124</v>
      </c>
    </row>
    <row r="6" spans="1:23" x14ac:dyDescent="0.25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23" x14ac:dyDescent="0.25">
      <c r="A7" t="s">
        <v>112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23" x14ac:dyDescent="0.25">
      <c r="A8" t="s">
        <v>19</v>
      </c>
      <c r="B8" s="35">
        <f>Deivid!M2</f>
        <v>0</v>
      </c>
      <c r="C8" s="35">
        <f>Deivid!N2</f>
        <v>-4</v>
      </c>
      <c r="D8" s="35">
        <f>Deivid!O2</f>
        <v>17.899999999999977</v>
      </c>
      <c r="E8" s="35">
        <f>Deivid!P2</f>
        <v>-5</v>
      </c>
      <c r="F8" s="35">
        <f>Deivid!Q2</f>
        <v>16</v>
      </c>
      <c r="G8" s="35">
        <f>Deivid!R2</f>
        <v>18</v>
      </c>
      <c r="H8" s="35">
        <f>Deivid!S2</f>
        <v>35</v>
      </c>
      <c r="I8" s="35">
        <f>Deivid!T2</f>
        <v>51</v>
      </c>
      <c r="J8" s="35">
        <f>Deivid!U2</f>
        <v>37</v>
      </c>
      <c r="K8" s="35">
        <f>Deivid!V2</f>
        <v>7</v>
      </c>
      <c r="L8" s="35">
        <f>Deivid!W2</f>
        <v>54</v>
      </c>
      <c r="M8" s="35">
        <f>Deivid!X2</f>
        <v>70</v>
      </c>
      <c r="N8" s="35">
        <f>Deivid!Y2</f>
        <v>78</v>
      </c>
      <c r="O8" s="35">
        <f>Deivid!Z2</f>
        <v>70</v>
      </c>
      <c r="P8" s="35">
        <f>Deivid!AA2</f>
        <v>78</v>
      </c>
      <c r="Q8" s="35">
        <f>Deivid!AB2</f>
        <v>70</v>
      </c>
      <c r="R8" s="35">
        <f>Deivid!AC2</f>
        <v>86</v>
      </c>
      <c r="S8" s="35">
        <f>Deivid!AD2</f>
        <v>78</v>
      </c>
      <c r="T8" s="35">
        <f>Deivid!AE2</f>
        <v>86</v>
      </c>
      <c r="U8" s="35">
        <f>Deivid!AF2</f>
        <v>94</v>
      </c>
      <c r="V8" s="35">
        <f>Deivid!AG2</f>
        <v>70</v>
      </c>
      <c r="W8" s="35">
        <f>Deivid!AH2</f>
        <v>38</v>
      </c>
    </row>
    <row r="9" spans="1:23" x14ac:dyDescent="0.25">
      <c r="A9" t="s">
        <v>110</v>
      </c>
      <c r="B9" s="35">
        <f>Deivid!M3</f>
        <v>168</v>
      </c>
      <c r="C9" s="35">
        <f>Deivid!N3</f>
        <v>160</v>
      </c>
      <c r="D9" s="35">
        <f>Deivid!O3</f>
        <v>168</v>
      </c>
      <c r="E9" s="35">
        <f>Deivid!P3</f>
        <v>160</v>
      </c>
      <c r="F9" s="35">
        <f>Deivid!Q3</f>
        <v>176</v>
      </c>
      <c r="G9" s="35">
        <f>Deivid!R3</f>
        <v>168</v>
      </c>
      <c r="H9" s="35">
        <f>Deivid!S3</f>
        <v>176</v>
      </c>
      <c r="I9" s="35">
        <f>Deivid!T3</f>
        <v>184</v>
      </c>
      <c r="J9" s="35">
        <f>Deivid!U3</f>
        <v>160</v>
      </c>
      <c r="K9" s="35">
        <f>Deivid!V3</f>
        <v>128</v>
      </c>
      <c r="L9" s="35">
        <f>Deivid!W3</f>
        <v>144</v>
      </c>
      <c r="M9" s="35">
        <f>Deivid!X3</f>
        <v>160</v>
      </c>
      <c r="N9" s="35">
        <f>Deivid!Y3</f>
        <v>168</v>
      </c>
      <c r="O9" s="35">
        <f>Deivid!Z3</f>
        <v>160</v>
      </c>
      <c r="P9" s="35">
        <f>Deivid!AA3</f>
        <v>168</v>
      </c>
      <c r="Q9" s="35">
        <f>Deivid!AB3</f>
        <v>160</v>
      </c>
      <c r="R9" s="35">
        <f>Deivid!AC3</f>
        <v>176</v>
      </c>
      <c r="S9" s="35">
        <f>Deivid!AD3</f>
        <v>168</v>
      </c>
      <c r="T9" s="35">
        <f>Deivid!AE3</f>
        <v>176</v>
      </c>
      <c r="U9" s="35">
        <f>Deivid!AF3</f>
        <v>184</v>
      </c>
      <c r="V9" s="35">
        <f>Deivid!AG3</f>
        <v>160</v>
      </c>
      <c r="W9" s="35">
        <f>Deivid!AH3</f>
        <v>128</v>
      </c>
    </row>
    <row r="10" spans="1:23" x14ac:dyDescent="0.25">
      <c r="A10" t="s">
        <v>111</v>
      </c>
      <c r="B10" s="35">
        <f>Deivid!M4</f>
        <v>168</v>
      </c>
      <c r="C10" s="35">
        <f>Deivid!N4</f>
        <v>164</v>
      </c>
      <c r="D10" s="35">
        <f>Deivid!O4</f>
        <v>150.10000000000002</v>
      </c>
      <c r="E10" s="35">
        <f>Deivid!P4</f>
        <v>165</v>
      </c>
      <c r="F10" s="35">
        <f>Deivid!Q4</f>
        <v>160</v>
      </c>
      <c r="G10" s="35">
        <f>Deivid!R4</f>
        <v>150</v>
      </c>
      <c r="H10" s="35">
        <f>Deivid!S4</f>
        <v>141</v>
      </c>
      <c r="I10" s="35">
        <f>Deivid!T4</f>
        <v>133</v>
      </c>
      <c r="J10" s="35">
        <f>Deivid!U4</f>
        <v>123</v>
      </c>
      <c r="K10" s="35">
        <f>Deivid!V4</f>
        <v>121</v>
      </c>
      <c r="L10" s="35">
        <f>Deivid!W4</f>
        <v>90</v>
      </c>
      <c r="M10" s="35">
        <f>Deivid!X4</f>
        <v>90</v>
      </c>
      <c r="N10" s="35">
        <f>Deivid!Y4</f>
        <v>90</v>
      </c>
      <c r="O10" s="35">
        <f>Deivid!Z4</f>
        <v>90</v>
      </c>
      <c r="P10" s="35">
        <f>Deivid!AA4</f>
        <v>90</v>
      </c>
      <c r="Q10" s="35">
        <f>Deivid!AB4</f>
        <v>90</v>
      </c>
      <c r="R10" s="35">
        <f>Deivid!AC4</f>
        <v>90</v>
      </c>
      <c r="S10" s="35">
        <f>Deivid!AD4</f>
        <v>90</v>
      </c>
      <c r="T10" s="35">
        <f>Deivid!AE4</f>
        <v>90</v>
      </c>
      <c r="U10" s="35">
        <f>Deivid!AF4</f>
        <v>90</v>
      </c>
      <c r="V10" s="35">
        <f>Deivid!AG4</f>
        <v>90</v>
      </c>
      <c r="W10" s="35">
        <f>Deivid!AH4</f>
        <v>90</v>
      </c>
    </row>
    <row r="12" spans="1:23" x14ac:dyDescent="0.25">
      <c r="A12" t="s">
        <v>113</v>
      </c>
    </row>
    <row r="13" spans="1:23" x14ac:dyDescent="0.25">
      <c r="A13" t="s">
        <v>19</v>
      </c>
      <c r="B13" s="35">
        <f>SUM(B8,B3)</f>
        <v>30.5</v>
      </c>
      <c r="C13" s="35">
        <f t="shared" ref="C13:V13" si="0">SUM(C8,C3)</f>
        <v>-1</v>
      </c>
      <c r="D13" s="35">
        <f t="shared" si="0"/>
        <v>36.899999999999977</v>
      </c>
      <c r="E13" s="35">
        <f t="shared" si="0"/>
        <v>-9</v>
      </c>
      <c r="F13" s="35">
        <f t="shared" si="0"/>
        <v>9</v>
      </c>
      <c r="G13" s="35">
        <f t="shared" si="0"/>
        <v>10</v>
      </c>
      <c r="H13" s="35">
        <f t="shared" si="0"/>
        <v>37</v>
      </c>
      <c r="I13" s="35">
        <f t="shared" si="0"/>
        <v>75</v>
      </c>
      <c r="J13" s="35">
        <f t="shared" si="0"/>
        <v>48</v>
      </c>
      <c r="K13" s="35">
        <f t="shared" si="0"/>
        <v>10</v>
      </c>
      <c r="L13" s="35">
        <f t="shared" si="0"/>
        <v>74</v>
      </c>
      <c r="M13" s="35">
        <f t="shared" si="0"/>
        <v>106</v>
      </c>
      <c r="N13" s="35">
        <f t="shared" si="0"/>
        <v>122</v>
      </c>
      <c r="O13" s="35">
        <f t="shared" si="0"/>
        <v>106</v>
      </c>
      <c r="P13" s="35">
        <f t="shared" si="0"/>
        <v>122</v>
      </c>
      <c r="Q13" s="35">
        <f t="shared" si="0"/>
        <v>106</v>
      </c>
      <c r="R13" s="35">
        <f t="shared" si="0"/>
        <v>138</v>
      </c>
      <c r="S13" s="35">
        <f t="shared" si="0"/>
        <v>122</v>
      </c>
      <c r="T13" s="35">
        <f t="shared" si="0"/>
        <v>138</v>
      </c>
      <c r="U13" s="35">
        <f t="shared" si="0"/>
        <v>154</v>
      </c>
      <c r="V13" s="35">
        <f t="shared" si="0"/>
        <v>106</v>
      </c>
      <c r="W13" s="35">
        <f>SUM(W8,W3)</f>
        <v>42</v>
      </c>
    </row>
    <row r="14" spans="1:23" x14ac:dyDescent="0.25">
      <c r="A14" t="s">
        <v>110</v>
      </c>
      <c r="B14" s="36">
        <f>SUM(B9,B4)</f>
        <v>336</v>
      </c>
      <c r="C14" s="36">
        <f t="shared" ref="C14:W14" si="1">SUM(C9,C4)</f>
        <v>320</v>
      </c>
      <c r="D14" s="36">
        <f t="shared" si="1"/>
        <v>336</v>
      </c>
      <c r="E14" s="36">
        <f t="shared" si="1"/>
        <v>320</v>
      </c>
      <c r="F14" s="36">
        <f t="shared" si="1"/>
        <v>352</v>
      </c>
      <c r="G14" s="36">
        <f t="shared" si="1"/>
        <v>336</v>
      </c>
      <c r="H14" s="36">
        <f t="shared" si="1"/>
        <v>352</v>
      </c>
      <c r="I14" s="36">
        <f t="shared" si="1"/>
        <v>368</v>
      </c>
      <c r="J14" s="36">
        <f t="shared" si="1"/>
        <v>320</v>
      </c>
      <c r="K14" s="36">
        <f t="shared" si="1"/>
        <v>256</v>
      </c>
      <c r="L14" s="36">
        <f t="shared" si="1"/>
        <v>288</v>
      </c>
      <c r="M14" s="36">
        <f t="shared" si="1"/>
        <v>320</v>
      </c>
      <c r="N14" s="36">
        <f t="shared" si="1"/>
        <v>336</v>
      </c>
      <c r="O14" s="36">
        <f t="shared" si="1"/>
        <v>320</v>
      </c>
      <c r="P14" s="36">
        <f t="shared" si="1"/>
        <v>336</v>
      </c>
      <c r="Q14" s="36">
        <f t="shared" si="1"/>
        <v>320</v>
      </c>
      <c r="R14" s="36">
        <f t="shared" si="1"/>
        <v>352</v>
      </c>
      <c r="S14" s="36">
        <f t="shared" si="1"/>
        <v>336</v>
      </c>
      <c r="T14" s="36">
        <f t="shared" si="1"/>
        <v>352</v>
      </c>
      <c r="U14" s="36">
        <f t="shared" si="1"/>
        <v>368</v>
      </c>
      <c r="V14" s="36">
        <f t="shared" si="1"/>
        <v>320</v>
      </c>
      <c r="W14" s="36">
        <f t="shared" si="1"/>
        <v>256</v>
      </c>
    </row>
    <row r="15" spans="1:23" x14ac:dyDescent="0.25">
      <c r="A15" t="s">
        <v>111</v>
      </c>
      <c r="B15" s="35">
        <f>SUM(B10,B5)</f>
        <v>305.5</v>
      </c>
      <c r="C15" s="35">
        <f t="shared" ref="C15:W15" si="2">SUM(C10,C5)</f>
        <v>321</v>
      </c>
      <c r="D15" s="35">
        <f t="shared" si="2"/>
        <v>299.10000000000002</v>
      </c>
      <c r="E15" s="35">
        <f t="shared" si="2"/>
        <v>329</v>
      </c>
      <c r="F15" s="35">
        <f t="shared" si="2"/>
        <v>343</v>
      </c>
      <c r="G15" s="35">
        <f t="shared" si="2"/>
        <v>326</v>
      </c>
      <c r="H15" s="35">
        <f t="shared" si="2"/>
        <v>315</v>
      </c>
      <c r="I15" s="35">
        <f t="shared" si="2"/>
        <v>293</v>
      </c>
      <c r="J15" s="35">
        <f t="shared" si="2"/>
        <v>272</v>
      </c>
      <c r="K15" s="35">
        <f t="shared" si="2"/>
        <v>246</v>
      </c>
      <c r="L15" s="35">
        <f t="shared" si="2"/>
        <v>214</v>
      </c>
      <c r="M15" s="35">
        <f t="shared" si="2"/>
        <v>214</v>
      </c>
      <c r="N15" s="35">
        <f t="shared" si="2"/>
        <v>214</v>
      </c>
      <c r="O15" s="35">
        <f t="shared" si="2"/>
        <v>214</v>
      </c>
      <c r="P15" s="35">
        <f t="shared" si="2"/>
        <v>214</v>
      </c>
      <c r="Q15" s="35">
        <f t="shared" si="2"/>
        <v>214</v>
      </c>
      <c r="R15" s="35">
        <f t="shared" si="2"/>
        <v>214</v>
      </c>
      <c r="S15" s="35">
        <f t="shared" si="2"/>
        <v>214</v>
      </c>
      <c r="T15" s="35">
        <f t="shared" si="2"/>
        <v>214</v>
      </c>
      <c r="U15" s="35">
        <f t="shared" si="2"/>
        <v>214</v>
      </c>
      <c r="V15" s="35">
        <f t="shared" si="2"/>
        <v>214</v>
      </c>
      <c r="W15" s="35">
        <f t="shared" si="2"/>
        <v>214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6708-8DEB-474A-84F9-B1DC531A0EA2}">
  <dimension ref="A1:W31"/>
  <sheetViews>
    <sheetView workbookViewId="0">
      <selection activeCell="I14" sqref="I14"/>
    </sheetView>
  </sheetViews>
  <sheetFormatPr defaultRowHeight="15" x14ac:dyDescent="0.25"/>
  <cols>
    <col min="1" max="1" width="18.85546875" bestFit="1" customWidth="1"/>
    <col min="4" max="4" width="10.5703125" customWidth="1"/>
  </cols>
  <sheetData>
    <row r="1" spans="1:23" x14ac:dyDescent="0.25">
      <c r="B1" s="51" t="s">
        <v>9</v>
      </c>
      <c r="C1" s="51" t="s">
        <v>10</v>
      </c>
      <c r="D1" s="51" t="s">
        <v>11</v>
      </c>
      <c r="E1" s="51" t="s">
        <v>12</v>
      </c>
      <c r="F1" s="51" t="s">
        <v>13</v>
      </c>
      <c r="G1" s="51" t="s">
        <v>14</v>
      </c>
      <c r="H1" s="51" t="s">
        <v>15</v>
      </c>
      <c r="I1" s="51" t="s">
        <v>16</v>
      </c>
      <c r="J1" s="51" t="s">
        <v>17</v>
      </c>
      <c r="K1" s="51" t="s">
        <v>28</v>
      </c>
      <c r="L1" s="52" t="s">
        <v>29</v>
      </c>
      <c r="M1" s="52" t="s">
        <v>30</v>
      </c>
      <c r="N1" s="52" t="s">
        <v>31</v>
      </c>
      <c r="O1" s="52" t="s">
        <v>32</v>
      </c>
      <c r="P1" s="52" t="s">
        <v>33</v>
      </c>
      <c r="Q1" s="51" t="s">
        <v>34</v>
      </c>
      <c r="R1" s="51" t="s">
        <v>35</v>
      </c>
      <c r="S1" s="51" t="s">
        <v>36</v>
      </c>
      <c r="T1" s="51" t="s">
        <v>37</v>
      </c>
      <c r="U1" s="51" t="s">
        <v>38</v>
      </c>
      <c r="V1" s="51" t="s">
        <v>39</v>
      </c>
      <c r="W1" s="53" t="s">
        <v>40</v>
      </c>
    </row>
    <row r="2" spans="1:23" x14ac:dyDescent="0.25">
      <c r="A2" t="s">
        <v>109</v>
      </c>
    </row>
    <row r="3" spans="1:23" x14ac:dyDescent="0.25">
      <c r="A3" t="s">
        <v>110</v>
      </c>
      <c r="B3" s="35">
        <f>Daniel!M3</f>
        <v>168</v>
      </c>
      <c r="C3" s="35">
        <f>Daniel!N3</f>
        <v>160</v>
      </c>
      <c r="D3" s="35">
        <f>Daniel!O3</f>
        <v>168</v>
      </c>
      <c r="E3" s="35">
        <f>Daniel!P3</f>
        <v>160</v>
      </c>
      <c r="F3" s="35">
        <f>Daniel!Q3</f>
        <v>176</v>
      </c>
      <c r="G3" s="35">
        <f>Daniel!R3</f>
        <v>168</v>
      </c>
      <c r="H3" s="35">
        <f>Daniel!S3</f>
        <v>176</v>
      </c>
      <c r="I3" s="35">
        <f>Daniel!T3</f>
        <v>184</v>
      </c>
      <c r="J3" s="35">
        <f>Daniel!U3</f>
        <v>160</v>
      </c>
      <c r="K3" s="35">
        <f>Daniel!V3</f>
        <v>128</v>
      </c>
      <c r="L3" s="35">
        <f>Daniel!W3</f>
        <v>144</v>
      </c>
      <c r="M3" s="35">
        <f>Daniel!X3</f>
        <v>160</v>
      </c>
      <c r="N3" s="35">
        <f>Daniel!Y3</f>
        <v>168</v>
      </c>
      <c r="O3" s="35">
        <f>Daniel!Z3</f>
        <v>160</v>
      </c>
      <c r="P3" s="35">
        <f>Daniel!AA3</f>
        <v>168</v>
      </c>
      <c r="Q3" s="35">
        <f>Daniel!AB3</f>
        <v>160</v>
      </c>
      <c r="R3" s="35">
        <f>Daniel!AC3</f>
        <v>176</v>
      </c>
      <c r="S3" s="35">
        <f>Daniel!AD3</f>
        <v>168</v>
      </c>
      <c r="T3" s="35">
        <f>Daniel!AE3</f>
        <v>176</v>
      </c>
      <c r="U3" s="35">
        <f>Daniel!AF3</f>
        <v>184</v>
      </c>
      <c r="V3" s="35">
        <f>Daniel!AG3</f>
        <v>160</v>
      </c>
      <c r="W3" s="35">
        <f>Daniel!AH3</f>
        <v>128</v>
      </c>
    </row>
    <row r="4" spans="1:23" x14ac:dyDescent="0.25">
      <c r="A4" t="s">
        <v>114</v>
      </c>
      <c r="B4" s="54">
        <v>220.5</v>
      </c>
      <c r="C4" s="54">
        <v>191.5</v>
      </c>
      <c r="D4" s="54">
        <v>208.28</v>
      </c>
      <c r="E4" s="54">
        <v>156.65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3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23" x14ac:dyDescent="0.25">
      <c r="A6" t="s">
        <v>112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23" x14ac:dyDescent="0.25">
      <c r="A7" t="s">
        <v>110</v>
      </c>
      <c r="B7" s="35">
        <f>Deivid!M3</f>
        <v>168</v>
      </c>
      <c r="C7" s="35">
        <f>Deivid!N3</f>
        <v>160</v>
      </c>
      <c r="D7" s="35">
        <f>Deivid!O3</f>
        <v>168</v>
      </c>
      <c r="E7" s="35">
        <f>Deivid!P3</f>
        <v>160</v>
      </c>
      <c r="F7" s="35">
        <f>Deivid!Q3</f>
        <v>176</v>
      </c>
      <c r="G7" s="35">
        <f>Deivid!R3</f>
        <v>168</v>
      </c>
      <c r="H7" s="35">
        <f>Deivid!S3</f>
        <v>176</v>
      </c>
      <c r="I7" s="35">
        <f>Deivid!T3</f>
        <v>184</v>
      </c>
      <c r="J7" s="35">
        <f>Deivid!U3</f>
        <v>160</v>
      </c>
      <c r="K7" s="35">
        <f>Deivid!V3</f>
        <v>128</v>
      </c>
      <c r="L7" s="35">
        <f>Deivid!W3</f>
        <v>144</v>
      </c>
      <c r="M7" s="35">
        <f>Deivid!X3</f>
        <v>160</v>
      </c>
      <c r="N7" s="35">
        <f>Deivid!Y3</f>
        <v>168</v>
      </c>
      <c r="O7" s="35">
        <f>Deivid!Z3</f>
        <v>160</v>
      </c>
      <c r="P7" s="35">
        <f>Deivid!AA3</f>
        <v>168</v>
      </c>
      <c r="Q7" s="35">
        <f>Deivid!AB3</f>
        <v>160</v>
      </c>
      <c r="R7" s="35">
        <f>Deivid!AC3</f>
        <v>176</v>
      </c>
      <c r="S7" s="35">
        <f>Deivid!AD3</f>
        <v>168</v>
      </c>
      <c r="T7" s="35">
        <f>Deivid!AE3</f>
        <v>176</v>
      </c>
      <c r="U7" s="35">
        <f>Deivid!AF3</f>
        <v>184</v>
      </c>
      <c r="V7" s="35">
        <f>Deivid!AG3</f>
        <v>160</v>
      </c>
      <c r="W7" s="35">
        <f>Deivid!AH3</f>
        <v>128</v>
      </c>
    </row>
    <row r="8" spans="1:23" x14ac:dyDescent="0.25">
      <c r="A8" t="s">
        <v>114</v>
      </c>
      <c r="B8" s="54">
        <v>139.19999999999999</v>
      </c>
      <c r="C8" s="54">
        <v>182.35</v>
      </c>
      <c r="D8" s="54">
        <v>150.1</v>
      </c>
      <c r="E8" s="54">
        <v>181.3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10" spans="1:23" x14ac:dyDescent="0.25">
      <c r="A10" s="56" t="s">
        <v>115</v>
      </c>
      <c r="B10" s="57">
        <v>45717</v>
      </c>
      <c r="C10" s="57">
        <v>45748</v>
      </c>
      <c r="D10" s="57">
        <v>45779</v>
      </c>
      <c r="E10" s="57">
        <v>45811</v>
      </c>
    </row>
    <row r="11" spans="1:23" x14ac:dyDescent="0.25">
      <c r="A11" t="s">
        <v>110</v>
      </c>
      <c r="B11" s="36">
        <f t="shared" ref="B11:W11" si="0">SUM(B7,B3)</f>
        <v>336</v>
      </c>
      <c r="C11" s="36">
        <f t="shared" si="0"/>
        <v>320</v>
      </c>
      <c r="D11" s="36">
        <f>SUM(D7,D3)</f>
        <v>336</v>
      </c>
      <c r="E11" s="36">
        <f t="shared" si="0"/>
        <v>320</v>
      </c>
      <c r="F11" s="36">
        <f t="shared" si="0"/>
        <v>352</v>
      </c>
      <c r="G11" s="36">
        <f t="shared" si="0"/>
        <v>336</v>
      </c>
      <c r="H11" s="36">
        <f t="shared" si="0"/>
        <v>352</v>
      </c>
      <c r="I11" s="36">
        <f t="shared" si="0"/>
        <v>368</v>
      </c>
      <c r="J11" s="36">
        <f t="shared" si="0"/>
        <v>320</v>
      </c>
      <c r="K11" s="36">
        <f t="shared" si="0"/>
        <v>256</v>
      </c>
      <c r="L11" s="36">
        <f t="shared" si="0"/>
        <v>288</v>
      </c>
      <c r="M11" s="36">
        <f t="shared" si="0"/>
        <v>320</v>
      </c>
      <c r="N11" s="36">
        <f t="shared" si="0"/>
        <v>336</v>
      </c>
      <c r="O11" s="36">
        <f t="shared" si="0"/>
        <v>320</v>
      </c>
      <c r="P11" s="36">
        <f t="shared" si="0"/>
        <v>336</v>
      </c>
      <c r="Q11" s="36">
        <f t="shared" si="0"/>
        <v>320</v>
      </c>
      <c r="R11" s="36">
        <f t="shared" si="0"/>
        <v>352</v>
      </c>
      <c r="S11" s="36">
        <f t="shared" si="0"/>
        <v>336</v>
      </c>
      <c r="T11" s="36">
        <f t="shared" si="0"/>
        <v>352</v>
      </c>
      <c r="U11" s="36">
        <f t="shared" si="0"/>
        <v>368</v>
      </c>
      <c r="V11" s="36">
        <f t="shared" si="0"/>
        <v>320</v>
      </c>
      <c r="W11" s="36">
        <f t="shared" si="0"/>
        <v>256</v>
      </c>
    </row>
    <row r="12" spans="1:23" x14ac:dyDescent="0.25">
      <c r="A12" t="s">
        <v>114</v>
      </c>
      <c r="B12" s="54">
        <f>SUM(B8,B4)</f>
        <v>359.7</v>
      </c>
      <c r="C12" s="54">
        <f>SUM(C8,C4)</f>
        <v>373.85</v>
      </c>
      <c r="D12" s="54">
        <f>SUM(D8,D4)</f>
        <v>358.38</v>
      </c>
      <c r="E12" s="54">
        <f>SUM(E8,E4)</f>
        <v>337.95000000000005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29" spans="4:5" x14ac:dyDescent="0.25">
      <c r="D29" s="68" t="s">
        <v>116</v>
      </c>
      <c r="E29" s="68"/>
    </row>
    <row r="30" spans="4:5" x14ac:dyDescent="0.25">
      <c r="D30" s="59" t="s">
        <v>109</v>
      </c>
      <c r="E30" s="59" t="s">
        <v>112</v>
      </c>
    </row>
    <row r="31" spans="4:5" x14ac:dyDescent="0.25">
      <c r="D31" s="60">
        <v>208.28</v>
      </c>
      <c r="E31" s="60">
        <v>150.1</v>
      </c>
    </row>
  </sheetData>
  <mergeCells count="1">
    <mergeCell ref="D29:E29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45EEFC4229A74FB89DF50D0C9164DE" ma:contentTypeVersion="10" ma:contentTypeDescription="Crie um novo documento." ma:contentTypeScope="" ma:versionID="2a0b2be65109da154c7722781c800e5d">
  <xsd:schema xmlns:xsd="http://www.w3.org/2001/XMLSchema" xmlns:xs="http://www.w3.org/2001/XMLSchema" xmlns:p="http://schemas.microsoft.com/office/2006/metadata/properties" xmlns:ns2="04428c74-4a6b-4e97-9541-9721f0c724aa" targetNamespace="http://schemas.microsoft.com/office/2006/metadata/properties" ma:root="true" ma:fieldsID="3fe24c25ba728718c5780d747c72d66b" ns2:_="">
    <xsd:import namespace="04428c74-4a6b-4e97-9541-9721f0c7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28c74-4a6b-4e97-9541-9721f0c7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596E98-36DD-4DE9-8AAF-FF5AFE4A33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5B653B-B32C-43E9-BB0E-CA24AE9AB0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28c74-4a6b-4e97-9541-9721f0c72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6963EF-7E18-4286-B416-ADA05C6F6E23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Daniel</vt:lpstr>
      <vt:lpstr>Deivid</vt:lpstr>
      <vt:lpstr>Detalhamento Equipe</vt:lpstr>
      <vt:lpstr>DisponibxApontamentos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de Oliveira</cp:lastModifiedBy>
  <cp:revision/>
  <dcterms:created xsi:type="dcterms:W3CDTF">2024-04-18T17:53:24Z</dcterms:created>
  <dcterms:modified xsi:type="dcterms:W3CDTF">2025-08-01T17:47:16Z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0x0101004D45EEFC4229A74FB89DF50D0C9164DE</vt:lpwstr>
  </property>
</Properties>
</file>