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weg\automacaopmobackend\scripts\excel\"/>
    </mc:Choice>
  </mc:AlternateContent>
  <xr:revisionPtr revIDLastSave="0" documentId="8_{8171AF69-0BEF-4E91-BFE4-6D4E4E445D48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Backlog" sheetId="16" r:id="rId1"/>
    <sheet name="Guilherme" sheetId="9" r:id="rId2"/>
    <sheet name="Jean" sheetId="17" r:id="rId3"/>
    <sheet name="Josélio" sheetId="10" r:id="rId4"/>
    <sheet name="Disponibilidade Equipe" sheetId="18" r:id="rId5"/>
    <sheet name="DisponibxApontamentos" sheetId="1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9" l="1"/>
  <c r="G45" i="17" l="1"/>
  <c r="G46" i="17"/>
  <c r="D16" i="19"/>
  <c r="G4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M4" i="17"/>
  <c r="C16" i="19"/>
  <c r="G43" i="17" l="1"/>
  <c r="G42" i="17"/>
  <c r="G41" i="17"/>
  <c r="G40" i="17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F15" i="19" s="1"/>
  <c r="E3" i="19"/>
  <c r="D3" i="19"/>
  <c r="C3" i="19"/>
  <c r="B3" i="19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B14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B9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B4" i="18"/>
  <c r="N4" i="9"/>
  <c r="N2" i="9" s="1"/>
  <c r="Z4" i="10"/>
  <c r="Z2" i="10" s="1"/>
  <c r="L13" i="18" s="1"/>
  <c r="AA4" i="10"/>
  <c r="AA2" i="10" s="1"/>
  <c r="M13" i="18" s="1"/>
  <c r="AB4" i="10"/>
  <c r="AB2" i="10" s="1"/>
  <c r="N13" i="18" s="1"/>
  <c r="AC4" i="10"/>
  <c r="AC2" i="10" s="1"/>
  <c r="O13" i="18" s="1"/>
  <c r="AD4" i="10"/>
  <c r="AD2" i="10" s="1"/>
  <c r="P13" i="18" s="1"/>
  <c r="AE4" i="10"/>
  <c r="AE2" i="10" s="1"/>
  <c r="Q13" i="18" s="1"/>
  <c r="AF4" i="10"/>
  <c r="AF2" i="10" s="1"/>
  <c r="R13" i="18" s="1"/>
  <c r="AG4" i="10"/>
  <c r="AG2" i="10" s="1"/>
  <c r="S13" i="18" s="1"/>
  <c r="AH4" i="10"/>
  <c r="AH2" i="10" s="1"/>
  <c r="T13" i="18" s="1"/>
  <c r="AI4" i="10"/>
  <c r="AI2" i="10" s="1"/>
  <c r="U13" i="18" s="1"/>
  <c r="AJ4" i="10"/>
  <c r="AJ2" i="10" s="1"/>
  <c r="V13" i="18" s="1"/>
  <c r="AK4" i="10"/>
  <c r="AK2" i="10" s="1"/>
  <c r="W13" i="18" s="1"/>
  <c r="N15" i="19" l="1"/>
  <c r="V15" i="19"/>
  <c r="V19" i="18"/>
  <c r="N19" i="18"/>
  <c r="W15" i="18"/>
  <c r="R15" i="18"/>
  <c r="P15" i="18"/>
  <c r="O15" i="18"/>
  <c r="P19" i="18"/>
  <c r="H19" i="18"/>
  <c r="F19" i="18"/>
  <c r="E19" i="18"/>
  <c r="M19" i="18"/>
  <c r="R19" i="18"/>
  <c r="J19" i="18"/>
  <c r="T19" i="18"/>
  <c r="L19" i="18"/>
  <c r="D19" i="18"/>
  <c r="U19" i="18"/>
  <c r="W19" i="18"/>
  <c r="O19" i="18"/>
  <c r="G19" i="18"/>
  <c r="S19" i="18"/>
  <c r="K19" i="18"/>
  <c r="C19" i="18"/>
  <c r="Q19" i="18"/>
  <c r="I19" i="18"/>
  <c r="V15" i="18"/>
  <c r="N15" i="18"/>
  <c r="U15" i="18"/>
  <c r="M15" i="18"/>
  <c r="T15" i="18"/>
  <c r="L15" i="18"/>
  <c r="S15" i="18"/>
  <c r="Q15" i="18"/>
  <c r="E15" i="19"/>
  <c r="M15" i="19"/>
  <c r="U15" i="19"/>
  <c r="I15" i="19"/>
  <c r="Q15" i="19"/>
  <c r="C15" i="19"/>
  <c r="K15" i="19"/>
  <c r="S15" i="19"/>
  <c r="B15" i="19"/>
  <c r="J15" i="19"/>
  <c r="R15" i="19"/>
  <c r="D15" i="19"/>
  <c r="L15" i="19"/>
  <c r="T15" i="19"/>
  <c r="G15" i="19"/>
  <c r="O15" i="19"/>
  <c r="W15" i="19"/>
  <c r="H15" i="19"/>
  <c r="P15" i="19"/>
  <c r="B16" i="19"/>
  <c r="Y4" i="9"/>
  <c r="Z4" i="9"/>
  <c r="AA4" i="9"/>
  <c r="AB4" i="9"/>
  <c r="AC4" i="9"/>
  <c r="AD4" i="9"/>
  <c r="AE4" i="9"/>
  <c r="AF4" i="9"/>
  <c r="AG4" i="9"/>
  <c r="AH4" i="9"/>
  <c r="AI4" i="9"/>
  <c r="AJ4" i="9"/>
  <c r="AJ2" i="9" l="1"/>
  <c r="W3" i="18" s="1"/>
  <c r="W5" i="18"/>
  <c r="AB2" i="9"/>
  <c r="O3" i="18" s="1"/>
  <c r="O5" i="18"/>
  <c r="AC2" i="9"/>
  <c r="P3" i="18" s="1"/>
  <c r="P5" i="18"/>
  <c r="AI2" i="9"/>
  <c r="V3" i="18" s="1"/>
  <c r="V5" i="18"/>
  <c r="AA2" i="9"/>
  <c r="N3" i="18" s="1"/>
  <c r="N5" i="18"/>
  <c r="AH2" i="9"/>
  <c r="U3" i="18" s="1"/>
  <c r="U5" i="18"/>
  <c r="Z2" i="9"/>
  <c r="M3" i="18" s="1"/>
  <c r="M5" i="18"/>
  <c r="AG2" i="9"/>
  <c r="T3" i="18" s="1"/>
  <c r="T5" i="18"/>
  <c r="Y2" i="9"/>
  <c r="L3" i="18" s="1"/>
  <c r="L5" i="18"/>
  <c r="AF2" i="9"/>
  <c r="S3" i="18" s="1"/>
  <c r="S5" i="18"/>
  <c r="AE2" i="9"/>
  <c r="R3" i="18" s="1"/>
  <c r="R5" i="18"/>
  <c r="AD2" i="9"/>
  <c r="Q3" i="18" s="1"/>
  <c r="Q5" i="18"/>
  <c r="AC2" i="17"/>
  <c r="S8" i="18" s="1"/>
  <c r="S10" i="18"/>
  <c r="AE2" i="17"/>
  <c r="U8" i="18" s="1"/>
  <c r="U10" i="18"/>
  <c r="AB2" i="17"/>
  <c r="R8" i="18" s="1"/>
  <c r="R10" i="18"/>
  <c r="AA2" i="17"/>
  <c r="Q8" i="18" s="1"/>
  <c r="Q10" i="18"/>
  <c r="Z2" i="17"/>
  <c r="P8" i="18" s="1"/>
  <c r="P10" i="18"/>
  <c r="AG2" i="17"/>
  <c r="W8" i="18" s="1"/>
  <c r="W10" i="18"/>
  <c r="Y2" i="17"/>
  <c r="O8" i="18" s="1"/>
  <c r="O10" i="18"/>
  <c r="AF2" i="17"/>
  <c r="V8" i="18" s="1"/>
  <c r="V10" i="18"/>
  <c r="X2" i="17"/>
  <c r="N8" i="18" s="1"/>
  <c r="N10" i="18"/>
  <c r="W2" i="17"/>
  <c r="M8" i="18" s="1"/>
  <c r="M10" i="18"/>
  <c r="AD2" i="17"/>
  <c r="T8" i="18" s="1"/>
  <c r="T10" i="18"/>
  <c r="V2" i="17"/>
  <c r="L8" i="18" s="1"/>
  <c r="L10" i="18"/>
  <c r="L20" i="18" s="1"/>
  <c r="V20" i="18" l="1"/>
  <c r="O20" i="18"/>
  <c r="O18" i="18"/>
  <c r="Q20" i="18"/>
  <c r="W18" i="18"/>
  <c r="N20" i="18"/>
  <c r="N18" i="18"/>
  <c r="U20" i="18"/>
  <c r="U18" i="18"/>
  <c r="R18" i="18"/>
  <c r="L18" i="18"/>
  <c r="W20" i="18"/>
  <c r="R20" i="18"/>
  <c r="V18" i="18"/>
  <c r="S20" i="18"/>
  <c r="Q18" i="18"/>
  <c r="M18" i="18"/>
  <c r="T18" i="18"/>
  <c r="P18" i="18"/>
  <c r="S18" i="18"/>
  <c r="M20" i="18"/>
  <c r="T20" i="18"/>
  <c r="P20" i="18"/>
  <c r="G57" i="9" l="1"/>
  <c r="G39" i="17"/>
  <c r="G56" i="9"/>
  <c r="G38" i="17"/>
  <c r="G55" i="9"/>
  <c r="H44" i="10"/>
  <c r="H45" i="10"/>
  <c r="F13" i="17"/>
  <c r="F12" i="17"/>
  <c r="F11" i="17"/>
  <c r="G35" i="17"/>
  <c r="G36" i="17"/>
  <c r="G37" i="17"/>
  <c r="H43" i="10"/>
  <c r="H42" i="10" l="1"/>
  <c r="H22" i="10"/>
  <c r="H11" i="10"/>
  <c r="H10" i="10"/>
  <c r="G12" i="17"/>
  <c r="G11" i="17"/>
  <c r="G13" i="9"/>
  <c r="G12" i="9"/>
  <c r="H14" i="10" l="1"/>
  <c r="G13" i="17"/>
  <c r="G17" i="9"/>
  <c r="J4" i="17"/>
  <c r="G54" i="9" l="1"/>
  <c r="G18" i="17" l="1"/>
  <c r="G11" i="9"/>
  <c r="G32" i="9"/>
  <c r="G34" i="17"/>
  <c r="M4" i="9"/>
  <c r="G29" i="9" l="1"/>
  <c r="H35" i="10"/>
  <c r="H36" i="10"/>
  <c r="H37" i="10"/>
  <c r="H38" i="10"/>
  <c r="H39" i="10"/>
  <c r="H40" i="10"/>
  <c r="H41" i="10"/>
  <c r="G16" i="9"/>
  <c r="G50" i="9"/>
  <c r="G51" i="9"/>
  <c r="G52" i="9"/>
  <c r="G53" i="9"/>
  <c r="G49" i="9"/>
  <c r="G19" i="17"/>
  <c r="F33" i="17"/>
  <c r="F32" i="17"/>
  <c r="F31" i="17"/>
  <c r="F30" i="17"/>
  <c r="F29" i="17"/>
  <c r="F28" i="17"/>
  <c r="F27" i="17"/>
  <c r="F26" i="17"/>
  <c r="F25" i="17"/>
  <c r="F24" i="17"/>
  <c r="F23" i="17"/>
  <c r="G14" i="17"/>
  <c r="G23" i="17"/>
  <c r="G30" i="17"/>
  <c r="G33" i="17"/>
  <c r="G32" i="17"/>
  <c r="G31" i="17"/>
  <c r="G29" i="17"/>
  <c r="G28" i="17"/>
  <c r="G27" i="17"/>
  <c r="G26" i="17"/>
  <c r="G25" i="17"/>
  <c r="G24" i="17"/>
  <c r="G22" i="17"/>
  <c r="G10" i="17"/>
  <c r="G20" i="17"/>
  <c r="G21" i="17"/>
  <c r="H12" i="10"/>
  <c r="H34" i="10"/>
  <c r="G16" i="17"/>
  <c r="G17" i="17"/>
  <c r="G48" i="9"/>
  <c r="G3" i="17"/>
  <c r="G7" i="17"/>
  <c r="G8" i="17"/>
  <c r="G9" i="17"/>
  <c r="G15" i="17"/>
  <c r="L4" i="17"/>
  <c r="K4" i="17"/>
  <c r="K2" i="17" s="1"/>
  <c r="I4" i="17"/>
  <c r="I2" i="17" s="1"/>
  <c r="H4" i="17"/>
  <c r="H2" i="17" s="1"/>
  <c r="S2" i="17" l="1"/>
  <c r="I8" i="18" s="1"/>
  <c r="I10" i="18"/>
  <c r="L2" i="17"/>
  <c r="B8" i="18" s="1"/>
  <c r="B10" i="18"/>
  <c r="T2" i="17"/>
  <c r="J8" i="18" s="1"/>
  <c r="J10" i="18"/>
  <c r="N2" i="17"/>
  <c r="D8" i="18" s="1"/>
  <c r="D10" i="18"/>
  <c r="M2" i="17"/>
  <c r="C8" i="18" s="1"/>
  <c r="C10" i="18"/>
  <c r="O2" i="17"/>
  <c r="E8" i="18" s="1"/>
  <c r="E10" i="18"/>
  <c r="U2" i="17"/>
  <c r="K8" i="18" s="1"/>
  <c r="K10" i="18"/>
  <c r="P2" i="17"/>
  <c r="F8" i="18" s="1"/>
  <c r="F10" i="18"/>
  <c r="R2" i="17"/>
  <c r="H8" i="18" s="1"/>
  <c r="H10" i="18"/>
  <c r="Q2" i="17"/>
  <c r="G8" i="18" s="1"/>
  <c r="G10" i="18"/>
  <c r="J2" i="17"/>
  <c r="G4" i="17"/>
  <c r="H27" i="10"/>
  <c r="G35" i="9"/>
  <c r="G31" i="9"/>
  <c r="G47" i="9"/>
  <c r="G20" i="9"/>
  <c r="G2" i="17" l="1"/>
  <c r="G46" i="9"/>
  <c r="G45" i="9"/>
  <c r="G42" i="9"/>
  <c r="Y4" i="10"/>
  <c r="X4" i="10"/>
  <c r="W4" i="10"/>
  <c r="V4" i="10"/>
  <c r="U4" i="10"/>
  <c r="T4" i="10"/>
  <c r="T4" i="9"/>
  <c r="U4" i="9"/>
  <c r="V4" i="9"/>
  <c r="W4" i="9"/>
  <c r="X4" i="9"/>
  <c r="G3" i="16"/>
  <c r="S4" i="16"/>
  <c r="S2" i="16" s="1"/>
  <c r="R4" i="16"/>
  <c r="R2" i="16" s="1"/>
  <c r="Q4" i="16"/>
  <c r="Q2" i="16" s="1"/>
  <c r="P4" i="16"/>
  <c r="P2" i="16" s="1"/>
  <c r="O4" i="16"/>
  <c r="O2" i="16" s="1"/>
  <c r="N4" i="16"/>
  <c r="N2" i="16" s="1"/>
  <c r="M4" i="16"/>
  <c r="L4" i="16"/>
  <c r="L2" i="16" s="1"/>
  <c r="K4" i="16"/>
  <c r="K2" i="16" s="1"/>
  <c r="J4" i="16"/>
  <c r="J2" i="16" s="1"/>
  <c r="I4" i="16"/>
  <c r="I2" i="16" s="1"/>
  <c r="H4" i="16"/>
  <c r="H2" i="16" s="1"/>
  <c r="G24" i="9"/>
  <c r="G30" i="9"/>
  <c r="W2" i="9" l="1"/>
  <c r="J3" i="18" s="1"/>
  <c r="J5" i="18"/>
  <c r="X2" i="9"/>
  <c r="K3" i="18" s="1"/>
  <c r="K5" i="18"/>
  <c r="U2" i="9"/>
  <c r="H3" i="18" s="1"/>
  <c r="H5" i="18"/>
  <c r="V2" i="9"/>
  <c r="I3" i="18" s="1"/>
  <c r="I5" i="18"/>
  <c r="T2" i="9"/>
  <c r="G3" i="18" s="1"/>
  <c r="G5" i="18"/>
  <c r="V2" i="10"/>
  <c r="H13" i="18" s="1"/>
  <c r="H15" i="18"/>
  <c r="Y2" i="10"/>
  <c r="K13" i="18" s="1"/>
  <c r="K15" i="18"/>
  <c r="W2" i="10"/>
  <c r="I13" i="18" s="1"/>
  <c r="I15" i="18"/>
  <c r="X2" i="10"/>
  <c r="J13" i="18" s="1"/>
  <c r="J18" i="18" s="1"/>
  <c r="J15" i="18"/>
  <c r="J20" i="18" s="1"/>
  <c r="T2" i="10"/>
  <c r="F13" i="18" s="1"/>
  <c r="F15" i="18"/>
  <c r="U2" i="10"/>
  <c r="G13" i="18" s="1"/>
  <c r="G15" i="18"/>
  <c r="G4" i="16"/>
  <c r="G2" i="16"/>
  <c r="M2" i="16"/>
  <c r="G26" i="9"/>
  <c r="G23" i="9"/>
  <c r="G22" i="9"/>
  <c r="G25" i="9"/>
  <c r="G19" i="9"/>
  <c r="H4" i="9"/>
  <c r="G14" i="9"/>
  <c r="G15" i="9"/>
  <c r="G18" i="9"/>
  <c r="G10" i="9"/>
  <c r="H21" i="10"/>
  <c r="H23" i="10"/>
  <c r="H20" i="10"/>
  <c r="H17" i="10"/>
  <c r="H13" i="10"/>
  <c r="H15" i="10"/>
  <c r="H16" i="10"/>
  <c r="K18" i="18" l="1"/>
  <c r="G18" i="18"/>
  <c r="K20" i="18"/>
  <c r="G20" i="18"/>
  <c r="I20" i="18"/>
  <c r="I18" i="18"/>
  <c r="H20" i="18"/>
  <c r="H18" i="18"/>
  <c r="G21" i="9"/>
  <c r="H19" i="10"/>
  <c r="G36" i="9"/>
  <c r="G34" i="9"/>
  <c r="H26" i="10"/>
  <c r="G33" i="9"/>
  <c r="H32" i="10"/>
  <c r="H29" i="10"/>
  <c r="H28" i="10"/>
  <c r="H33" i="10"/>
  <c r="H31" i="10"/>
  <c r="H25" i="10"/>
  <c r="H18" i="10"/>
  <c r="G44" i="9"/>
  <c r="G43" i="9"/>
  <c r="G41" i="9"/>
  <c r="G40" i="9"/>
  <c r="G37" i="9"/>
  <c r="G39" i="9"/>
  <c r="G38" i="9"/>
  <c r="G28" i="9"/>
  <c r="G27" i="9"/>
  <c r="G9" i="9"/>
  <c r="G8" i="9"/>
  <c r="G7" i="9"/>
  <c r="S4" i="9"/>
  <c r="R4" i="9"/>
  <c r="Q4" i="9"/>
  <c r="P4" i="9"/>
  <c r="O4" i="9"/>
  <c r="B5" i="18" s="1"/>
  <c r="L4" i="9"/>
  <c r="L2" i="9" s="1"/>
  <c r="K4" i="9"/>
  <c r="K2" i="9" s="1"/>
  <c r="J4" i="9"/>
  <c r="J2" i="9" s="1"/>
  <c r="I4" i="9"/>
  <c r="I2" i="9" s="1"/>
  <c r="H2" i="9"/>
  <c r="G3" i="9"/>
  <c r="H8" i="10"/>
  <c r="H9" i="10"/>
  <c r="H30" i="10"/>
  <c r="H24" i="10"/>
  <c r="H7" i="10"/>
  <c r="S4" i="10"/>
  <c r="R4" i="10"/>
  <c r="Q4" i="10"/>
  <c r="P4" i="10"/>
  <c r="O4" i="10"/>
  <c r="O2" i="10" s="1"/>
  <c r="N4" i="10"/>
  <c r="M4" i="10"/>
  <c r="M2" i="10" s="1"/>
  <c r="L4" i="10"/>
  <c r="L2" i="10" s="1"/>
  <c r="K4" i="10"/>
  <c r="K2" i="10" s="1"/>
  <c r="J4" i="10"/>
  <c r="J2" i="10" s="1"/>
  <c r="I4" i="10"/>
  <c r="H3" i="10"/>
  <c r="R2" i="9" l="1"/>
  <c r="E3" i="18" s="1"/>
  <c r="E5" i="18"/>
  <c r="Q2" i="9"/>
  <c r="D3" i="18" s="1"/>
  <c r="D5" i="18"/>
  <c r="S2" i="9"/>
  <c r="F3" i="18" s="1"/>
  <c r="F18" i="18" s="1"/>
  <c r="F5" i="18"/>
  <c r="F20" i="18" s="1"/>
  <c r="P2" i="9"/>
  <c r="C3" i="18" s="1"/>
  <c r="C5" i="18"/>
  <c r="P2" i="10"/>
  <c r="B13" i="18" s="1"/>
  <c r="B15" i="18"/>
  <c r="Q2" i="10"/>
  <c r="C13" i="18" s="1"/>
  <c r="C15" i="18"/>
  <c r="R2" i="10"/>
  <c r="D13" i="18" s="1"/>
  <c r="D15" i="18"/>
  <c r="S2" i="10"/>
  <c r="E13" i="18" s="1"/>
  <c r="E15" i="18"/>
  <c r="O2" i="9"/>
  <c r="B3" i="18" s="1"/>
  <c r="M2" i="9"/>
  <c r="N2" i="10"/>
  <c r="G4" i="9"/>
  <c r="G2" i="9" s="1"/>
  <c r="H4" i="10"/>
  <c r="H2" i="10" s="1"/>
  <c r="I2" i="10"/>
  <c r="D20" i="18" l="1"/>
  <c r="D18" i="18"/>
  <c r="E20" i="18"/>
  <c r="E18" i="18"/>
  <c r="C18" i="18"/>
  <c r="C20" i="18"/>
  <c r="B19" i="18"/>
  <c r="B20" i="18"/>
  <c r="B1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I36" authorId="0" shapeId="0" xr:uid="{42D790D8-FCA1-497B-9A86-D9D8077F3120}">
      <text>
        <r>
          <rPr>
            <b/>
            <sz val="9"/>
            <color indexed="81"/>
            <rFont val="Segoe UI"/>
            <family val="2"/>
          </rPr>
          <t>Havia sido previsto 24 horas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6" authorId="0" shapeId="0" xr:uid="{4CA201DD-C986-4EFD-B2AD-BA01AE3BA1D0}">
      <text>
        <r>
          <rPr>
            <b/>
            <sz val="9"/>
            <color indexed="81"/>
            <rFont val="Segoe UI"/>
            <family val="2"/>
          </rPr>
          <t>Havia sido alocado 24 horas para o mês de Out, mas o recurso informou que será por volta de 60 horas</t>
        </r>
      </text>
    </comment>
    <comment ref="L36" authorId="0" shapeId="0" xr:uid="{93343E01-E9F2-4659-82C7-B4E4AF4B5F16}">
      <text>
        <r>
          <rPr>
            <b/>
            <sz val="9"/>
            <color indexed="81"/>
            <rFont val="Segoe UI"/>
            <family val="2"/>
          </rPr>
          <t>Alocação feita pelo projeto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J28" authorId="0" shapeId="0" xr:uid="{23EBFEA6-980D-45BE-8441-BA98C9265136}">
      <text>
        <r>
          <rPr>
            <b/>
            <sz val="9"/>
            <color indexed="81"/>
            <rFont val="Segoe UI"/>
            <family val="2"/>
          </rPr>
          <t>Alocação prevista 48 hrs</t>
        </r>
      </text>
    </comment>
    <comment ref="K28" authorId="0" shapeId="0" xr:uid="{0DE9E9EB-F323-4942-B0C4-19651E193A0F}">
      <text>
        <r>
          <rPr>
            <b/>
            <sz val="9"/>
            <color indexed="81"/>
            <rFont val="Segoe UI"/>
            <family val="2"/>
          </rPr>
          <t>Haviam sido alocadas 48 horas e foi apontado um esforço maior</t>
        </r>
      </text>
    </comment>
    <comment ref="M28" authorId="0" shapeId="0" xr:uid="{C52A8D95-E477-44EB-9973-6E319CB73E84}">
      <text>
        <r>
          <rPr>
            <b/>
            <sz val="9"/>
            <color indexed="81"/>
            <rFont val="Segoe UI"/>
            <family val="2"/>
          </rPr>
          <t>Não foram alocadas horas em dez, alocamos para garator esforço no projeto</t>
        </r>
      </text>
    </comment>
  </commentList>
</comments>
</file>

<file path=xl/sharedStrings.xml><?xml version="1.0" encoding="utf-8"?>
<sst xmlns="http://schemas.openxmlformats.org/spreadsheetml/2006/main" count="789" uniqueCount="168">
  <si>
    <t>Epic</t>
  </si>
  <si>
    <t>Ações</t>
  </si>
  <si>
    <t>Status</t>
  </si>
  <si>
    <t>Due Date</t>
  </si>
  <si>
    <t>Assignee</t>
  </si>
  <si>
    <t>Estimated effort</t>
  </si>
  <si>
    <t>Planned effort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</si>
  <si>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</si>
  <si>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</si>
  <si>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</si>
  <si>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</si>
  <si>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</si>
  <si>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</si>
  <si>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</si>
  <si>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</si>
  <si>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</si>
  <si>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</si>
  <si>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</si>
  <si>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</si>
  <si>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GAP</t>
  </si>
  <si>
    <t>Horas disponíveis</t>
  </si>
  <si>
    <t>Total de esforço (hrs)</t>
  </si>
  <si>
    <t>SEG - Information Security</t>
  </si>
  <si>
    <t>Blue Team &amp; DevSecOps</t>
  </si>
  <si>
    <t>Classificação</t>
  </si>
  <si>
    <t>ago/24</t>
  </si>
  <si>
    <t>set/24</t>
  </si>
  <si>
    <t>out/24</t>
  </si>
  <si>
    <t>nov/24</t>
  </si>
  <si>
    <t>dez/24</t>
  </si>
  <si>
    <t>jan/25</t>
  </si>
  <si>
    <t>fev/25</t>
  </si>
  <si>
    <t>mar/25</t>
  </si>
  <si>
    <t>abr/25</t>
  </si>
  <si>
    <t>mai/25</t>
  </si>
  <si>
    <t>jun/25</t>
  </si>
  <si>
    <t>jul/25</t>
  </si>
  <si>
    <t>ago/25</t>
  </si>
  <si>
    <t>set/25</t>
  </si>
  <si>
    <t>out/25</t>
  </si>
  <si>
    <t>nov/25</t>
  </si>
  <si>
    <t>dez/25</t>
  </si>
  <si>
    <t>jan/262</t>
  </si>
  <si>
    <t>fev/26</t>
  </si>
  <si>
    <t>mar/26</t>
  </si>
  <si>
    <t>abr/26</t>
  </si>
  <si>
    <t>mai/26</t>
  </si>
  <si>
    <t>jun/26</t>
  </si>
  <si>
    <t>jul/26</t>
  </si>
  <si>
    <t>ago/26</t>
  </si>
  <si>
    <t>set/26</t>
  </si>
  <si>
    <t>out/26</t>
  </si>
  <si>
    <t>nov/26</t>
  </si>
  <si>
    <t>dez/26</t>
  </si>
  <si>
    <t>DTI_XX (Tarefa Administrativa, Rotina, Treinamento, ...)</t>
  </si>
  <si>
    <t>Atividades DTI</t>
  </si>
  <si>
    <t>Em andamento</t>
  </si>
  <si>
    <t>2024-2025</t>
  </si>
  <si>
    <t>guilhermewg</t>
  </si>
  <si>
    <t>DTI_Suporte</t>
  </si>
  <si>
    <t>DTI_Consultoria (Apoio Equipe/ Outras seções/ Depto)</t>
  </si>
  <si>
    <t>DTI_Ausencia</t>
  </si>
  <si>
    <t>DTI_Vulnerabilidades</t>
  </si>
  <si>
    <t>Concluído</t>
  </si>
  <si>
    <t>DTI_Férias</t>
  </si>
  <si>
    <t>Suporte Proxy</t>
  </si>
  <si>
    <t>Suporte</t>
  </si>
  <si>
    <t>Suporte AntiSpam</t>
  </si>
  <si>
    <t>Suport Antivirus</t>
  </si>
  <si>
    <t>Suporte Splunk</t>
  </si>
  <si>
    <t>Suporte Firewall + Suporte IPS</t>
  </si>
  <si>
    <t>Suporte PAM</t>
  </si>
  <si>
    <t>Sob demanda</t>
  </si>
  <si>
    <t>Rotinas Tarefas Qualys</t>
  </si>
  <si>
    <t>Rotina</t>
  </si>
  <si>
    <t xml:space="preserve">Score de Risco (Security Score card) </t>
  </si>
  <si>
    <t>Consultoria Parques Eólicos</t>
  </si>
  <si>
    <t>Tratamento de Fatos Relevantes</t>
  </si>
  <si>
    <t>Tratamento de Incidentes de Segurança</t>
  </si>
  <si>
    <t>Consulta Tecnica</t>
  </si>
  <si>
    <t>Solicitação de Serviço</t>
  </si>
  <si>
    <t>Reunião EY e SCUNNA</t>
  </si>
  <si>
    <t>Avaliações de Segurança no Negócio</t>
  </si>
  <si>
    <t>Pós Implantação - 1000027221-Integração de infraestrutura ZEST Africa</t>
  </si>
  <si>
    <t>Estruturação de Segurança no Negócio</t>
  </si>
  <si>
    <t>Atualizar WEB Gateway</t>
  </si>
  <si>
    <t>Rotinas Sustentação VPN</t>
  </si>
  <si>
    <t>Implantação Parque EOL Brotas de Macaúbas- BMB</t>
  </si>
  <si>
    <t>CT RITM6399195 -1000029387-Estudo RH 100% Digital</t>
  </si>
  <si>
    <t>Dorval Finta</t>
  </si>
  <si>
    <t>2024</t>
  </si>
  <si>
    <t>Auditoria de Usuários</t>
  </si>
  <si>
    <t>1000028300 - Marathon Program</t>
  </si>
  <si>
    <t>Demanda</t>
  </si>
  <si>
    <t>1000028810 - Revisão arquitetura dos parques Eólicos</t>
  </si>
  <si>
    <t>1000028825 - Evolução do SOC</t>
  </si>
  <si>
    <t>Não possui horas alocadas</t>
  </si>
  <si>
    <t>1000029305 - Renovação e atualização da solução VPN</t>
  </si>
  <si>
    <t>1000027623 - Evolução atualização/substituição Jira</t>
  </si>
  <si>
    <t>1000028723 - Arquitetura de Conectividade SDWAN</t>
  </si>
  <si>
    <t>000029477 - Cluster Ansys Linux</t>
  </si>
  <si>
    <t>1000026814 - Processo de Segurança para Fornecedores</t>
  </si>
  <si>
    <t>Férias</t>
  </si>
  <si>
    <t>1000029112 - Update de Sistemas Operacionais Servidor</t>
  </si>
  <si>
    <t>Alocação SGI</t>
  </si>
  <si>
    <t>CT Capacitação de rede industrial - Injeção WLI</t>
  </si>
  <si>
    <t>Parado</t>
  </si>
  <si>
    <t>CT IR534311   - GTMS Análise de Segurança</t>
  </si>
  <si>
    <t>000028723 - Arquitetura de Conectividade SDWAN</t>
  </si>
  <si>
    <t>2025</t>
  </si>
  <si>
    <t>1000029546 - CORP - VOLT Planning</t>
  </si>
  <si>
    <t>1000029894 - Implantação do novo SOC</t>
  </si>
  <si>
    <t>Criação KPI  Blue Team</t>
  </si>
  <si>
    <t>Melhoria</t>
  </si>
  <si>
    <t>Análise/Aprovação Acessos Críticos de Segurança</t>
  </si>
  <si>
    <t>Verificação Caixa e-mail SOC e BlueTeam</t>
  </si>
  <si>
    <t>1000029905 - Gestão de Vulnerabilidade</t>
  </si>
  <si>
    <t>Reestruturação do TLT</t>
  </si>
  <si>
    <t>Backlog</t>
  </si>
  <si>
    <t>Infraestrutura para Projeto VMS - WDC</t>
  </si>
  <si>
    <t>KAIZEN 2025</t>
  </si>
  <si>
    <t>jeanch</t>
  </si>
  <si>
    <t>Consultas Técnicas</t>
  </si>
  <si>
    <t>Concluido</t>
  </si>
  <si>
    <t>1000028872 - Segurança de rede em multicloud</t>
  </si>
  <si>
    <t>WPA | Suporte e Sustentação</t>
  </si>
  <si>
    <t>3.65</t>
  </si>
  <si>
    <t>Auditoria de usuários</t>
  </si>
  <si>
    <t>Atualizações ferramentas SEG</t>
  </si>
  <si>
    <t>Suporte Qualys</t>
  </si>
  <si>
    <t>Avaliar e Criar perfil no CISCO WISE para VPN com SSH para desenvolvedores que uutilizarão mecanismos de "remote development" com Intellij ou VScode.</t>
  </si>
  <si>
    <t>Projeto de Segurança Multicloud - Pendencias</t>
  </si>
  <si>
    <t>Suporte Akamai WAF CDN DNS</t>
  </si>
  <si>
    <t>Parque Eólico Statkraft - Estruturação TI</t>
  </si>
  <si>
    <t>Implementação segurança Filial US-Heresite</t>
  </si>
  <si>
    <t>Reavaliar Fluxo de Saída de E-mails</t>
  </si>
  <si>
    <t>Bitsight WEG SOC - Findings</t>
  </si>
  <si>
    <t>Instalação de Ferramentas de Gerenciamento de GPUs</t>
  </si>
  <si>
    <t>joseliok</t>
  </si>
  <si>
    <t>DTI_Ausência</t>
  </si>
  <si>
    <t>Agentes McAfee em Estações</t>
  </si>
  <si>
    <t>Patch Management</t>
  </si>
  <si>
    <t>Fortimail - Integração com O365</t>
  </si>
  <si>
    <t>Consulta Técnica</t>
  </si>
  <si>
    <t>Evento - FAL.CO + Relat viagem</t>
  </si>
  <si>
    <t>1-,5</t>
  </si>
  <si>
    <t>1000028838 - Gerenciamento de Vulnerabilidades</t>
  </si>
  <si>
    <t>1000028741 - PME 5.3 Recomendações BIA 2023</t>
  </si>
  <si>
    <t>Não possui atividades Jira</t>
  </si>
  <si>
    <t>1000028938 - Tecnologia d controle d uso da internet</t>
  </si>
  <si>
    <t>1000028951 - Renovação licenciamento antivírus e EDR</t>
  </si>
  <si>
    <t>Aguardando receber as licenças</t>
  </si>
  <si>
    <t>Criação de um processo  de Mapeamento de Riscos, Mitigatórios e Resposta a Incidentes</t>
  </si>
  <si>
    <t>1000029880 - Agilidade processos WEGNET e Carve-out</t>
  </si>
  <si>
    <t>Renovação de licença e suporte  dos Firewalls, Trend e Crowdstrike</t>
  </si>
  <si>
    <t>Recurso Ademar</t>
  </si>
  <si>
    <t>POC Security Awareness</t>
  </si>
  <si>
    <t>1000029979 - Cybersecurity in Business</t>
  </si>
  <si>
    <t>SEG-Renovação do Web Gateway</t>
  </si>
  <si>
    <t>Guilherme</t>
  </si>
  <si>
    <t>Horas Disp</t>
  </si>
  <si>
    <t>Esforço</t>
  </si>
  <si>
    <t>Jean</t>
  </si>
  <si>
    <t>Josélio</t>
  </si>
  <si>
    <t>Total Equipe</t>
  </si>
  <si>
    <t>Apontamento horas</t>
  </si>
  <si>
    <t>Meses</t>
  </si>
  <si>
    <t>Esforço Individual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</si>
</sst>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horizontal="right" vertical="center" wrapText="1"/>
    </xf>
    <xf numFmtId="0" fontId="0" fillId="0" borderId="0" xfId="0" applyAlignment="1">
      <alignment vertical="top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vertical="top"/>
    </xf>
    <xf numFmtId="4" fontId="0" fillId="34" borderId="0" xfId="0" applyNumberFormat="1" applyFill="1" applyAlignment="1">
      <alignment vertical="top"/>
    </xf>
    <xf numFmtId="2" fontId="0" fillId="34" borderId="0" xfId="0" applyNumberFormat="1" applyFill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top"/>
    </xf>
    <xf numFmtId="0" fontId="0" fillId="0" borderId="10" xfId="0" applyBorder="1" applyAlignment="1">
      <alignment horizontal="left" vertical="center" wrapText="1"/>
    </xf>
    <xf numFmtId="0" fontId="16" fillId="35" borderId="0" xfId="0" applyFont="1" applyFill="1" applyAlignment="1">
      <alignment horizontal="left" vertical="center" wrapText="1"/>
    </xf>
    <xf numFmtId="0" fontId="16" fillId="35" borderId="0" xfId="0" applyFont="1" applyFill="1" applyAlignment="1">
      <alignment horizontal="center" vertical="center" wrapText="1"/>
    </xf>
    <xf numFmtId="2" fontId="16" fillId="35" borderId="0" xfId="0" applyNumberFormat="1" applyFont="1" applyFill="1" applyAlignment="1">
      <alignment horizontal="left" vertical="center" wrapText="1"/>
    </xf>
    <xf numFmtId="4" fontId="16" fillId="35" borderId="0" xfId="0" applyNumberFormat="1" applyFont="1" applyFill="1" applyAlignment="1">
      <alignment horizontal="left" vertical="center" wrapText="1"/>
    </xf>
    <xf numFmtId="0" fontId="0" fillId="35" borderId="0" xfId="0" applyFill="1"/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2" fontId="0" fillId="35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16" fillId="33" borderId="0" xfId="0" applyNumberFormat="1" applyFont="1" applyFill="1" applyAlignment="1">
      <alignment horizontal="left" vertical="center" wrapText="1"/>
    </xf>
    <xf numFmtId="49" fontId="16" fillId="35" borderId="0" xfId="0" applyNumberFormat="1" applyFont="1" applyFill="1" applyAlignment="1">
      <alignment horizontal="left" vertical="center" wrapText="1"/>
    </xf>
    <xf numFmtId="4" fontId="16" fillId="33" borderId="0" xfId="0" applyNumberFormat="1" applyFont="1" applyFill="1" applyAlignment="1">
      <alignment horizontal="center" vertical="top"/>
    </xf>
    <xf numFmtId="2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2" fontId="0" fillId="0" borderId="0" xfId="0" applyNumberFormat="1" applyAlignment="1">
      <alignment vertical="center" wrapText="1"/>
    </xf>
    <xf numFmtId="2" fontId="0" fillId="36" borderId="0" xfId="0" applyNumberFormat="1" applyFill="1" applyAlignment="1">
      <alignment horizontal="right" vertical="top"/>
    </xf>
    <xf numFmtId="2" fontId="0" fillId="36" borderId="0" xfId="0" applyNumberFormat="1" applyFill="1" applyAlignment="1">
      <alignment horizontal="right" vertical="center" wrapText="1"/>
    </xf>
    <xf numFmtId="2" fontId="0" fillId="36" borderId="0" xfId="0" applyNumberFormat="1" applyFill="1" applyAlignment="1">
      <alignment vertical="center" wrapText="1"/>
    </xf>
    <xf numFmtId="2" fontId="0" fillId="36" borderId="0" xfId="0" applyNumberFormat="1" applyFill="1" applyAlignment="1">
      <alignment vertical="top"/>
    </xf>
    <xf numFmtId="4" fontId="0" fillId="36" borderId="0" xfId="0" applyNumberFormat="1" applyFill="1" applyAlignment="1">
      <alignment vertical="top"/>
    </xf>
    <xf numFmtId="2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 vertical="center" wrapText="1"/>
    </xf>
    <xf numFmtId="0" fontId="16" fillId="0" borderId="0" xfId="0" quotePrefix="1" applyFont="1" applyAlignment="1">
      <alignment horizontal="left" vertical="center" wrapText="1"/>
    </xf>
    <xf numFmtId="2" fontId="0" fillId="36" borderId="0" xfId="0" applyNumberFormat="1" applyFill="1" applyAlignment="1">
      <alignment horizontal="left" vertical="center" wrapText="1"/>
    </xf>
    <xf numFmtId="4" fontId="1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" fontId="0" fillId="0" borderId="0" xfId="0" applyNumberFormat="1" applyAlignment="1">
      <alignment vertical="center" wrapText="1"/>
    </xf>
    <xf numFmtId="4" fontId="0" fillId="0" borderId="0" xfId="0" applyNumberFormat="1" applyAlignment="1">
      <alignment horizontal="center" vertical="top"/>
    </xf>
    <xf numFmtId="2" fontId="0" fillId="35" borderId="0" xfId="0" applyNumberFormat="1" applyFill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3" fillId="37" borderId="11" xfId="0" applyNumberFormat="1" applyFont="1" applyFill="1" applyBorder="1" applyAlignment="1">
      <alignment horizontal="left" vertical="center" wrapText="1"/>
    </xf>
    <xf numFmtId="17" fontId="13" fillId="37" borderId="11" xfId="0" applyNumberFormat="1" applyFont="1" applyFill="1" applyBorder="1" applyAlignment="1">
      <alignment horizontal="center" vertical="center" wrapText="1"/>
    </xf>
    <xf numFmtId="17" fontId="13" fillId="37" borderId="12" xfId="0" applyNumberFormat="1" applyFont="1" applyFill="1" applyBorder="1" applyAlignment="1">
      <alignment horizontal="left" vertical="center" wrapText="1"/>
    </xf>
    <xf numFmtId="0" fontId="16" fillId="0" borderId="0" xfId="0" applyFont="1"/>
    <xf numFmtId="4" fontId="0" fillId="38" borderId="0" xfId="0" applyNumberFormat="1" applyFill="1"/>
    <xf numFmtId="2" fontId="0" fillId="38" borderId="0" xfId="0" applyNumberFormat="1" applyFill="1"/>
    <xf numFmtId="2" fontId="0" fillId="0" borderId="0" xfId="0" applyNumberFormat="1" applyAlignment="1">
      <alignment horizontal="right" vertical="center"/>
    </xf>
    <xf numFmtId="164" fontId="13" fillId="37" borderId="11" xfId="0" applyNumberFormat="1" applyFont="1" applyFill="1" applyBorder="1" applyAlignment="1">
      <alignment horizontal="left" vertical="center" wrapText="1"/>
    </xf>
    <xf numFmtId="0" fontId="16" fillId="4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6" fillId="39" borderId="0" xfId="0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37"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2" formatCode="0.00"/>
      <alignment horizontal="right" vertical="center" textRotation="0" wrapText="1" indent="0" justifyLastLine="0" shrinkToFit="0" readingOrder="0"/>
    </dxf>
    <dxf>
      <numFmt numFmtId="2" formatCode="0.00"/>
      <alignment horizontal="right" vertical="center" textRotation="0" wrapText="1" indent="0" justifyLastLine="0" shrinkToFit="0" readingOrder="0"/>
    </dxf>
    <dxf>
      <numFmt numFmtId="2" formatCode="0.00"/>
      <alignment horizontal="right" vertical="center" textRotation="0" wrapText="1" indent="0" justifyLastLine="0" shrinkToFit="0" readingOrder="0"/>
    </dxf>
    <dxf>
      <numFmt numFmtId="2" formatCode="0.00"/>
      <alignment horizontal="righ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Blue</a:t>
            </a:r>
            <a:r>
              <a:rPr lang="pt-BR" baseline="0"/>
              <a:t> Team</a:t>
            </a:r>
            <a:r>
              <a:rPr lang="pt-BR"/>
              <a:t> - 2025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DisponibxApontamentos!$A$15</c:f>
              <c:strCache>
                <c:ptCount val="1"/>
                <c:pt idx="0">
                  <c:v>Horas Disp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DisponibxApontamentos!$B$14:$E$14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DisponibxApontamentos!$B$15:$E$15</c:f>
              <c:numCache>
                <c:formatCode>#,##0.00</c:formatCode>
                <c:ptCount val="4"/>
                <c:pt idx="0">
                  <c:v>504</c:v>
                </c:pt>
                <c:pt idx="1">
                  <c:v>480</c:v>
                </c:pt>
                <c:pt idx="2">
                  <c:v>504</c:v>
                </c:pt>
                <c:pt idx="3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4-48C3-AD06-44834B4ABCFE}"/>
            </c:ext>
          </c:extLst>
        </c:ser>
        <c:ser>
          <c:idx val="1"/>
          <c:order val="1"/>
          <c:tx>
            <c:strRef>
              <c:f>DisponibxApontamentos!$A$16</c:f>
              <c:strCache>
                <c:ptCount val="1"/>
                <c:pt idx="0">
                  <c:v>Apontamento horas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DisponibxApontamentos!$B$14:$E$14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DisponibxApontamentos!$B$16:$E$16</c:f>
              <c:numCache>
                <c:formatCode>0.00</c:formatCode>
                <c:ptCount val="4"/>
                <c:pt idx="0">
                  <c:v>549.5</c:v>
                </c:pt>
                <c:pt idx="1">
                  <c:v>526.79999999999995</c:v>
                </c:pt>
                <c:pt idx="2">
                  <c:v>600</c:v>
                </c:pt>
                <c:pt idx="3">
                  <c:v>547.9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4-48C3-AD06-44834B4ABC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177472"/>
        <c:axId val="318155872"/>
        <c:extLst/>
      </c:lineChart>
      <c:dateAx>
        <c:axId val="318177472"/>
        <c:scaling>
          <c:orientation val="minMax"/>
        </c:scaling>
        <c:delete val="0"/>
        <c:axPos val="b"/>
        <c:numFmt formatCode="[$-416]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55872"/>
        <c:crosses val="autoZero"/>
        <c:auto val="1"/>
        <c:lblOffset val="100"/>
        <c:baseTimeUnit val="months"/>
      </c:dateAx>
      <c:valAx>
        <c:axId val="318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8</xdr:col>
      <xdr:colOff>304800</xdr:colOff>
      <xdr:row>30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C6C859-1ADD-49EE-AD95-4CBB94EF2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34A770-5EB1-49F7-B417-C14535289122}" name="Tabela1326427" displayName="Tabela1326427" ref="A1:S41" totalsRowShown="0" headerRowDxfId="336" dataDxfId="335">
  <autoFilter ref="A1:S41" xr:uid="{04DCF97C-20C4-4D45-A1D7-9B259AA1E8AB}"/>
  <tableColumns count="19">
    <tableColumn id="1" xr3:uid="{FADCA97D-E8C9-46A3-ADC8-A5C2487B588F}" name="Epic" dataDxfId="334"/>
    <tableColumn id="2" xr3:uid="{28BFA8EE-F125-49DD-94BA-D06C9FC55519}" name="Ações" dataDxfId="333"/>
    <tableColumn id="16" xr3:uid="{281D1545-22AA-4253-96EE-FC7A35355B49}" name="Status" dataDxfId="332"/>
    <tableColumn id="3" xr3:uid="{698BA8EF-4637-456F-850C-1DBAF37BCB07}" name="Due Date" dataDxfId="331"/>
    <tableColumn id="4" xr3:uid="{B25C1812-825F-44C2-976F-A7D5AE011D3E}" name="Assignee" dataDxfId="330"/>
    <tableColumn id="6" xr3:uid="{8854E4FB-1F6F-431E-A7EA-5C7FD0BB1A11}" name="Estimated effort" dataDxfId="329"/>
    <tableColumn id="5" xr3:uid="{1A99D665-012F-41BC-B39D-0817309CFE16}" name="Planned effort" dataDxfId="328">
      <calculatedColumnFormula>SUM(#REF!)</calculatedColumnFormula>
    </tableColumn>
    <tableColumn id="8" xr3:uid="{C797BA89-8150-4E00-BBB6-E4CEEB585C57}" name="Mês 1" dataDxfId="327"/>
    <tableColumn id="9" xr3:uid="{B3F4A028-DDDF-4689-ACE0-BEC1508E6BCD}" name="Mês 2" dataDxfId="326"/>
    <tableColumn id="10" xr3:uid="{BE9A327F-5450-4067-AE30-2B41390F5018}" name="Mês 3" dataDxfId="325"/>
    <tableColumn id="11" xr3:uid="{966A34A7-9583-4233-B6C9-86A361EA51B5}" name="Mês 4" dataDxfId="324"/>
    <tableColumn id="12" xr3:uid="{E9D3FBE9-4594-484D-A24E-939151BDB35E}" name="Mês 5" dataDxfId="323"/>
    <tableColumn id="13" xr3:uid="{D9598DB0-2BFC-4D3D-9E0F-601D35504A79}" name="Mês 6" dataDxfId="322"/>
    <tableColumn id="14" xr3:uid="{68C44AFF-247A-42C3-8E7E-D5162CD54D6D}" name="Mês 7" dataDxfId="321"/>
    <tableColumn id="15" xr3:uid="{EEB633DF-BF76-463B-A510-FEA460D9A7DC}" name="Mês 8" dataDxfId="320"/>
    <tableColumn id="22" xr3:uid="{B09A89D9-4BA6-4695-B866-2C572605A8B1}" name="Mês 9" dataDxfId="319"/>
    <tableColumn id="21" xr3:uid="{5E14EE54-D41B-4A3F-BA84-8C3838E99C67}" name="Mês 10" dataDxfId="318"/>
    <tableColumn id="20" xr3:uid="{16E6F581-96AD-40C7-ADDE-341961CE8A4A}" name="Mês 11" dataDxfId="317"/>
    <tableColumn id="19" xr3:uid="{E94A1EF3-58DF-49D3-85D2-54EF2F733496}" name="Mês 12" dataDxfId="31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AEE981-39BE-4F6E-AB50-321B2EE9E620}" name="Tabela132646" displayName="Tabela132646" ref="A1:AJ65" totalsRowShown="0" headerRowDxfId="315" dataDxfId="314">
  <autoFilter ref="A1:AJ65" xr:uid="{38AEE981-39BE-4F6E-AB50-321B2EE9E620}">
    <filterColumn colId="2">
      <filters blank="1">
        <filter val="Backlog"/>
        <filter val="Em andamento"/>
        <filter val="Parado"/>
      </filters>
    </filterColumn>
  </autoFilter>
  <tableColumns count="36">
    <tableColumn id="1" xr3:uid="{0283857B-B71E-4AAB-AF6C-DFBE58A420DE}" name="Epic" dataDxfId="313"/>
    <tableColumn id="2" xr3:uid="{FBAA9BD9-7FFD-4F82-9841-1C7AA401F0D5}" name="Ações" dataDxfId="312"/>
    <tableColumn id="16" xr3:uid="{8626C1BD-FCD5-43F5-BB86-4B38C0FDE4AF}" name="Status" dataDxfId="311"/>
    <tableColumn id="3" xr3:uid="{643EFA27-8301-4D5F-88A3-55574319280F}" name="Due Date" dataDxfId="310"/>
    <tableColumn id="4" xr3:uid="{48B3EA1B-D07F-4D93-B36F-6D65575D6DAC}" name="Assignee" dataDxfId="309"/>
    <tableColumn id="7" xr3:uid="{E4F3A443-709E-4BC9-9AFA-CEF9ED33EC20}" name="Estimated effort" dataDxfId="308"/>
    <tableColumn id="5" xr3:uid="{ED67785C-D71B-42C2-9B32-2A38CB65621F}" name="Planned effort" dataDxfId="307">
      <calculatedColumnFormula>SUM(#REF!)</calculatedColumnFormula>
    </tableColumn>
    <tableColumn id="8" xr3:uid="{B1D79D1F-DE9F-4A2C-ADA8-77FF8D1D6E6F}" name="ago/24" dataDxfId="306"/>
    <tableColumn id="9" xr3:uid="{6A034C10-F372-45DE-A78A-29163C14F738}" name="set/24" dataDxfId="305"/>
    <tableColumn id="10" xr3:uid="{179A41F3-2AF0-4ECC-80EB-BB8756BAB697}" name="out/24" dataDxfId="304"/>
    <tableColumn id="11" xr3:uid="{F695647D-51AE-43CA-A02D-B60391A5B4D7}" name="nov/24" dataDxfId="303"/>
    <tableColumn id="12" xr3:uid="{6C0FCE16-A97A-4AAE-9C50-32C70FF1F7DC}" name="dez/24" dataDxfId="302"/>
    <tableColumn id="13" xr3:uid="{54D96692-07F4-426F-8BB1-C146E783143F}" name="jan/25" dataDxfId="301"/>
    <tableColumn id="14" xr3:uid="{6DF453BB-A2DB-40B5-ABE7-3C8BF3870E81}" name="fev/25" dataDxfId="300"/>
    <tableColumn id="15" xr3:uid="{7C806633-6F47-4794-ABF0-B60BC7ECE33F}" name="mar/25" dataDxfId="299"/>
    <tableColumn id="22" xr3:uid="{ACD2E349-D3E3-4F49-9748-292330009FCB}" name="abr/25" dataDxfId="298"/>
    <tableColumn id="21" xr3:uid="{26D404F3-907A-4DDB-804E-7148E4D59765}" name="mai/25" dataDxfId="297"/>
    <tableColumn id="20" xr3:uid="{FA8BABF0-8409-4C95-9CE0-BA9E9DC3873D}" name="jun/25" dataDxfId="296"/>
    <tableColumn id="19" xr3:uid="{5927610D-B476-438B-BC98-7456B1323E5C}" name="jul/25" dataDxfId="295"/>
    <tableColumn id="17" xr3:uid="{99774F5B-8919-4C6E-978F-512492462E59}" name="ago/25" dataDxfId="294"/>
    <tableColumn id="23" xr3:uid="{59BA1126-A802-4C2B-8A43-347FC1758BFC}" name="set/25" dataDxfId="293"/>
    <tableColumn id="24" xr3:uid="{605A5E39-5026-4C3E-B907-0A57BFA151EB}" name="out/25" dataDxfId="292"/>
    <tableColumn id="25" xr3:uid="{0B7BEB6D-E698-4D02-9757-B963DE3BB549}" name="nov/25" dataDxfId="291"/>
    <tableColumn id="18" xr3:uid="{8E7CAA6A-5BDC-494A-8E60-98A1882A1783}" name="dez/25" dataDxfId="290"/>
    <tableColumn id="26" xr3:uid="{35CE3AE3-B218-4998-AA56-9D9F489E68D0}" name="jan/262" dataDxfId="289"/>
    <tableColumn id="27" xr3:uid="{38968207-5868-4B0C-84C9-C46ABF9031E8}" name="fev/26" dataDxfId="288"/>
    <tableColumn id="28" xr3:uid="{A939EAEE-12A7-4A57-A47D-0C582372D054}" name="mar/26" dataDxfId="287"/>
    <tableColumn id="29" xr3:uid="{B13D76AC-C3B3-4581-8685-33C7A4C02EF0}" name="abr/26" dataDxfId="286"/>
    <tableColumn id="30" xr3:uid="{F4B54276-954C-4367-BA8F-98DF7D12C316}" name="mai/26" dataDxfId="285"/>
    <tableColumn id="31" xr3:uid="{B84BA15D-589E-4316-875B-FD6DEECB47BA}" name="jun/26" dataDxfId="284"/>
    <tableColumn id="32" xr3:uid="{2C4AA168-76AD-400C-8533-5F20367E1521}" name="jul/26" dataDxfId="283"/>
    <tableColumn id="33" xr3:uid="{B8981DCF-1B69-40C3-AE95-133768547CB2}" name="ago/26" dataDxfId="282"/>
    <tableColumn id="34" xr3:uid="{8F063631-58A1-43BC-BA18-B9A910EC495A}" name="set/26" dataDxfId="281"/>
    <tableColumn id="35" xr3:uid="{856A7719-3ADA-444E-95D6-5C1D58B8B6B5}" name="out/26" dataDxfId="280"/>
    <tableColumn id="36" xr3:uid="{0455B8B7-E5C3-488A-8C60-A4868976D162}" name="nov/26" dataDxfId="279"/>
    <tableColumn id="37" xr3:uid="{ADC62E72-F141-460C-95E7-7C414222E52B}" name="dez/26" dataDxfId="278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21DE30-D7B3-4F6B-A2BB-60FE6619EF8B}" name="Tabela1326428" displayName="Tabela1326428" ref="A1:AG48" totalsRowShown="0" headerRowDxfId="277" dataDxfId="276">
  <autoFilter ref="A1:AG48" xr:uid="{04DCF97C-20C4-4D45-A1D7-9B259AA1E8AB}">
    <filterColumn colId="2">
      <filters blank="1">
        <filter val="Backlog"/>
        <filter val="Em andamento"/>
        <filter val="Parado"/>
      </filters>
    </filterColumn>
  </autoFilter>
  <tableColumns count="33">
    <tableColumn id="1" xr3:uid="{EF9A408B-CCFF-453A-880B-1835D3ABEE4B}" name="Epic" dataDxfId="275"/>
    <tableColumn id="2" xr3:uid="{5F4CFA8E-8B7C-4A07-ABA3-AB4549E837F3}" name="Ações" dataDxfId="274"/>
    <tableColumn id="16" xr3:uid="{CDD4AB07-056A-4718-9D8F-DAAF25E7BF9A}" name="Status" dataDxfId="273"/>
    <tableColumn id="3" xr3:uid="{3E062112-9854-484C-BED2-3A049FC1CACD}" name="Due Date" dataDxfId="272"/>
    <tableColumn id="4" xr3:uid="{F8A5F342-BA85-4545-8AAD-27FF1BB81E78}" name="Assignee" dataDxfId="271"/>
    <tableColumn id="6" xr3:uid="{CC1B582B-0A61-4287-AADC-86F9E3D9CFFC}" name="Estimated effort" dataDxfId="270"/>
    <tableColumn id="5" xr3:uid="{370D52F2-88FD-4979-A7B9-80B897F15BA7}" name="Planned effort" dataDxfId="269">
      <calculatedColumnFormula>SUM(#REF!)</calculatedColumnFormula>
    </tableColumn>
    <tableColumn id="11" xr3:uid="{F6D07AF2-4D96-44B2-BC56-12ACC8716D5F}" name="nov/24" dataDxfId="268"/>
    <tableColumn id="12" xr3:uid="{84AA6636-BBB5-4D7D-99F6-A4C8C702489E}" name="dez/24" dataDxfId="267"/>
    <tableColumn id="13" xr3:uid="{27589858-DF0B-4BC9-A33F-BD01FE81489A}" name="jan/25" dataDxfId="266"/>
    <tableColumn id="14" xr3:uid="{01D956BE-5B80-4D02-A1CB-DADA05C2AACA}" name="fev/25" dataDxfId="265"/>
    <tableColumn id="15" xr3:uid="{38266181-FF1F-419A-89F2-16417CCF260F}" name="mar/25" dataDxfId="264"/>
    <tableColumn id="22" xr3:uid="{A005A995-092E-4B26-B1C7-86F4F148DB50}" name="abr/25" dataDxfId="263"/>
    <tableColumn id="21" xr3:uid="{77E1DD98-2703-43BF-9C38-C7681508AD77}" name="mai/25" dataDxfId="262"/>
    <tableColumn id="20" xr3:uid="{AEE99D2C-33A6-4809-9D7F-3EBC4FE9E5D4}" name="jun/25" dataDxfId="261"/>
    <tableColumn id="19" xr3:uid="{D5C5DBEB-DA23-43AD-953D-FDF74364D062}" name="jul/25" dataDxfId="260"/>
    <tableColumn id="7" xr3:uid="{31EDB5A4-C790-4E55-8502-E646F9797850}" name="ago/25" dataDxfId="259"/>
    <tableColumn id="17" xr3:uid="{6BF9600E-B611-4E5C-B00D-E7AE918B3B67}" name="set/25" dataDxfId="258"/>
    <tableColumn id="23" xr3:uid="{39351D81-74FC-4AC8-B2D6-E069B398A7A7}" name="out/25" dataDxfId="257"/>
    <tableColumn id="24" xr3:uid="{3BC0DE9F-A252-4242-937C-ADE86285B225}" name="nov/25" dataDxfId="256"/>
    <tableColumn id="18" xr3:uid="{BFC901E1-B1F4-48C7-837E-26AB1167FE43}" name="dez/25" dataDxfId="255"/>
    <tableColumn id="8" xr3:uid="{FE30D672-4E4D-4D72-A341-D7E431EDDC70}" name="jan/262" dataDxfId="254"/>
    <tableColumn id="9" xr3:uid="{EBDFC7D0-702F-48FD-BD30-076CAB2B555E}" name="fev/26" dataDxfId="253"/>
    <tableColumn id="10" xr3:uid="{441F9DA2-672D-47AD-8E98-2CCA66333BA0}" name="mar/26" dataDxfId="252"/>
    <tableColumn id="25" xr3:uid="{23BA585C-CB3D-4BC0-95A0-92B6D597D02A}" name="abr/26" dataDxfId="251"/>
    <tableColumn id="26" xr3:uid="{DA7BA5B1-FE32-47FD-8CB4-1235AF14B613}" name="mai/26" dataDxfId="250"/>
    <tableColumn id="27" xr3:uid="{22B387EF-D7ED-4174-9D65-3E215AA4817A}" name="jun/26" dataDxfId="249"/>
    <tableColumn id="28" xr3:uid="{AAD7FB02-254C-4102-9E0E-7C818A497DEC}" name="jul/26" dataDxfId="248"/>
    <tableColumn id="29" xr3:uid="{D1F329CB-EB13-4A2F-AB39-6B6076D78787}" name="ago/26" dataDxfId="247"/>
    <tableColumn id="30" xr3:uid="{A469CA89-BBE2-4F05-8C7A-625D8BF9FAF4}" name="set/26" dataDxfId="246"/>
    <tableColumn id="31" xr3:uid="{546D659A-98FB-4CD5-BE7F-CABBA0B84684}" name="out/26" dataDxfId="245"/>
    <tableColumn id="32" xr3:uid="{6F8C2A5C-6F21-4BAA-B9B1-9A302CEFB8F0}" name="nov/26" dataDxfId="244"/>
    <tableColumn id="33" xr3:uid="{01030E8D-4892-4E6F-8DA1-8ECBCDE2599D}" name="dez/26" dataDxfId="24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DCF97C-20C4-4D45-A1D7-9B259AA1E8AB}" name="Tabela13264" displayName="Tabela13264" ref="A1:AK50" totalsRowShown="0" headerRowDxfId="242" dataDxfId="241">
  <autoFilter ref="A1:AK50" xr:uid="{04DCF97C-20C4-4D45-A1D7-9B259AA1E8AB}">
    <filterColumn colId="3">
      <filters blank="1">
        <filter val="Backlog"/>
        <filter val="Em andamento"/>
      </filters>
    </filterColumn>
  </autoFilter>
  <tableColumns count="37">
    <tableColumn id="1" xr3:uid="{7B43CE21-59C5-432F-B2CA-53AC57A2A1CD}" name="Epic" dataDxfId="240"/>
    <tableColumn id="2" xr3:uid="{3739C7B2-4298-4F16-9313-FF4370E3925D}" name="Classificação" dataDxfId="239"/>
    <tableColumn id="38" xr3:uid="{08AE0EAB-2D90-404E-A513-794F0114F0A6}" name="Ações" dataDxfId="238"/>
    <tableColumn id="16" xr3:uid="{21C0C4F3-05F4-4C59-8277-5177EB95A208}" name="Status" dataDxfId="237"/>
    <tableColumn id="3" xr3:uid="{55CBB91F-5A3C-4414-B9E5-8CDA6EF33056}" name="Due Date" dataDxfId="236"/>
    <tableColumn id="4" xr3:uid="{F62FD730-1C93-4347-9ED1-C5EDF24D48DC}" name="Assignee" dataDxfId="235"/>
    <tableColumn id="6" xr3:uid="{C3FD4305-8684-47B3-9A2A-EA1245FCB657}" name="Estimated effort" dataDxfId="234"/>
    <tableColumn id="5" xr3:uid="{B73E690F-B8A5-4730-B809-009954A0BC17}" name="Planned effort" dataDxfId="233">
      <calculatedColumnFormula>SUM(#REF!)</calculatedColumnFormula>
    </tableColumn>
    <tableColumn id="8" xr3:uid="{82112F7F-E955-4AD6-BCDB-CF2461384465}" name="ago/24" dataDxfId="232"/>
    <tableColumn id="9" xr3:uid="{9A731DB4-F055-4416-946F-A3026977322B}" name="set/24" dataDxfId="231"/>
    <tableColumn id="10" xr3:uid="{F8F9F193-49F5-47DC-B05F-E8D34459AF0F}" name="out/24" dataDxfId="230"/>
    <tableColumn id="11" xr3:uid="{84982DF5-2C21-494A-BAA1-4468F37785B7}" name="nov/24" dataDxfId="229"/>
    <tableColumn id="12" xr3:uid="{31FAA850-3C3E-4EA8-B474-441672B74BAD}" name="dez/24" dataDxfId="228"/>
    <tableColumn id="13" xr3:uid="{E015696B-D902-43AB-A66C-1236E9FB1DE0}" name="jan/25" dataDxfId="227"/>
    <tableColumn id="14" xr3:uid="{EB18FAEF-B9B2-4C02-8F6D-B19D29101892}" name="fev/25" dataDxfId="226"/>
    <tableColumn id="15" xr3:uid="{1A6C54FC-A488-4910-8FE3-4E7A7470BC19}" name="mar/25" dataDxfId="225"/>
    <tableColumn id="22" xr3:uid="{AB6AD101-007C-47A5-AB57-4BF983CF626C}" name="abr/25" dataDxfId="224"/>
    <tableColumn id="21" xr3:uid="{35CE5C64-0D83-4AE3-8409-BA6562EC6F08}" name="mai/25" dataDxfId="223"/>
    <tableColumn id="20" xr3:uid="{F8FF0B81-6A8D-4AA8-9CCC-EF982FFC4437}" name="jun/25" dataDxfId="222"/>
    <tableColumn id="19" xr3:uid="{B626BEF2-431F-4AA1-9088-A91F4256242B}" name="jul/25" dataDxfId="221"/>
    <tableColumn id="7" xr3:uid="{2C2AC28A-FACB-436C-A01A-98BB758F005E}" name="ago/25" dataDxfId="220"/>
    <tableColumn id="17" xr3:uid="{1202ED4C-6785-4E80-95C0-0819FE40DAA7}" name="set/25" dataDxfId="219"/>
    <tableColumn id="23" xr3:uid="{44F97AB0-FF6E-4A19-A744-7A12CF2C1284}" name="out/25" dataDxfId="218"/>
    <tableColumn id="24" xr3:uid="{116ED076-A46B-4B49-B3E1-7C725A497CBC}" name="nov/25" dataDxfId="217"/>
    <tableColumn id="18" xr3:uid="{519E32AC-BA64-415C-A341-3E1441CF66F5}" name="dez/25" dataDxfId="216"/>
    <tableColumn id="25" xr3:uid="{60C4B7F3-9698-46E2-9B65-EBCF3233855C}" name="jan/262" dataDxfId="215"/>
    <tableColumn id="26" xr3:uid="{D637B3EF-B125-4F9D-AA30-8B9A8526B5A0}" name="fev/26" dataDxfId="214"/>
    <tableColumn id="27" xr3:uid="{1DF197A0-3B20-498D-9AB6-0D41F55C04F5}" name="mar/26" dataDxfId="213"/>
    <tableColumn id="28" xr3:uid="{CDE6F5F5-4760-4ADD-B832-9B4036AED367}" name="abr/26" dataDxfId="212"/>
    <tableColumn id="29" xr3:uid="{519A19E1-E30B-4290-B5AD-2FE2AB6CFCD3}" name="mai/26" dataDxfId="211"/>
    <tableColumn id="30" xr3:uid="{872BF65E-4906-4E1E-AA61-E1DCEFF272C3}" name="jun/26" dataDxfId="210"/>
    <tableColumn id="31" xr3:uid="{3F88C10A-38C0-40FF-A854-9C2F37693599}" name="jul/26" dataDxfId="209"/>
    <tableColumn id="32" xr3:uid="{5155AB8D-8DB2-4F7B-9D63-02BFF89869BE}" name="ago/26" dataDxfId="208"/>
    <tableColumn id="33" xr3:uid="{14C71123-1D9A-4348-A296-4211A52C9504}" name="set/26" dataDxfId="207"/>
    <tableColumn id="34" xr3:uid="{F5A0C9A2-AD6B-4315-A9F5-2B88601F42E7}" name="out/26" dataDxfId="206"/>
    <tableColumn id="35" xr3:uid="{7C90694B-4921-4BB0-BE9B-C4C8DE07BBD8}" name="nov/26" dataDxfId="205"/>
    <tableColumn id="36" xr3:uid="{73B83D89-832F-476B-8887-9A57F06D3F9F}" name="dez/26" dataDxfId="20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EA2C-7F20-4E49-A15E-F459054B6CCE}">
  <sheetPr codeName="Planilha6"/>
  <dimension ref="A1:S41"/>
  <sheetViews>
    <sheetView zoomScale="90" zoomScaleNormal="90" workbookViewId="0">
      <pane ySplit="4" topLeftCell="A5" activePane="bottomLeft" state="frozen"/>
      <selection pane="bottomLeft" activeCell="A39" sqref="A39"/>
    </sheetView>
  </sheetViews>
  <sheetFormatPr defaultRowHeight="15" x14ac:dyDescent="0.25"/>
  <cols>
    <col min="1" max="1" width="64.140625" style="1" customWidth="1"/>
    <col min="2" max="2" width="25.5703125" style="1" bestFit="1" customWidth="1"/>
    <col min="3" max="3" width="14.42578125" style="1" customWidth="1"/>
    <col min="4" max="4" width="15.85546875" style="1" customWidth="1"/>
    <col min="5" max="5" width="14.5703125" style="1" customWidth="1"/>
    <col min="6" max="6" width="18.140625" style="1" bestFit="1" customWidth="1"/>
    <col min="7" max="7" width="14" style="1" bestFit="1" customWidth="1"/>
    <col min="8" max="9" width="10.42578125" style="1" customWidth="1"/>
    <col min="10" max="19" width="11.5703125" style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2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</row>
    <row r="2" spans="1:19" x14ac:dyDescent="0.25">
      <c r="A2" s="1" t="s">
        <v>19</v>
      </c>
      <c r="G2" s="10">
        <f>SUM(Tabela1326427[[#This Row],[Mês 1]:[Mês 12]])</f>
        <v>1984</v>
      </c>
      <c r="H2" s="6">
        <f t="shared" ref="H2:S2" si="0">H3-H4</f>
        <v>128</v>
      </c>
      <c r="I2" s="6">
        <f t="shared" si="0"/>
        <v>160</v>
      </c>
      <c r="J2" s="6">
        <f t="shared" si="0"/>
        <v>168</v>
      </c>
      <c r="K2" s="6">
        <f t="shared" si="0"/>
        <v>160</v>
      </c>
      <c r="L2" s="6">
        <f t="shared" si="0"/>
        <v>168</v>
      </c>
      <c r="M2" s="6">
        <f t="shared" si="0"/>
        <v>160</v>
      </c>
      <c r="N2" s="6">
        <f t="shared" si="0"/>
        <v>176</v>
      </c>
      <c r="O2" s="6">
        <f t="shared" si="0"/>
        <v>168</v>
      </c>
      <c r="P2" s="6">
        <f t="shared" si="0"/>
        <v>176</v>
      </c>
      <c r="Q2" s="6">
        <f t="shared" si="0"/>
        <v>184</v>
      </c>
      <c r="R2" s="6">
        <f t="shared" si="0"/>
        <v>160</v>
      </c>
      <c r="S2" s="6">
        <f t="shared" si="0"/>
        <v>176</v>
      </c>
    </row>
    <row r="3" spans="1:19" x14ac:dyDescent="0.25">
      <c r="A3" s="1" t="s">
        <v>20</v>
      </c>
      <c r="G3" s="10">
        <f>SUM(Tabela1326427[[#This Row],[Mês 1]:[Mês 12]])</f>
        <v>1984</v>
      </c>
      <c r="H3" s="10">
        <v>128</v>
      </c>
      <c r="I3" s="10">
        <v>160</v>
      </c>
      <c r="J3" s="10">
        <v>168</v>
      </c>
      <c r="K3" s="10">
        <v>160</v>
      </c>
      <c r="L3" s="14">
        <v>168</v>
      </c>
      <c r="M3" s="14">
        <v>160</v>
      </c>
      <c r="N3" s="14">
        <v>176</v>
      </c>
      <c r="O3" s="10">
        <v>168</v>
      </c>
      <c r="P3" s="10">
        <v>176</v>
      </c>
      <c r="Q3" s="10">
        <v>184</v>
      </c>
      <c r="R3" s="10">
        <v>160</v>
      </c>
      <c r="S3" s="10">
        <v>176</v>
      </c>
    </row>
    <row r="4" spans="1:19" x14ac:dyDescent="0.25">
      <c r="A4" s="4" t="s">
        <v>21</v>
      </c>
      <c r="B4" s="4"/>
      <c r="C4" s="4"/>
      <c r="D4" s="4"/>
      <c r="E4" s="4"/>
      <c r="F4" s="4"/>
      <c r="G4" s="28">
        <f>SUM(Tabela1326427[[#This Row],[Mês 1]:[Mês 12]])</f>
        <v>0</v>
      </c>
      <c r="H4" s="5">
        <f t="shared" ref="H4:S4" si="1">SUM(H7:H41)</f>
        <v>0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>
        <f t="shared" si="1"/>
        <v>0</v>
      </c>
      <c r="O4" s="5">
        <f t="shared" si="1"/>
        <v>0</v>
      </c>
      <c r="P4" s="5">
        <f t="shared" si="1"/>
        <v>0</v>
      </c>
      <c r="Q4" s="5">
        <f t="shared" si="1"/>
        <v>0</v>
      </c>
      <c r="R4" s="5">
        <f t="shared" si="1"/>
        <v>0</v>
      </c>
      <c r="S4" s="5">
        <f t="shared" si="1"/>
        <v>0</v>
      </c>
    </row>
    <row r="5" spans="1:19" s="21" customFormat="1" x14ac:dyDescent="0.25">
      <c r="A5" s="17" t="s">
        <v>22</v>
      </c>
      <c r="B5" s="17"/>
      <c r="C5" s="17"/>
      <c r="D5" s="17"/>
      <c r="E5" s="17"/>
      <c r="F5" s="17"/>
      <c r="G5" s="24"/>
      <c r="H5" s="19"/>
      <c r="I5" s="19"/>
      <c r="J5" s="19"/>
      <c r="K5" s="19"/>
      <c r="L5" s="19"/>
      <c r="M5" s="19"/>
      <c r="N5" s="19"/>
      <c r="O5" s="19"/>
      <c r="P5" s="20"/>
      <c r="Q5" s="20"/>
      <c r="R5" s="20"/>
      <c r="S5" s="20"/>
    </row>
    <row r="6" spans="1:19" s="21" customFormat="1" x14ac:dyDescent="0.25">
      <c r="A6" s="17" t="s">
        <v>23</v>
      </c>
      <c r="B6" s="17"/>
      <c r="C6" s="17"/>
      <c r="D6" s="17"/>
      <c r="E6" s="17"/>
      <c r="F6" s="17"/>
      <c r="G6" s="24"/>
      <c r="H6" s="19"/>
      <c r="I6" s="19"/>
      <c r="J6" s="19"/>
      <c r="K6" s="19"/>
      <c r="L6" s="19"/>
      <c r="M6" s="19"/>
      <c r="N6" s="19"/>
      <c r="O6" s="19"/>
      <c r="P6" s="20"/>
      <c r="Q6" s="20"/>
      <c r="R6" s="20"/>
      <c r="S6" s="20"/>
    </row>
    <row r="7" spans="1:19" x14ac:dyDescent="0.25">
      <c r="F7" s="6"/>
      <c r="G7" s="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25">
      <c r="F8" s="6"/>
      <c r="G8" s="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F9" s="6"/>
      <c r="G9" s="6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F10" s="6"/>
      <c r="G10" s="6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5">
      <c r="F11" s="6"/>
      <c r="G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25">
      <c r="F12" s="6"/>
      <c r="G12" s="6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25">
      <c r="F13" s="6"/>
      <c r="G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F14" s="6"/>
      <c r="G14" s="6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F15" s="6"/>
      <c r="G15" s="6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F16" s="6"/>
      <c r="G16" s="6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F17" s="6"/>
      <c r="G17" s="6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F18" s="6"/>
      <c r="G18" s="6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F19" s="6"/>
      <c r="G19" s="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F20" s="6"/>
      <c r="G20" s="6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F21" s="6"/>
      <c r="G21" s="6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A22" s="9"/>
      <c r="F22" s="6"/>
      <c r="G22" s="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F23" s="6"/>
      <c r="G23" s="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5">
      <c r="F24" s="6"/>
      <c r="G24" s="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25">
      <c r="F25" s="6"/>
      <c r="G25" s="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25">
      <c r="F26" s="6"/>
      <c r="G26" s="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F27" s="6"/>
      <c r="G27" s="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F28" s="6"/>
      <c r="G28" s="6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25">
      <c r="F29" s="6"/>
      <c r="G29" s="6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25">
      <c r="A30"/>
      <c r="F30" s="6"/>
      <c r="G30" s="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25">
      <c r="F31" s="6"/>
      <c r="G31" s="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25">
      <c r="G32" s="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25">
      <c r="A33" s="9"/>
      <c r="G33" s="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x14ac:dyDescent="0.25">
      <c r="A34" s="9"/>
      <c r="G34" s="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x14ac:dyDescent="0.25">
      <c r="G35" s="3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25">
      <c r="A36"/>
      <c r="G36" s="3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x14ac:dyDescent="0.25">
      <c r="G37" s="3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x14ac:dyDescent="0.25">
      <c r="G38" s="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25">
      <c r="G39" s="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25">
      <c r="G40" s="3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25">
      <c r="G41" s="3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</sheetData>
  <conditionalFormatting sqref="A22">
    <cfRule type="expression" dxfId="203" priority="17">
      <formula>IF($A22="Esforço total atribuído",1)</formula>
    </cfRule>
    <cfRule type="expression" dxfId="202" priority="18">
      <formula>IF($A22="Disponibilidade restante",1)</formula>
    </cfRule>
    <cfRule type="expression" dxfId="201" priority="19">
      <formula>IF($A22="Disponibil.total",1)</formula>
    </cfRule>
    <cfRule type="expression" dxfId="200" priority="20">
      <formula>IF($B22=1,1)</formula>
    </cfRule>
  </conditionalFormatting>
  <conditionalFormatting sqref="A31 A33:A34 H36:S36">
    <cfRule type="expression" dxfId="199" priority="32">
      <formula>IF($A31=1,1)</formula>
    </cfRule>
  </conditionalFormatting>
  <conditionalFormatting sqref="A31 A33:A34 H36:S37">
    <cfRule type="expression" dxfId="198" priority="29">
      <formula>IF(#REF!="Esforço total atribuído",1)</formula>
    </cfRule>
    <cfRule type="expression" dxfId="197" priority="30">
      <formula>IF(#REF!="Disponibilidade restante",1)</formula>
    </cfRule>
    <cfRule type="expression" dxfId="196" priority="31">
      <formula>IF(#REF!="Disponibil.total",1)</formula>
    </cfRule>
  </conditionalFormatting>
  <conditionalFormatting sqref="G2:G4">
    <cfRule type="expression" dxfId="195" priority="9">
      <formula>IF($A2="Esforço total atribuído",1)</formula>
    </cfRule>
    <cfRule type="expression" dxfId="194" priority="10">
      <formula>IF($A2="Disponibilidade restante",1)</formula>
    </cfRule>
    <cfRule type="expression" dxfId="193" priority="11">
      <formula>IF($A2="Disponibil.total",1)</formula>
    </cfRule>
    <cfRule type="expression" dxfId="192" priority="12">
      <formula>IF($B2=1,1)</formula>
    </cfRule>
  </conditionalFormatting>
  <conditionalFormatting sqref="H3:K3">
    <cfRule type="expression" dxfId="191" priority="5">
      <formula>IF($A3="Esforço total atribuído",1)</formula>
    </cfRule>
    <cfRule type="expression" dxfId="190" priority="6">
      <formula>IF($A3="Disponibilidade restante",1)</formula>
    </cfRule>
    <cfRule type="expression" dxfId="189" priority="7">
      <formula>IF($A3="Disponibil.total",1)</formula>
    </cfRule>
    <cfRule type="expression" dxfId="188" priority="8">
      <formula>IF($B3=1,1)</formula>
    </cfRule>
  </conditionalFormatting>
  <conditionalFormatting sqref="H33:S34">
    <cfRule type="expression" dxfId="187" priority="33">
      <formula>IF(#REF!="Esforço total atribuído",1)</formula>
    </cfRule>
    <cfRule type="expression" dxfId="186" priority="34">
      <formula>IF(#REF!="Disponibilidade restante",1)</formula>
    </cfRule>
    <cfRule type="expression" dxfId="185" priority="35">
      <formula>IF(#REF!="Disponibil.total",1)</formula>
    </cfRule>
    <cfRule type="expression" dxfId="184" priority="36">
      <formula>IF(#REF!=1,1)</formula>
    </cfRule>
  </conditionalFormatting>
  <conditionalFormatting sqref="H37:S37 H39:S40">
    <cfRule type="expression" dxfId="183" priority="40">
      <formula>IF($A30=1,1)</formula>
    </cfRule>
  </conditionalFormatting>
  <conditionalFormatting sqref="H39:S40">
    <cfRule type="expression" dxfId="182" priority="37">
      <formula>IF(#REF!="Esforço total atribuído",1)</formula>
    </cfRule>
    <cfRule type="expression" dxfId="181" priority="38">
      <formula>IF(#REF!="Disponibilidade restante",1)</formula>
    </cfRule>
    <cfRule type="expression" dxfId="180" priority="39">
      <formula>IF(#REF!="Disponibil.total",1)</formula>
    </cfRule>
  </conditionalFormatting>
  <conditionalFormatting sqref="O3:S3">
    <cfRule type="expression" dxfId="179" priority="1">
      <formula>IF($A3="Esforço total atribuído",1)</formula>
    </cfRule>
    <cfRule type="expression" dxfId="178" priority="2">
      <formula>IF($A3="Disponibilidade restante",1)</formula>
    </cfRule>
    <cfRule type="expression" dxfId="177" priority="3">
      <formula>IF($A3="Disponibil.total",1)</formula>
    </cfRule>
    <cfRule type="expression" dxfId="176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4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1BD4-44A8-42CC-982C-6EEAB9287461}">
  <sheetPr codeName="Planilha3"/>
  <dimension ref="A1:AJ65"/>
  <sheetViews>
    <sheetView zoomScale="90" zoomScaleNormal="90" workbookViewId="0">
      <pane ySplit="4" topLeftCell="A5" activePane="bottomLeft" state="frozen"/>
      <selection pane="bottomLeft" activeCell="A6" sqref="A6"/>
    </sheetView>
  </sheetViews>
  <sheetFormatPr defaultRowHeight="15" x14ac:dyDescent="0.25"/>
  <cols>
    <col min="1" max="1" width="60.7109375" style="1" customWidth="1"/>
    <col min="2" max="2" width="18" style="1" customWidth="1"/>
    <col min="3" max="3" width="14.42578125" style="1" customWidth="1"/>
    <col min="4" max="4" width="11.7109375" style="1" bestFit="1" customWidth="1"/>
    <col min="5" max="5" width="12.7109375" style="1" bestFit="1" customWidth="1"/>
    <col min="6" max="6" width="17.42578125" style="1" customWidth="1"/>
    <col min="7" max="7" width="12.85546875" style="1" customWidth="1"/>
    <col min="8" max="9" width="10.42578125" style="1" hidden="1" customWidth="1"/>
    <col min="10" max="10" width="11.85546875" style="1" hidden="1" customWidth="1"/>
    <col min="11" max="11" width="12.28515625" style="1" hidden="1" customWidth="1"/>
    <col min="12" max="13" width="11.5703125" style="1" hidden="1" customWidth="1"/>
    <col min="14" max="14" width="11.42578125" style="1" hidden="1" customWidth="1"/>
    <col min="15" max="16" width="11.5703125" style="1" hidden="1" customWidth="1"/>
    <col min="17" max="24" width="11.5703125" style="1" customWidth="1"/>
  </cols>
  <sheetData>
    <row r="1" spans="1:3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2" t="s">
        <v>6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3" t="s">
        <v>42</v>
      </c>
      <c r="Z1" s="23" t="s">
        <v>43</v>
      </c>
      <c r="AA1" s="23" t="s">
        <v>44</v>
      </c>
      <c r="AB1" s="23" t="s">
        <v>45</v>
      </c>
      <c r="AC1" s="23" t="s">
        <v>46</v>
      </c>
      <c r="AD1" s="48" t="s">
        <v>47</v>
      </c>
      <c r="AE1" s="48" t="s">
        <v>48</v>
      </c>
      <c r="AF1" s="48" t="s">
        <v>49</v>
      </c>
      <c r="AG1" s="48" t="s">
        <v>50</v>
      </c>
      <c r="AH1" s="48" t="s">
        <v>51</v>
      </c>
      <c r="AI1" s="48" t="s">
        <v>52</v>
      </c>
      <c r="AJ1" s="48" t="s">
        <v>53</v>
      </c>
    </row>
    <row r="2" spans="1:36" x14ac:dyDescent="0.25">
      <c r="A2" s="1" t="s">
        <v>19</v>
      </c>
      <c r="G2" s="10">
        <f>G3-G4</f>
        <v>42.300000000000182</v>
      </c>
      <c r="H2" s="6">
        <f t="shared" ref="H2:S2" si="0">H3-H4</f>
        <v>4.1499999999999773</v>
      </c>
      <c r="I2" s="6">
        <f t="shared" si="0"/>
        <v>3.9000000000000057</v>
      </c>
      <c r="J2" s="6">
        <f t="shared" si="0"/>
        <v>5.3499999999999943</v>
      </c>
      <c r="K2" s="6">
        <f t="shared" si="0"/>
        <v>2</v>
      </c>
      <c r="L2" s="6">
        <f t="shared" si="0"/>
        <v>-8.6000000000000227</v>
      </c>
      <c r="M2" s="6">
        <f t="shared" si="0"/>
        <v>-10.5</v>
      </c>
      <c r="N2" s="6">
        <f t="shared" si="0"/>
        <v>-15</v>
      </c>
      <c r="O2" s="6">
        <f t="shared" si="0"/>
        <v>-4</v>
      </c>
      <c r="P2" s="6">
        <f t="shared" si="0"/>
        <v>0</v>
      </c>
      <c r="Q2" s="6">
        <f t="shared" si="0"/>
        <v>-34</v>
      </c>
      <c r="R2" s="6">
        <f t="shared" si="0"/>
        <v>-2</v>
      </c>
      <c r="S2" s="6">
        <f t="shared" si="0"/>
        <v>8</v>
      </c>
      <c r="T2" s="6">
        <f t="shared" ref="T2:AJ2" si="1">T3-T4</f>
        <v>19</v>
      </c>
      <c r="U2" s="6">
        <f t="shared" si="1"/>
        <v>28</v>
      </c>
      <c r="V2" s="6">
        <f t="shared" si="1"/>
        <v>36</v>
      </c>
      <c r="W2" s="6">
        <f t="shared" si="1"/>
        <v>16</v>
      </c>
      <c r="X2" s="6">
        <f t="shared" si="1"/>
        <v>-6</v>
      </c>
      <c r="Y2" s="6">
        <f t="shared" si="1"/>
        <v>83</v>
      </c>
      <c r="Z2" s="6">
        <f t="shared" si="1"/>
        <v>99</v>
      </c>
      <c r="AA2" s="6">
        <f t="shared" si="1"/>
        <v>107</v>
      </c>
      <c r="AB2" s="6">
        <f t="shared" si="1"/>
        <v>115</v>
      </c>
      <c r="AC2" s="6">
        <f t="shared" si="1"/>
        <v>123</v>
      </c>
      <c r="AD2" s="6">
        <f t="shared" si="1"/>
        <v>115</v>
      </c>
      <c r="AE2" s="6">
        <f t="shared" si="1"/>
        <v>131</v>
      </c>
      <c r="AF2" s="6">
        <f t="shared" si="1"/>
        <v>123</v>
      </c>
      <c r="AG2" s="6">
        <f t="shared" si="1"/>
        <v>131</v>
      </c>
      <c r="AH2" s="6">
        <f t="shared" si="1"/>
        <v>139</v>
      </c>
      <c r="AI2" s="6">
        <f t="shared" si="1"/>
        <v>115</v>
      </c>
      <c r="AJ2" s="6">
        <f t="shared" si="1"/>
        <v>83</v>
      </c>
    </row>
    <row r="3" spans="1:36" x14ac:dyDescent="0.25">
      <c r="A3" s="1" t="s">
        <v>20</v>
      </c>
      <c r="G3" s="10">
        <f>SUM(Tabela132646[[#This Row],[ago/24]:[dez/25]])</f>
        <v>2760</v>
      </c>
      <c r="H3" s="10">
        <v>176</v>
      </c>
      <c r="I3" s="10">
        <v>168</v>
      </c>
      <c r="J3" s="10">
        <v>184</v>
      </c>
      <c r="K3" s="10">
        <v>160</v>
      </c>
      <c r="L3" s="10">
        <v>120</v>
      </c>
      <c r="M3" s="10">
        <v>144</v>
      </c>
      <c r="N3" s="10">
        <v>160</v>
      </c>
      <c r="O3" s="10">
        <v>168</v>
      </c>
      <c r="P3" s="10">
        <v>160</v>
      </c>
      <c r="Q3" s="14">
        <v>168</v>
      </c>
      <c r="R3" s="14">
        <v>160</v>
      </c>
      <c r="S3" s="14">
        <v>176</v>
      </c>
      <c r="T3" s="10">
        <v>168</v>
      </c>
      <c r="U3" s="10">
        <v>176</v>
      </c>
      <c r="V3" s="10">
        <v>184</v>
      </c>
      <c r="W3" s="10">
        <v>160</v>
      </c>
      <c r="X3" s="10">
        <v>128</v>
      </c>
      <c r="Y3" s="10">
        <v>144</v>
      </c>
      <c r="Z3" s="10">
        <v>160</v>
      </c>
      <c r="AA3" s="10">
        <v>168</v>
      </c>
      <c r="AB3" s="10">
        <v>160</v>
      </c>
      <c r="AC3" s="10">
        <v>168</v>
      </c>
      <c r="AD3" s="10">
        <v>160</v>
      </c>
      <c r="AE3" s="10">
        <v>176</v>
      </c>
      <c r="AF3" s="10">
        <v>168</v>
      </c>
      <c r="AG3" s="10">
        <v>176</v>
      </c>
      <c r="AH3" s="10">
        <v>184</v>
      </c>
      <c r="AI3" s="10">
        <v>160</v>
      </c>
      <c r="AJ3" s="10">
        <v>128</v>
      </c>
    </row>
    <row r="4" spans="1:36" x14ac:dyDescent="0.25">
      <c r="A4" s="4" t="s">
        <v>21</v>
      </c>
      <c r="B4" s="4"/>
      <c r="C4" s="4"/>
      <c r="D4" s="4"/>
      <c r="E4" s="4"/>
      <c r="F4" s="4"/>
      <c r="G4" s="28">
        <f>SUM(Tabela132646[[#This Row],[ago/24]:[dez/25]])</f>
        <v>2717.7</v>
      </c>
      <c r="H4" s="5">
        <f>SUM(H7:H62)</f>
        <v>171.85000000000002</v>
      </c>
      <c r="I4" s="5">
        <f t="shared" ref="I4:AJ4" si="2">SUM(I7:I57)</f>
        <v>164.1</v>
      </c>
      <c r="J4" s="5">
        <f t="shared" si="2"/>
        <v>178.65</v>
      </c>
      <c r="K4" s="5">
        <f t="shared" si="2"/>
        <v>158</v>
      </c>
      <c r="L4" s="5">
        <f t="shared" si="2"/>
        <v>128.60000000000002</v>
      </c>
      <c r="M4" s="5">
        <f t="shared" si="2"/>
        <v>154.5</v>
      </c>
      <c r="N4" s="5">
        <f t="shared" si="2"/>
        <v>175</v>
      </c>
      <c r="O4" s="5">
        <f t="shared" si="2"/>
        <v>172</v>
      </c>
      <c r="P4" s="5">
        <f t="shared" si="2"/>
        <v>160</v>
      </c>
      <c r="Q4" s="5">
        <f t="shared" si="2"/>
        <v>202</v>
      </c>
      <c r="R4" s="5">
        <f t="shared" si="2"/>
        <v>162</v>
      </c>
      <c r="S4" s="5">
        <f t="shared" si="2"/>
        <v>168</v>
      </c>
      <c r="T4" s="5">
        <f t="shared" si="2"/>
        <v>149</v>
      </c>
      <c r="U4" s="5">
        <f t="shared" si="2"/>
        <v>148</v>
      </c>
      <c r="V4" s="5">
        <f t="shared" si="2"/>
        <v>148</v>
      </c>
      <c r="W4" s="5">
        <f t="shared" si="2"/>
        <v>144</v>
      </c>
      <c r="X4" s="5">
        <f t="shared" si="2"/>
        <v>134</v>
      </c>
      <c r="Y4" s="5">
        <f t="shared" si="2"/>
        <v>61</v>
      </c>
      <c r="Z4" s="5">
        <f t="shared" si="2"/>
        <v>61</v>
      </c>
      <c r="AA4" s="5">
        <f t="shared" si="2"/>
        <v>61</v>
      </c>
      <c r="AB4" s="5">
        <f t="shared" si="2"/>
        <v>45</v>
      </c>
      <c r="AC4" s="5">
        <f t="shared" si="2"/>
        <v>45</v>
      </c>
      <c r="AD4" s="5">
        <f t="shared" si="2"/>
        <v>45</v>
      </c>
      <c r="AE4" s="5">
        <f t="shared" si="2"/>
        <v>45</v>
      </c>
      <c r="AF4" s="5">
        <f t="shared" si="2"/>
        <v>45</v>
      </c>
      <c r="AG4" s="5">
        <f t="shared" si="2"/>
        <v>45</v>
      </c>
      <c r="AH4" s="5">
        <f t="shared" si="2"/>
        <v>45</v>
      </c>
      <c r="AI4" s="5">
        <f t="shared" si="2"/>
        <v>45</v>
      </c>
      <c r="AJ4" s="5">
        <f t="shared" si="2"/>
        <v>45</v>
      </c>
    </row>
    <row r="5" spans="1:36" s="21" customFormat="1" x14ac:dyDescent="0.25">
      <c r="A5" s="17" t="s">
        <v>22</v>
      </c>
      <c r="B5" s="17"/>
      <c r="C5" s="17"/>
      <c r="D5" s="17"/>
      <c r="E5" s="17"/>
      <c r="F5" s="17"/>
      <c r="G5" s="18"/>
      <c r="H5" s="19"/>
      <c r="I5" s="19"/>
      <c r="J5" s="19"/>
      <c r="K5" s="19"/>
      <c r="L5" s="19"/>
      <c r="M5" s="19"/>
      <c r="N5" s="19"/>
      <c r="O5" s="19"/>
      <c r="P5" s="20"/>
      <c r="Q5" s="20"/>
      <c r="R5" s="20"/>
      <c r="S5" s="20"/>
      <c r="T5" s="20"/>
      <c r="U5" s="20"/>
      <c r="V5" s="20"/>
      <c r="W5" s="20"/>
      <c r="X5" s="20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</row>
    <row r="6" spans="1:36" s="21" customFormat="1" x14ac:dyDescent="0.25">
      <c r="A6" s="17" t="s">
        <v>23</v>
      </c>
      <c r="B6" s="17"/>
      <c r="C6" s="17"/>
      <c r="D6" s="17"/>
      <c r="E6" s="17"/>
      <c r="F6" s="17"/>
      <c r="G6" s="18"/>
      <c r="H6" s="19"/>
      <c r="I6" s="19"/>
      <c r="J6" s="19"/>
      <c r="K6" s="19"/>
      <c r="L6" s="19"/>
      <c r="M6" s="19"/>
      <c r="N6" s="19"/>
      <c r="O6" s="19"/>
      <c r="P6" s="20"/>
      <c r="Q6" s="20"/>
      <c r="R6" s="20"/>
      <c r="S6" s="20"/>
      <c r="T6" s="20"/>
      <c r="U6" s="20"/>
      <c r="V6" s="20"/>
      <c r="W6" s="20"/>
      <c r="X6" s="20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</row>
    <row r="7" spans="1:36" x14ac:dyDescent="0.25">
      <c r="A7" s="1" t="s">
        <v>54</v>
      </c>
      <c r="C7" s="1" t="s">
        <v>56</v>
      </c>
      <c r="D7" s="1" t="s">
        <v>57</v>
      </c>
      <c r="E7" s="1" t="s">
        <v>58</v>
      </c>
      <c r="F7" s="6">
        <v>249</v>
      </c>
      <c r="G7" s="6">
        <f>SUM(Tabela132646[[#This Row],[ago/24]:[dez/25]])</f>
        <v>248.05</v>
      </c>
      <c r="H7" s="8">
        <v>16.45</v>
      </c>
      <c r="I7" s="8">
        <v>8</v>
      </c>
      <c r="J7" s="8">
        <v>14</v>
      </c>
      <c r="K7" s="33">
        <v>15</v>
      </c>
      <c r="L7" s="8">
        <v>8.6999999999999993</v>
      </c>
      <c r="M7" s="8">
        <v>8.6999999999999993</v>
      </c>
      <c r="N7" s="8">
        <v>15</v>
      </c>
      <c r="O7" s="8">
        <v>17</v>
      </c>
      <c r="P7" s="8">
        <v>25.2</v>
      </c>
      <c r="Q7" s="8">
        <v>15</v>
      </c>
      <c r="R7" s="8">
        <v>15</v>
      </c>
      <c r="S7" s="8">
        <v>15</v>
      </c>
      <c r="T7" s="8">
        <v>15</v>
      </c>
      <c r="U7" s="8">
        <v>15</v>
      </c>
      <c r="V7" s="8">
        <v>15</v>
      </c>
      <c r="W7" s="8">
        <v>15</v>
      </c>
      <c r="X7" s="8">
        <v>15</v>
      </c>
      <c r="Y7" s="8">
        <v>15</v>
      </c>
      <c r="Z7" s="8">
        <v>15</v>
      </c>
      <c r="AA7" s="8">
        <v>15</v>
      </c>
      <c r="AB7" s="8">
        <v>15</v>
      </c>
      <c r="AC7" s="8">
        <v>15</v>
      </c>
      <c r="AD7" s="8">
        <v>15</v>
      </c>
      <c r="AE7" s="8">
        <v>15</v>
      </c>
      <c r="AF7" s="8">
        <v>15</v>
      </c>
      <c r="AG7" s="8">
        <v>15</v>
      </c>
      <c r="AH7" s="8">
        <v>15</v>
      </c>
      <c r="AI7" s="8">
        <v>15</v>
      </c>
      <c r="AJ7" s="8">
        <v>15</v>
      </c>
    </row>
    <row r="8" spans="1:36" x14ac:dyDescent="0.25">
      <c r="A8" s="16" t="s">
        <v>59</v>
      </c>
      <c r="C8" s="1" t="s">
        <v>56</v>
      </c>
      <c r="D8" s="1" t="s">
        <v>57</v>
      </c>
      <c r="E8" s="1" t="s">
        <v>58</v>
      </c>
      <c r="F8" s="6">
        <v>645</v>
      </c>
      <c r="G8" s="6">
        <f>SUM(Tabela132646[[#This Row],[ago/24]:[dez/25]])</f>
        <v>217.7</v>
      </c>
      <c r="H8" s="8">
        <v>8</v>
      </c>
      <c r="I8" s="8">
        <v>25</v>
      </c>
      <c r="J8" s="8">
        <v>21</v>
      </c>
      <c r="K8" s="33">
        <v>30</v>
      </c>
      <c r="L8" s="8">
        <v>6.3</v>
      </c>
      <c r="M8" s="15">
        <v>14</v>
      </c>
      <c r="N8" s="15">
        <v>10</v>
      </c>
      <c r="O8" s="15">
        <v>10.4</v>
      </c>
      <c r="P8" s="15">
        <v>13</v>
      </c>
      <c r="Q8" s="15">
        <v>10</v>
      </c>
      <c r="R8" s="15">
        <v>10</v>
      </c>
      <c r="S8" s="15">
        <v>10</v>
      </c>
      <c r="T8" s="15">
        <v>10</v>
      </c>
      <c r="U8" s="15">
        <v>10</v>
      </c>
      <c r="V8" s="15">
        <v>10</v>
      </c>
      <c r="W8" s="15">
        <v>10</v>
      </c>
      <c r="X8" s="15">
        <v>10</v>
      </c>
      <c r="Y8" s="15">
        <v>10</v>
      </c>
      <c r="Z8" s="15">
        <v>10</v>
      </c>
      <c r="AA8" s="15">
        <v>10</v>
      </c>
      <c r="AB8" s="15">
        <v>10</v>
      </c>
      <c r="AC8" s="15">
        <v>10</v>
      </c>
      <c r="AD8" s="15">
        <v>10</v>
      </c>
      <c r="AE8" s="15">
        <v>10</v>
      </c>
      <c r="AF8" s="15">
        <v>10</v>
      </c>
      <c r="AG8" s="15">
        <v>10</v>
      </c>
      <c r="AH8" s="15">
        <v>10</v>
      </c>
      <c r="AI8" s="15">
        <v>10</v>
      </c>
      <c r="AJ8" s="15">
        <v>10</v>
      </c>
    </row>
    <row r="9" spans="1:36" x14ac:dyDescent="0.25">
      <c r="A9" s="16" t="s">
        <v>60</v>
      </c>
      <c r="C9" s="1" t="s">
        <v>56</v>
      </c>
      <c r="D9" s="1" t="s">
        <v>57</v>
      </c>
      <c r="E9" s="1" t="s">
        <v>58</v>
      </c>
      <c r="F9" s="6">
        <v>34.15</v>
      </c>
      <c r="G9" s="6">
        <f>SUM(Tabela132646[[#This Row],[ago/24]:[dez/25]])</f>
        <v>44.95</v>
      </c>
      <c r="H9" s="8">
        <v>3.15</v>
      </c>
      <c r="I9" s="8">
        <v>1</v>
      </c>
      <c r="J9" s="8">
        <v>6.5</v>
      </c>
      <c r="K9" s="33">
        <v>2</v>
      </c>
      <c r="L9" s="8">
        <v>2.5</v>
      </c>
      <c r="M9" s="8">
        <v>1</v>
      </c>
      <c r="N9" s="8">
        <v>2</v>
      </c>
      <c r="O9" s="8">
        <v>1.5</v>
      </c>
      <c r="P9" s="8">
        <v>9.3000000000000007</v>
      </c>
      <c r="Q9" s="8">
        <v>2</v>
      </c>
      <c r="R9" s="8">
        <v>2</v>
      </c>
      <c r="S9" s="8">
        <v>2</v>
      </c>
      <c r="T9" s="8">
        <v>2</v>
      </c>
      <c r="U9" s="8">
        <v>2</v>
      </c>
      <c r="V9" s="8">
        <v>2</v>
      </c>
      <c r="W9" s="8">
        <v>2</v>
      </c>
      <c r="X9" s="8">
        <v>2</v>
      </c>
      <c r="Y9" s="8">
        <v>2</v>
      </c>
      <c r="Z9" s="8">
        <v>2</v>
      </c>
      <c r="AA9" s="8">
        <v>2</v>
      </c>
      <c r="AB9" s="8">
        <v>2</v>
      </c>
      <c r="AC9" s="8">
        <v>2</v>
      </c>
      <c r="AD9" s="8">
        <v>2</v>
      </c>
      <c r="AE9" s="8">
        <v>2</v>
      </c>
      <c r="AF9" s="8">
        <v>2</v>
      </c>
      <c r="AG9" s="8">
        <v>2</v>
      </c>
      <c r="AH9" s="8">
        <v>2</v>
      </c>
      <c r="AI9" s="8">
        <v>2</v>
      </c>
      <c r="AJ9" s="8">
        <v>2</v>
      </c>
    </row>
    <row r="10" spans="1:36" x14ac:dyDescent="0.25">
      <c r="A10" s="1" t="s">
        <v>61</v>
      </c>
      <c r="C10" s="1" t="s">
        <v>56</v>
      </c>
      <c r="D10" s="1" t="s">
        <v>57</v>
      </c>
      <c r="E10" s="1" t="s">
        <v>58</v>
      </c>
      <c r="F10" s="6">
        <v>10.199999999999999</v>
      </c>
      <c r="G10" s="6">
        <f>SUM(Tabela132646[[#This Row],[ago/24]:[dez/25]])</f>
        <v>19.100000000000001</v>
      </c>
      <c r="H10" s="7">
        <v>0.2</v>
      </c>
      <c r="I10" s="7">
        <v>10</v>
      </c>
      <c r="J10" s="7">
        <v>0.4</v>
      </c>
      <c r="K10" s="7">
        <v>0</v>
      </c>
      <c r="L10" s="7">
        <v>4</v>
      </c>
      <c r="M10" s="7">
        <v>3</v>
      </c>
      <c r="N10" s="7">
        <v>0</v>
      </c>
      <c r="O10" s="7">
        <v>0.5</v>
      </c>
      <c r="P10" s="7">
        <v>1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</row>
    <row r="11" spans="1:36" hidden="1" x14ac:dyDescent="0.25">
      <c r="A11" s="1" t="s">
        <v>62</v>
      </c>
      <c r="C11" s="1" t="s">
        <v>63</v>
      </c>
      <c r="D11" s="1" t="s">
        <v>57</v>
      </c>
      <c r="E11" s="1" t="s">
        <v>58</v>
      </c>
      <c r="F11" s="6">
        <v>38.5</v>
      </c>
      <c r="G11" s="6">
        <f>SUM(Tabela132646[[#This Row],[ago/24]:[dez/25]])</f>
        <v>2.5</v>
      </c>
      <c r="H11" s="29"/>
      <c r="I11" s="29"/>
      <c r="J11" s="29"/>
      <c r="K11" s="29"/>
      <c r="L11" s="8">
        <v>2.5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</row>
    <row r="12" spans="1:36" s="1" customFormat="1" x14ac:dyDescent="0.25">
      <c r="A12" s="1" t="s">
        <v>62</v>
      </c>
      <c r="C12" s="1" t="s">
        <v>56</v>
      </c>
      <c r="D12" s="1" t="s">
        <v>57</v>
      </c>
      <c r="E12" s="1" t="s">
        <v>58</v>
      </c>
      <c r="F12" s="6">
        <v>36</v>
      </c>
      <c r="G12" s="6">
        <f>SUM(Tabela132646[[#This Row],[ago/24]:[dez/25]])</f>
        <v>39.4</v>
      </c>
      <c r="H12" s="29"/>
      <c r="I12" s="29"/>
      <c r="J12" s="29"/>
      <c r="K12" s="29"/>
      <c r="L12" s="8"/>
      <c r="M12" s="15">
        <v>6.4</v>
      </c>
      <c r="N12" s="15">
        <v>0</v>
      </c>
      <c r="O12" s="15">
        <v>8.5</v>
      </c>
      <c r="P12" s="15">
        <v>0.5</v>
      </c>
      <c r="Q12" s="15">
        <v>3</v>
      </c>
      <c r="R12" s="15">
        <v>3</v>
      </c>
      <c r="S12" s="15">
        <v>3</v>
      </c>
      <c r="T12" s="15">
        <v>3</v>
      </c>
      <c r="U12" s="15">
        <v>3</v>
      </c>
      <c r="V12" s="15">
        <v>3</v>
      </c>
      <c r="W12" s="15">
        <v>3</v>
      </c>
      <c r="X12" s="15">
        <v>3</v>
      </c>
      <c r="Y12" s="15">
        <v>3</v>
      </c>
      <c r="Z12" s="15">
        <v>3</v>
      </c>
      <c r="AA12" s="15">
        <v>3</v>
      </c>
      <c r="AB12" s="15">
        <v>3</v>
      </c>
      <c r="AC12" s="15">
        <v>3</v>
      </c>
      <c r="AD12" s="15">
        <v>3</v>
      </c>
      <c r="AE12" s="15">
        <v>3</v>
      </c>
      <c r="AF12" s="15">
        <v>3</v>
      </c>
      <c r="AG12" s="15">
        <v>3</v>
      </c>
      <c r="AH12" s="15">
        <v>3</v>
      </c>
      <c r="AI12" s="15">
        <v>3</v>
      </c>
      <c r="AJ12" s="15">
        <v>3</v>
      </c>
    </row>
    <row r="13" spans="1:36" s="1" customFormat="1" x14ac:dyDescent="0.25">
      <c r="A13" s="1" t="s">
        <v>64</v>
      </c>
      <c r="C13" s="1" t="s">
        <v>56</v>
      </c>
      <c r="D13" s="1" t="s">
        <v>57</v>
      </c>
      <c r="E13" s="1" t="s">
        <v>58</v>
      </c>
      <c r="F13" s="29"/>
      <c r="G13" s="6">
        <f>SUM(Tabela132646[[#This Row],[ago/24]:[dez/25]])</f>
        <v>24</v>
      </c>
      <c r="H13" s="29"/>
      <c r="I13" s="29"/>
      <c r="J13" s="29"/>
      <c r="K13" s="29"/>
      <c r="L13" s="29"/>
      <c r="M13" s="8">
        <v>24</v>
      </c>
      <c r="N13" s="29"/>
      <c r="O13" s="29"/>
      <c r="P13" s="30"/>
      <c r="Q13" s="30"/>
      <c r="R13" s="30"/>
      <c r="S13" s="30"/>
      <c r="T13" s="7"/>
      <c r="U13" s="7"/>
      <c r="V13" s="7"/>
      <c r="W13" s="7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6" x14ac:dyDescent="0.25">
      <c r="A14" s="1" t="s">
        <v>65</v>
      </c>
      <c r="C14" s="1" t="s">
        <v>56</v>
      </c>
      <c r="D14" s="1" t="s">
        <v>57</v>
      </c>
      <c r="E14" s="1" t="s">
        <v>58</v>
      </c>
      <c r="F14" s="6">
        <v>67.25</v>
      </c>
      <c r="G14" s="6">
        <f>SUM(Tabela132646[[#This Row],[ago/24]:[dez/25]])</f>
        <v>35.65</v>
      </c>
      <c r="H14" s="7">
        <v>0.45</v>
      </c>
      <c r="I14" s="7">
        <v>2.5</v>
      </c>
      <c r="J14" s="7">
        <v>0.3</v>
      </c>
      <c r="K14" s="35">
        <v>1</v>
      </c>
      <c r="L14" s="7">
        <v>3</v>
      </c>
      <c r="M14" s="7">
        <v>0.1</v>
      </c>
      <c r="N14" s="7">
        <v>3</v>
      </c>
      <c r="O14" s="7">
        <v>1</v>
      </c>
      <c r="P14" s="7">
        <v>0.3</v>
      </c>
      <c r="Q14" s="7">
        <v>3</v>
      </c>
      <c r="R14" s="7">
        <v>3</v>
      </c>
      <c r="S14" s="7">
        <v>3</v>
      </c>
      <c r="T14" s="7">
        <v>3</v>
      </c>
      <c r="U14" s="7">
        <v>3</v>
      </c>
      <c r="V14" s="7">
        <v>3</v>
      </c>
      <c r="W14" s="7">
        <v>3</v>
      </c>
      <c r="X14" s="7">
        <v>3</v>
      </c>
      <c r="Y14" s="7">
        <v>3</v>
      </c>
      <c r="Z14" s="7">
        <v>3</v>
      </c>
      <c r="AA14" s="7">
        <v>3</v>
      </c>
      <c r="AB14" s="7">
        <v>3</v>
      </c>
      <c r="AC14" s="7">
        <v>3</v>
      </c>
      <c r="AD14" s="7">
        <v>3</v>
      </c>
      <c r="AE14" s="7">
        <v>3</v>
      </c>
      <c r="AF14" s="7">
        <v>3</v>
      </c>
      <c r="AG14" s="7">
        <v>3</v>
      </c>
      <c r="AH14" s="7">
        <v>3</v>
      </c>
      <c r="AI14" s="7">
        <v>3</v>
      </c>
      <c r="AJ14" s="7">
        <v>3</v>
      </c>
    </row>
    <row r="15" spans="1:36" x14ac:dyDescent="0.25">
      <c r="A15" s="1" t="s">
        <v>67</v>
      </c>
      <c r="C15" s="1" t="s">
        <v>56</v>
      </c>
      <c r="D15" s="1" t="s">
        <v>57</v>
      </c>
      <c r="E15" s="1" t="s">
        <v>58</v>
      </c>
      <c r="F15" s="6">
        <v>63.5</v>
      </c>
      <c r="G15" s="6">
        <f>SUM(Tabela132646[[#This Row],[ago/24]:[dez/25]])</f>
        <v>30.5</v>
      </c>
      <c r="H15" s="7">
        <v>0</v>
      </c>
      <c r="I15" s="7">
        <v>2.5</v>
      </c>
      <c r="J15" s="7"/>
      <c r="K15" s="35">
        <v>1</v>
      </c>
      <c r="L15" s="7">
        <v>0</v>
      </c>
      <c r="M15" s="7">
        <v>1.5</v>
      </c>
      <c r="N15" s="7">
        <v>1</v>
      </c>
      <c r="O15" s="7">
        <v>4.5</v>
      </c>
      <c r="P15" s="7">
        <v>0</v>
      </c>
      <c r="Q15" s="7">
        <v>1</v>
      </c>
      <c r="R15" s="7">
        <v>1</v>
      </c>
      <c r="S15" s="7">
        <v>3</v>
      </c>
      <c r="T15" s="7">
        <v>3</v>
      </c>
      <c r="U15" s="7">
        <v>3</v>
      </c>
      <c r="V15" s="7">
        <v>3</v>
      </c>
      <c r="W15" s="7">
        <v>3</v>
      </c>
      <c r="X15" s="7">
        <v>3</v>
      </c>
      <c r="Y15" s="7">
        <v>3</v>
      </c>
      <c r="Z15" s="7">
        <v>3</v>
      </c>
      <c r="AA15" s="7">
        <v>3</v>
      </c>
      <c r="AB15" s="7">
        <v>3</v>
      </c>
      <c r="AC15" s="7">
        <v>3</v>
      </c>
      <c r="AD15" s="7">
        <v>3</v>
      </c>
      <c r="AE15" s="7">
        <v>3</v>
      </c>
      <c r="AF15" s="7">
        <v>3</v>
      </c>
      <c r="AG15" s="7">
        <v>3</v>
      </c>
      <c r="AH15" s="7">
        <v>3</v>
      </c>
      <c r="AI15" s="7">
        <v>3</v>
      </c>
      <c r="AJ15" s="7">
        <v>3</v>
      </c>
    </row>
    <row r="16" spans="1:36" x14ac:dyDescent="0.25">
      <c r="A16" s="1" t="s">
        <v>68</v>
      </c>
      <c r="C16" s="1" t="s">
        <v>56</v>
      </c>
      <c r="D16" s="1" t="s">
        <v>57</v>
      </c>
      <c r="E16" s="1" t="s">
        <v>58</v>
      </c>
      <c r="F16" s="6">
        <v>26</v>
      </c>
      <c r="G16" s="6">
        <f>SUM(Tabela132646[[#This Row],[ago/24]:[dez/25]])</f>
        <v>29</v>
      </c>
      <c r="H16" s="29"/>
      <c r="I16" s="29"/>
      <c r="J16" s="29"/>
      <c r="K16" s="33">
        <v>2</v>
      </c>
      <c r="L16" s="8">
        <v>0</v>
      </c>
      <c r="M16" s="15">
        <v>4.5</v>
      </c>
      <c r="N16" s="15">
        <v>2</v>
      </c>
      <c r="O16" s="15">
        <v>4.2</v>
      </c>
      <c r="P16" s="15">
        <v>0.3</v>
      </c>
      <c r="Q16" s="15">
        <v>2</v>
      </c>
      <c r="R16" s="15">
        <v>2</v>
      </c>
      <c r="S16" s="15">
        <v>2</v>
      </c>
      <c r="T16" s="15">
        <v>2</v>
      </c>
      <c r="U16" s="15">
        <v>2</v>
      </c>
      <c r="V16" s="15">
        <v>2</v>
      </c>
      <c r="W16" s="15">
        <v>2</v>
      </c>
      <c r="X16" s="15">
        <v>2</v>
      </c>
      <c r="Y16" s="15">
        <v>2</v>
      </c>
      <c r="Z16" s="15">
        <v>2</v>
      </c>
      <c r="AA16" s="15">
        <v>2</v>
      </c>
      <c r="AB16" s="15">
        <v>2</v>
      </c>
      <c r="AC16" s="15">
        <v>2</v>
      </c>
      <c r="AD16" s="15">
        <v>2</v>
      </c>
      <c r="AE16" s="15">
        <v>2</v>
      </c>
      <c r="AF16" s="15">
        <v>2</v>
      </c>
      <c r="AG16" s="15">
        <v>2</v>
      </c>
      <c r="AH16" s="15">
        <v>2</v>
      </c>
      <c r="AI16" s="15">
        <v>2</v>
      </c>
      <c r="AJ16" s="15">
        <v>2</v>
      </c>
    </row>
    <row r="17" spans="1:36" x14ac:dyDescent="0.25">
      <c r="A17" s="1" t="s">
        <v>69</v>
      </c>
      <c r="C17" s="1" t="s">
        <v>56</v>
      </c>
      <c r="D17" s="1">
        <v>2025</v>
      </c>
      <c r="E17" s="1" t="s">
        <v>58</v>
      </c>
      <c r="F17" s="29"/>
      <c r="G17" s="6">
        <f>SUM(Tabela132646[[#This Row],[ago/24]:[dez/25]])</f>
        <v>0.5</v>
      </c>
      <c r="H17" s="29"/>
      <c r="I17" s="29"/>
      <c r="J17" s="29"/>
      <c r="K17" s="41"/>
      <c r="L17" s="29"/>
      <c r="M17" s="8">
        <v>0</v>
      </c>
      <c r="N17" s="8">
        <v>0</v>
      </c>
      <c r="O17" s="8">
        <v>0.5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</row>
    <row r="18" spans="1:36" x14ac:dyDescent="0.25">
      <c r="A18" s="1" t="s">
        <v>70</v>
      </c>
      <c r="C18" s="1" t="s">
        <v>56</v>
      </c>
      <c r="D18" s="1" t="s">
        <v>57</v>
      </c>
      <c r="E18" s="1" t="s">
        <v>58</v>
      </c>
      <c r="F18" s="6">
        <v>85.25</v>
      </c>
      <c r="G18" s="6">
        <f>SUM(Tabela132646[[#This Row],[ago/24]:[dez/25]])</f>
        <v>46.349999999999994</v>
      </c>
      <c r="H18" s="7">
        <v>8.25</v>
      </c>
      <c r="I18" s="7">
        <v>5</v>
      </c>
      <c r="J18" s="7">
        <v>2</v>
      </c>
      <c r="K18" s="35">
        <v>5</v>
      </c>
      <c r="L18" s="7">
        <v>2.7</v>
      </c>
      <c r="M18" s="15">
        <v>0.2</v>
      </c>
      <c r="N18" s="15">
        <v>5</v>
      </c>
      <c r="O18" s="15">
        <v>0.7</v>
      </c>
      <c r="P18" s="15">
        <v>1.5</v>
      </c>
      <c r="Q18" s="15">
        <v>2</v>
      </c>
      <c r="R18" s="15">
        <v>2</v>
      </c>
      <c r="S18" s="15">
        <v>2</v>
      </c>
      <c r="T18" s="15">
        <v>2</v>
      </c>
      <c r="U18" s="15">
        <v>2</v>
      </c>
      <c r="V18" s="15">
        <v>2</v>
      </c>
      <c r="W18" s="15">
        <v>2</v>
      </c>
      <c r="X18" s="15">
        <v>2</v>
      </c>
      <c r="Y18" s="15">
        <v>2</v>
      </c>
      <c r="Z18" s="15">
        <v>2</v>
      </c>
      <c r="AA18" s="15">
        <v>2</v>
      </c>
      <c r="AB18" s="15">
        <v>2</v>
      </c>
      <c r="AC18" s="15">
        <v>2</v>
      </c>
      <c r="AD18" s="15">
        <v>2</v>
      </c>
      <c r="AE18" s="15">
        <v>2</v>
      </c>
      <c r="AF18" s="15">
        <v>2</v>
      </c>
      <c r="AG18" s="15">
        <v>2</v>
      </c>
      <c r="AH18" s="15">
        <v>2</v>
      </c>
      <c r="AI18" s="15">
        <v>2</v>
      </c>
      <c r="AJ18" s="15">
        <v>2</v>
      </c>
    </row>
    <row r="19" spans="1:36" x14ac:dyDescent="0.25">
      <c r="A19" s="1" t="s">
        <v>71</v>
      </c>
      <c r="B19" s="1" t="s">
        <v>72</v>
      </c>
      <c r="C19" s="1" t="s">
        <v>56</v>
      </c>
      <c r="D19" s="1" t="s">
        <v>57</v>
      </c>
      <c r="E19" s="1" t="s">
        <v>58</v>
      </c>
      <c r="F19" s="6">
        <v>0.1</v>
      </c>
      <c r="G19" s="6">
        <f>SUM(Tabela132646[[#This Row],[ago/24]:[dez/25]])</f>
        <v>1.4000000000000001</v>
      </c>
      <c r="H19" s="7">
        <v>0.1</v>
      </c>
      <c r="I19" s="7">
        <v>0</v>
      </c>
      <c r="J19" s="7">
        <v>1.3</v>
      </c>
      <c r="K19" s="35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</row>
    <row r="20" spans="1:36" x14ac:dyDescent="0.25">
      <c r="A20" s="1" t="s">
        <v>73</v>
      </c>
      <c r="C20" s="1" t="s">
        <v>56</v>
      </c>
      <c r="D20" s="1" t="s">
        <v>57</v>
      </c>
      <c r="E20" s="1" t="s">
        <v>58</v>
      </c>
      <c r="F20" s="6">
        <v>61</v>
      </c>
      <c r="G20" s="6">
        <f>SUM(Tabela132646[[#This Row],[ago/24]:[dez/25]])</f>
        <v>62.2</v>
      </c>
      <c r="H20" s="29"/>
      <c r="I20" s="29"/>
      <c r="J20" s="7">
        <v>12</v>
      </c>
      <c r="K20" s="35">
        <v>0</v>
      </c>
      <c r="L20" s="7">
        <v>0</v>
      </c>
      <c r="M20" s="15">
        <v>2</v>
      </c>
      <c r="N20" s="15">
        <v>2</v>
      </c>
      <c r="O20" s="15">
        <v>4.5</v>
      </c>
      <c r="P20" s="15">
        <v>1.7</v>
      </c>
      <c r="Q20" s="15">
        <v>5</v>
      </c>
      <c r="R20" s="15">
        <v>5</v>
      </c>
      <c r="S20" s="15">
        <v>5</v>
      </c>
      <c r="T20" s="15">
        <v>5</v>
      </c>
      <c r="U20" s="15">
        <v>5</v>
      </c>
      <c r="V20" s="15">
        <v>5</v>
      </c>
      <c r="W20" s="15">
        <v>5</v>
      </c>
      <c r="X20" s="15">
        <v>5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</row>
    <row r="21" spans="1:36" x14ac:dyDescent="0.25">
      <c r="A21" s="1" t="s">
        <v>75</v>
      </c>
      <c r="C21" s="1" t="s">
        <v>56</v>
      </c>
      <c r="D21" s="1" t="s">
        <v>57</v>
      </c>
      <c r="E21" s="1" t="s">
        <v>58</v>
      </c>
      <c r="F21" s="6">
        <v>163.95</v>
      </c>
      <c r="G21" s="6">
        <f>SUM(Tabela132646[[#This Row],[ago/24]:[dez/25]])</f>
        <v>110.24999999999999</v>
      </c>
      <c r="H21" s="8">
        <v>3.15</v>
      </c>
      <c r="I21" s="8">
        <v>22</v>
      </c>
      <c r="J21" s="8">
        <v>12</v>
      </c>
      <c r="K21" s="33">
        <v>10</v>
      </c>
      <c r="L21" s="8">
        <v>1.8</v>
      </c>
      <c r="M21" s="15">
        <v>2.5</v>
      </c>
      <c r="N21" s="15">
        <v>10</v>
      </c>
      <c r="O21" s="15">
        <v>4</v>
      </c>
      <c r="P21" s="15">
        <v>4.8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>
        <v>5</v>
      </c>
      <c r="AJ21" s="15">
        <v>5</v>
      </c>
    </row>
    <row r="22" spans="1:36" x14ac:dyDescent="0.25">
      <c r="A22" s="1" t="s">
        <v>76</v>
      </c>
      <c r="B22" s="1" t="s">
        <v>72</v>
      </c>
      <c r="C22" s="1" t="s">
        <v>56</v>
      </c>
      <c r="D22" s="1" t="s">
        <v>57</v>
      </c>
      <c r="E22" s="1" t="s">
        <v>58</v>
      </c>
      <c r="F22" s="6">
        <v>4.75</v>
      </c>
      <c r="G22" s="6">
        <f>SUM(Tabela132646[[#This Row],[ago/24]:[dez/25]])</f>
        <v>41.65</v>
      </c>
      <c r="H22" s="8">
        <v>4.25</v>
      </c>
      <c r="I22" s="8">
        <v>0.5</v>
      </c>
      <c r="J22" s="8">
        <v>0.7</v>
      </c>
      <c r="K22" s="33">
        <v>0</v>
      </c>
      <c r="L22" s="8">
        <v>0</v>
      </c>
      <c r="M22" s="8">
        <v>20.2</v>
      </c>
      <c r="N22" s="8">
        <v>0</v>
      </c>
      <c r="O22" s="8">
        <v>0</v>
      </c>
      <c r="P22" s="39">
        <v>0</v>
      </c>
      <c r="Q22" s="39">
        <v>2</v>
      </c>
      <c r="R22" s="39">
        <v>2</v>
      </c>
      <c r="S22" s="39">
        <v>2</v>
      </c>
      <c r="T22" s="39">
        <v>2</v>
      </c>
      <c r="U22" s="39">
        <v>2</v>
      </c>
      <c r="V22" s="39">
        <v>2</v>
      </c>
      <c r="W22" s="39">
        <v>2</v>
      </c>
      <c r="X22" s="39">
        <v>2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</row>
    <row r="23" spans="1:36" x14ac:dyDescent="0.25">
      <c r="A23" s="1" t="s">
        <v>77</v>
      </c>
      <c r="C23" s="1" t="s">
        <v>56</v>
      </c>
      <c r="D23" s="1" t="s">
        <v>57</v>
      </c>
      <c r="E23" s="1" t="s">
        <v>58</v>
      </c>
      <c r="F23" s="6">
        <v>131</v>
      </c>
      <c r="G23" s="6">
        <f>SUM(Tabela132646[[#This Row],[ago/24]:[dez/25]])</f>
        <v>94.15</v>
      </c>
      <c r="H23" s="8">
        <v>10.45</v>
      </c>
      <c r="I23" s="8">
        <v>4</v>
      </c>
      <c r="J23" s="8">
        <v>1</v>
      </c>
      <c r="K23" s="33">
        <v>0</v>
      </c>
      <c r="L23" s="8">
        <v>0.4</v>
      </c>
      <c r="M23" s="15">
        <v>0.7</v>
      </c>
      <c r="N23" s="15">
        <v>5</v>
      </c>
      <c r="O23" s="15">
        <v>0.6</v>
      </c>
      <c r="P23" s="15">
        <v>0</v>
      </c>
      <c r="Q23" s="15">
        <v>2</v>
      </c>
      <c r="R23" s="15">
        <v>10</v>
      </c>
      <c r="S23" s="15">
        <v>10</v>
      </c>
      <c r="T23" s="15">
        <v>10</v>
      </c>
      <c r="U23" s="15">
        <v>10</v>
      </c>
      <c r="V23" s="15">
        <v>10</v>
      </c>
      <c r="W23" s="15">
        <v>10</v>
      </c>
      <c r="X23" s="15">
        <v>10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</row>
    <row r="24" spans="1:36" x14ac:dyDescent="0.25">
      <c r="A24" s="1" t="s">
        <v>78</v>
      </c>
      <c r="C24" s="1" t="s">
        <v>56</v>
      </c>
      <c r="D24" s="1" t="s">
        <v>57</v>
      </c>
      <c r="E24" s="1" t="s">
        <v>58</v>
      </c>
      <c r="F24" s="6">
        <v>68</v>
      </c>
      <c r="G24" s="6">
        <f>SUM(Tabela132646[[#This Row],[ago/24]:[dez/25]])</f>
        <v>46.099999999999994</v>
      </c>
      <c r="H24" s="8">
        <v>0</v>
      </c>
      <c r="I24" s="8">
        <v>5</v>
      </c>
      <c r="J24" s="8">
        <v>3</v>
      </c>
      <c r="K24" s="33">
        <v>0</v>
      </c>
      <c r="L24" s="8">
        <v>0</v>
      </c>
      <c r="M24" s="15">
        <v>0.7</v>
      </c>
      <c r="N24" s="15">
        <v>2</v>
      </c>
      <c r="O24" s="15">
        <v>0.7</v>
      </c>
      <c r="P24" s="15">
        <v>0.7</v>
      </c>
      <c r="Q24" s="15">
        <v>2</v>
      </c>
      <c r="R24" s="15">
        <v>2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</row>
    <row r="25" spans="1:36" s="44" customFormat="1" x14ac:dyDescent="0.25">
      <c r="A25" s="1" t="s">
        <v>79</v>
      </c>
      <c r="B25" s="1"/>
      <c r="C25" s="1" t="s">
        <v>56</v>
      </c>
      <c r="D25" s="1" t="s">
        <v>57</v>
      </c>
      <c r="E25" s="1" t="s">
        <v>58</v>
      </c>
      <c r="F25" s="6">
        <v>103</v>
      </c>
      <c r="G25" s="6">
        <f>SUM(Tabela132646[[#This Row],[ago/24]:[dez/25]])</f>
        <v>72.3</v>
      </c>
      <c r="H25" s="8">
        <v>1.5</v>
      </c>
      <c r="I25" s="8">
        <v>1.5</v>
      </c>
      <c r="J25" s="8">
        <v>0</v>
      </c>
      <c r="K25" s="33">
        <v>0</v>
      </c>
      <c r="L25" s="8">
        <v>0</v>
      </c>
      <c r="M25" s="15">
        <v>1.2</v>
      </c>
      <c r="N25" s="15">
        <v>5</v>
      </c>
      <c r="O25" s="15">
        <v>3.1</v>
      </c>
      <c r="P25" s="55">
        <v>0</v>
      </c>
      <c r="Q25" s="55">
        <v>5</v>
      </c>
      <c r="R25" s="55">
        <v>5</v>
      </c>
      <c r="S25" s="55">
        <v>10</v>
      </c>
      <c r="T25" s="55">
        <v>10</v>
      </c>
      <c r="U25" s="55">
        <v>10</v>
      </c>
      <c r="V25" s="55">
        <v>10</v>
      </c>
      <c r="W25" s="55">
        <v>10</v>
      </c>
      <c r="X25" s="39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</row>
    <row r="26" spans="1:36" x14ac:dyDescent="0.25">
      <c r="A26" s="1" t="s">
        <v>81</v>
      </c>
      <c r="C26" s="1" t="s">
        <v>56</v>
      </c>
      <c r="D26" s="1" t="s">
        <v>57</v>
      </c>
      <c r="E26" s="1" t="s">
        <v>58</v>
      </c>
      <c r="F26" s="6">
        <v>6</v>
      </c>
      <c r="G26" s="6">
        <f>SUM(Tabela132646[[#This Row],[ago/24]:[dez/25]])</f>
        <v>96.1</v>
      </c>
      <c r="H26" s="8">
        <v>1</v>
      </c>
      <c r="I26" s="8">
        <v>5</v>
      </c>
      <c r="J26" s="31">
        <v>3</v>
      </c>
      <c r="K26" s="33">
        <v>0</v>
      </c>
      <c r="L26" s="8">
        <v>0.4</v>
      </c>
      <c r="M26" s="15">
        <v>4.7</v>
      </c>
      <c r="N26" s="15">
        <v>8</v>
      </c>
      <c r="O26" s="15">
        <v>4.5</v>
      </c>
      <c r="P26" s="15">
        <v>5.5</v>
      </c>
      <c r="Q26" s="15">
        <v>8</v>
      </c>
      <c r="R26" s="15">
        <v>8</v>
      </c>
      <c r="S26" s="15">
        <v>8</v>
      </c>
      <c r="T26" s="15">
        <v>8</v>
      </c>
      <c r="U26" s="15">
        <v>8</v>
      </c>
      <c r="V26" s="15">
        <v>8</v>
      </c>
      <c r="W26" s="15">
        <v>8</v>
      </c>
      <c r="X26" s="15">
        <v>8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</row>
    <row r="27" spans="1:36" hidden="1" x14ac:dyDescent="0.25">
      <c r="A27" t="s">
        <v>82</v>
      </c>
      <c r="B27" s="1" t="s">
        <v>72</v>
      </c>
      <c r="C27" s="1" t="s">
        <v>63</v>
      </c>
      <c r="D27" s="1" t="s">
        <v>57</v>
      </c>
      <c r="E27" s="1" t="s">
        <v>58</v>
      </c>
      <c r="F27" s="6">
        <v>7</v>
      </c>
      <c r="G27" s="6">
        <f>SUM(Tabela132646[[#This Row],[ago/24]:[dez/25]])</f>
        <v>5</v>
      </c>
      <c r="H27" s="7">
        <v>0</v>
      </c>
      <c r="I27" s="7">
        <v>3</v>
      </c>
      <c r="J27" s="7">
        <v>0</v>
      </c>
      <c r="K27" s="7">
        <v>2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r="28" spans="1:36" ht="30" hidden="1" x14ac:dyDescent="0.25">
      <c r="A28" s="1" t="s">
        <v>83</v>
      </c>
      <c r="C28" s="1" t="s">
        <v>63</v>
      </c>
      <c r="D28" s="1" t="s">
        <v>57</v>
      </c>
      <c r="E28" s="1" t="s">
        <v>58</v>
      </c>
      <c r="F28" s="6">
        <v>0</v>
      </c>
      <c r="G28" s="6">
        <f>SUM(Tabela132646[[#This Row],[ago/24]:[dez/25]])</f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r="29" spans="1:36" x14ac:dyDescent="0.25">
      <c r="A29" s="1" t="s">
        <v>82</v>
      </c>
      <c r="C29" s="1" t="s">
        <v>56</v>
      </c>
      <c r="D29" s="1" t="s">
        <v>57</v>
      </c>
      <c r="E29" s="1" t="s">
        <v>58</v>
      </c>
      <c r="F29" s="6">
        <v>24</v>
      </c>
      <c r="G29" s="6">
        <f>SUM(Tabela132646[[#This Row],[ago/24]:[dez/25]])</f>
        <v>18</v>
      </c>
      <c r="H29" s="29"/>
      <c r="I29" s="29"/>
      <c r="J29" s="29"/>
      <c r="K29" s="33">
        <v>0</v>
      </c>
      <c r="L29" s="8">
        <v>0</v>
      </c>
      <c r="M29" s="7">
        <v>0</v>
      </c>
      <c r="N29" s="7">
        <v>2</v>
      </c>
      <c r="O29" s="7">
        <v>0</v>
      </c>
      <c r="P29" s="7">
        <v>0</v>
      </c>
      <c r="Q29" s="7">
        <v>2</v>
      </c>
      <c r="R29" s="7">
        <v>2</v>
      </c>
      <c r="S29" s="7">
        <v>2</v>
      </c>
      <c r="T29" s="7">
        <v>2</v>
      </c>
      <c r="U29" s="7">
        <v>2</v>
      </c>
      <c r="V29" s="7">
        <v>2</v>
      </c>
      <c r="W29" s="7">
        <v>2</v>
      </c>
      <c r="X29" s="7">
        <v>2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</row>
    <row r="30" spans="1:36" x14ac:dyDescent="0.25">
      <c r="A30" s="1" t="s">
        <v>84</v>
      </c>
      <c r="B30" s="1" t="s">
        <v>72</v>
      </c>
      <c r="C30" s="1" t="s">
        <v>56</v>
      </c>
      <c r="D30" s="1" t="s">
        <v>57</v>
      </c>
      <c r="E30" s="1" t="s">
        <v>58</v>
      </c>
      <c r="F30" s="6">
        <v>0</v>
      </c>
      <c r="G30" s="6">
        <f>SUM(Tabela132646[[#This Row],[ago/24]:[dez/25]])</f>
        <v>1.2</v>
      </c>
      <c r="H30" s="8">
        <v>0</v>
      </c>
      <c r="I30" s="8">
        <v>0</v>
      </c>
      <c r="J30" s="8">
        <v>0</v>
      </c>
      <c r="K30" s="33">
        <v>0</v>
      </c>
      <c r="L30" s="8">
        <v>1.2</v>
      </c>
      <c r="M30" s="8">
        <v>0</v>
      </c>
      <c r="N30" s="8">
        <v>0</v>
      </c>
      <c r="O30" s="8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</row>
    <row r="31" spans="1:36" hidden="1" x14ac:dyDescent="0.25">
      <c r="A31" s="1" t="s">
        <v>85</v>
      </c>
      <c r="B31" s="1" t="s">
        <v>72</v>
      </c>
      <c r="C31" s="1" t="s">
        <v>63</v>
      </c>
      <c r="D31" s="1" t="s">
        <v>57</v>
      </c>
      <c r="E31" s="1" t="s">
        <v>58</v>
      </c>
      <c r="F31" s="6">
        <v>1</v>
      </c>
      <c r="G31" s="6">
        <f>SUM(Tabela132646[[#This Row],[ago/24]:[dez/25]])</f>
        <v>1</v>
      </c>
      <c r="H31" s="29"/>
      <c r="I31" s="29"/>
      <c r="J31" s="8">
        <v>1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39">
        <v>0</v>
      </c>
      <c r="Q31" s="39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</row>
    <row r="32" spans="1:36" x14ac:dyDescent="0.25">
      <c r="A32" s="1" t="s">
        <v>86</v>
      </c>
      <c r="C32" s="1" t="s">
        <v>56</v>
      </c>
      <c r="D32" s="1" t="s">
        <v>57</v>
      </c>
      <c r="E32" s="1" t="s">
        <v>58</v>
      </c>
      <c r="F32" s="6">
        <v>63.4</v>
      </c>
      <c r="G32" s="6">
        <f>SUM(Tabela132646[[#This Row],[ago/24]:[dez/25]])</f>
        <v>116.89999999999999</v>
      </c>
      <c r="H32" s="29"/>
      <c r="I32" s="29"/>
      <c r="J32" s="29"/>
      <c r="K32" s="29"/>
      <c r="L32" s="8">
        <v>27.4</v>
      </c>
      <c r="M32" s="8">
        <v>10.199999999999999</v>
      </c>
      <c r="N32" s="8">
        <v>3</v>
      </c>
      <c r="O32" s="8">
        <v>14</v>
      </c>
      <c r="P32" s="8">
        <v>11.3</v>
      </c>
      <c r="Q32" s="8">
        <v>30</v>
      </c>
      <c r="R32" s="8">
        <v>3</v>
      </c>
      <c r="S32" s="8">
        <v>3</v>
      </c>
      <c r="T32" s="8">
        <v>3</v>
      </c>
      <c r="U32" s="8">
        <v>3</v>
      </c>
      <c r="V32" s="8">
        <v>3</v>
      </c>
      <c r="W32" s="8">
        <v>3</v>
      </c>
      <c r="X32" s="8">
        <v>3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</row>
    <row r="33" spans="1:36" hidden="1" x14ac:dyDescent="0.25">
      <c r="A33" s="1" t="s">
        <v>87</v>
      </c>
      <c r="C33" s="1" t="s">
        <v>63</v>
      </c>
      <c r="D33" s="1" t="s">
        <v>57</v>
      </c>
      <c r="E33" s="1" t="s">
        <v>58</v>
      </c>
      <c r="F33" s="6">
        <v>57.5</v>
      </c>
      <c r="G33" s="6">
        <f>SUM(Tabela132646[[#This Row],[ago/24]:[dez/25]])</f>
        <v>39.950000000000003</v>
      </c>
      <c r="H33" s="8">
        <v>4.5</v>
      </c>
      <c r="I33" s="8">
        <v>13</v>
      </c>
      <c r="J33" s="8">
        <v>2.4500000000000002</v>
      </c>
      <c r="K33" s="8">
        <v>20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</row>
    <row r="34" spans="1:36" hidden="1" x14ac:dyDescent="0.25">
      <c r="A34" s="1" t="s">
        <v>88</v>
      </c>
      <c r="B34" s="1" t="s">
        <v>89</v>
      </c>
      <c r="C34" s="1" t="s">
        <v>63</v>
      </c>
      <c r="D34" s="25" t="s">
        <v>90</v>
      </c>
      <c r="E34" s="1" t="s">
        <v>58</v>
      </c>
      <c r="F34" s="6">
        <v>3.1</v>
      </c>
      <c r="G34" s="6">
        <f>SUM(Tabela132646[[#This Row],[ago/24]:[dez/25]])</f>
        <v>1.1000000000000001</v>
      </c>
      <c r="H34" s="8">
        <v>0</v>
      </c>
      <c r="I34" s="8">
        <v>1.1000000000000001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  <row r="35" spans="1:36" s="44" customFormat="1" x14ac:dyDescent="0.25">
      <c r="A35" s="1" t="s">
        <v>91</v>
      </c>
      <c r="B35" s="1"/>
      <c r="C35" s="1" t="s">
        <v>56</v>
      </c>
      <c r="D35" s="25" t="s">
        <v>57</v>
      </c>
      <c r="E35" s="1" t="s">
        <v>58</v>
      </c>
      <c r="F35" s="6">
        <v>27.2</v>
      </c>
      <c r="G35" s="6">
        <f>SUM(Tabela132646[[#This Row],[ago/24]:[dez/25]])</f>
        <v>21.2</v>
      </c>
      <c r="H35" s="29"/>
      <c r="I35" s="29"/>
      <c r="J35" s="8">
        <v>1.1000000000000001</v>
      </c>
      <c r="K35" s="33">
        <v>0</v>
      </c>
      <c r="L35" s="8">
        <v>2.1</v>
      </c>
      <c r="M35" s="15">
        <v>0</v>
      </c>
      <c r="N35" s="15">
        <v>2</v>
      </c>
      <c r="O35" s="15">
        <v>0</v>
      </c>
      <c r="P35" s="55">
        <v>0</v>
      </c>
      <c r="Q35" s="55">
        <v>2</v>
      </c>
      <c r="R35" s="55">
        <v>2</v>
      </c>
      <c r="S35" s="55">
        <v>2</v>
      </c>
      <c r="T35" s="55">
        <v>2</v>
      </c>
      <c r="U35" s="55">
        <v>2</v>
      </c>
      <c r="V35" s="55">
        <v>2</v>
      </c>
      <c r="W35" s="55">
        <v>2</v>
      </c>
      <c r="X35" s="55">
        <v>2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</row>
    <row r="36" spans="1:36" x14ac:dyDescent="0.25">
      <c r="A36" s="1" t="s">
        <v>92</v>
      </c>
      <c r="C36" s="1" t="s">
        <v>56</v>
      </c>
      <c r="D36" s="25" t="s">
        <v>57</v>
      </c>
      <c r="E36" s="1" t="s">
        <v>58</v>
      </c>
      <c r="F36" s="6">
        <v>160</v>
      </c>
      <c r="G36" s="6">
        <f>SUM(Tabela132646[[#This Row],[ago/24]:[dez/25]])</f>
        <v>234.7</v>
      </c>
      <c r="H36" s="8">
        <v>5.4</v>
      </c>
      <c r="I36" s="13">
        <v>12</v>
      </c>
      <c r="J36" s="13">
        <v>60</v>
      </c>
      <c r="K36" s="33">
        <v>24</v>
      </c>
      <c r="L36" s="8">
        <v>37.4</v>
      </c>
      <c r="M36" s="8">
        <v>25.2</v>
      </c>
      <c r="N36" s="8">
        <v>13</v>
      </c>
      <c r="O36" s="8">
        <v>22</v>
      </c>
      <c r="P36" s="8">
        <v>13.7</v>
      </c>
      <c r="Q36" s="8">
        <v>22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</row>
    <row r="37" spans="1:36" hidden="1" x14ac:dyDescent="0.25">
      <c r="A37" s="9" t="s">
        <v>94</v>
      </c>
      <c r="C37" s="1" t="s">
        <v>63</v>
      </c>
      <c r="D37" s="25" t="s">
        <v>57</v>
      </c>
      <c r="E37" s="1" t="s">
        <v>58</v>
      </c>
      <c r="F37" s="6">
        <v>75</v>
      </c>
      <c r="G37" s="6">
        <f>SUM(Tabela132646[[#This Row],[ago/24]:[dez/25]])</f>
        <v>50.8</v>
      </c>
      <c r="H37" s="11">
        <v>0</v>
      </c>
      <c r="I37" s="7">
        <v>5</v>
      </c>
      <c r="J37" s="7">
        <v>9.1</v>
      </c>
      <c r="K37" s="35">
        <v>20</v>
      </c>
      <c r="L37" s="7">
        <v>16.7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</row>
    <row r="38" spans="1:36" ht="30" hidden="1" x14ac:dyDescent="0.25">
      <c r="A38" s="1" t="s">
        <v>95</v>
      </c>
      <c r="B38" s="1" t="s">
        <v>96</v>
      </c>
      <c r="C38" s="1" t="s">
        <v>63</v>
      </c>
      <c r="D38" s="25" t="s">
        <v>90</v>
      </c>
      <c r="E38" s="1" t="s">
        <v>58</v>
      </c>
      <c r="F38" s="6">
        <v>33</v>
      </c>
      <c r="G38" s="6">
        <f>SUM(Tabela132646[[#This Row],[ago/24]:[dez/25]])</f>
        <v>27.5</v>
      </c>
      <c r="H38" s="7">
        <v>8</v>
      </c>
      <c r="I38" s="7">
        <v>13</v>
      </c>
      <c r="J38" s="15">
        <v>2.5</v>
      </c>
      <c r="K38" s="15">
        <v>4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</row>
    <row r="39" spans="1:36" x14ac:dyDescent="0.25">
      <c r="A39" s="1" t="s">
        <v>97</v>
      </c>
      <c r="C39" s="1" t="s">
        <v>56</v>
      </c>
      <c r="D39" s="25" t="s">
        <v>90</v>
      </c>
      <c r="E39" s="1" t="s">
        <v>58</v>
      </c>
      <c r="F39" s="6">
        <v>152</v>
      </c>
      <c r="G39" s="6">
        <f>SUM(Tabela132646[[#This Row],[ago/24]:[dez/25]])</f>
        <v>154.69999999999999</v>
      </c>
      <c r="H39" s="8">
        <v>9</v>
      </c>
      <c r="I39" s="7">
        <v>25</v>
      </c>
      <c r="J39" s="15">
        <v>15</v>
      </c>
      <c r="K39" s="32">
        <v>20</v>
      </c>
      <c r="L39" s="15">
        <v>1</v>
      </c>
      <c r="M39" s="15">
        <v>7.7</v>
      </c>
      <c r="N39" s="15">
        <v>20</v>
      </c>
      <c r="O39" s="15">
        <v>0</v>
      </c>
      <c r="P39" s="15">
        <v>0</v>
      </c>
      <c r="Q39" s="15">
        <v>7</v>
      </c>
      <c r="R39" s="15">
        <v>0</v>
      </c>
      <c r="S39" s="15">
        <v>0</v>
      </c>
      <c r="T39" s="15">
        <v>10</v>
      </c>
      <c r="U39" s="15">
        <v>10</v>
      </c>
      <c r="V39" s="15">
        <v>10</v>
      </c>
      <c r="W39" s="15">
        <v>10</v>
      </c>
      <c r="X39" s="15">
        <v>10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</row>
    <row r="40" spans="1:36" ht="30" hidden="1" x14ac:dyDescent="0.25">
      <c r="A40" s="9" t="s">
        <v>98</v>
      </c>
      <c r="B40" s="1" t="s">
        <v>96</v>
      </c>
      <c r="C40" s="1" t="s">
        <v>63</v>
      </c>
      <c r="D40" s="25" t="s">
        <v>90</v>
      </c>
      <c r="E40" s="1" t="s">
        <v>58</v>
      </c>
      <c r="F40" s="6">
        <v>0</v>
      </c>
      <c r="G40" s="6">
        <f>SUM(Tabela132646[[#This Row],[ago/24]:[dez/25]])</f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ht="30" hidden="1" x14ac:dyDescent="0.25">
      <c r="A41" t="s">
        <v>99</v>
      </c>
      <c r="B41" s="1" t="s">
        <v>96</v>
      </c>
      <c r="C41" s="1" t="s">
        <v>63</v>
      </c>
      <c r="D41" s="25" t="s">
        <v>90</v>
      </c>
      <c r="E41" s="1" t="s">
        <v>58</v>
      </c>
      <c r="F41" s="6">
        <v>0</v>
      </c>
      <c r="G41" s="6">
        <f>SUM(Tabela132646[[#This Row],[ago/24]:[dez/25]])</f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 spans="1:36" hidden="1" x14ac:dyDescent="0.25">
      <c r="A42" s="1" t="s">
        <v>100</v>
      </c>
      <c r="C42" s="1" t="s">
        <v>63</v>
      </c>
      <c r="D42" s="25" t="s">
        <v>57</v>
      </c>
      <c r="E42" s="1" t="s">
        <v>58</v>
      </c>
      <c r="F42" s="6">
        <v>10</v>
      </c>
      <c r="G42" s="6">
        <f>SUM(Tabela132646[[#This Row],[ago/24]:[dez/25]])</f>
        <v>6</v>
      </c>
      <c r="H42" s="29"/>
      <c r="I42" s="29"/>
      <c r="J42" s="8">
        <v>2</v>
      </c>
      <c r="K42" s="8">
        <v>2</v>
      </c>
      <c r="L42" s="8">
        <v>2</v>
      </c>
      <c r="M42" s="8">
        <v>0</v>
      </c>
      <c r="N42" s="8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spans="1:36" hidden="1" x14ac:dyDescent="0.25">
      <c r="A43" s="1" t="s">
        <v>101</v>
      </c>
      <c r="C43" s="1" t="s">
        <v>63</v>
      </c>
      <c r="D43" s="25" t="s">
        <v>90</v>
      </c>
      <c r="E43" s="1" t="s">
        <v>58</v>
      </c>
      <c r="F43" s="6">
        <v>0</v>
      </c>
      <c r="G43" s="6">
        <f>SUM(Tabela132646[[#This Row],[ago/24]:[dez/25]])</f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36" hidden="1" x14ac:dyDescent="0.25">
      <c r="A44" s="1" t="s">
        <v>102</v>
      </c>
      <c r="C44" s="1" t="s">
        <v>63</v>
      </c>
      <c r="D44" s="25" t="s">
        <v>90</v>
      </c>
      <c r="E44" s="1" t="s">
        <v>58</v>
      </c>
      <c r="F44" s="6">
        <v>88</v>
      </c>
      <c r="G44" s="6">
        <f>SUM(Tabela132646[[#This Row],[ago/24]:[dez/25]])</f>
        <v>88</v>
      </c>
      <c r="H44" s="7">
        <v>88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 hidden="1" x14ac:dyDescent="0.25">
      <c r="A45" s="1" t="s">
        <v>103</v>
      </c>
      <c r="B45" s="1" t="s">
        <v>104</v>
      </c>
      <c r="C45" s="1" t="s">
        <v>63</v>
      </c>
      <c r="D45" s="25" t="s">
        <v>90</v>
      </c>
      <c r="E45" s="1" t="s">
        <v>58</v>
      </c>
      <c r="F45" s="6">
        <v>8</v>
      </c>
      <c r="G45" s="6">
        <f>SUM(Tabela132646[[#This Row],[ago/24]:[dez/25]])</f>
        <v>13.8</v>
      </c>
      <c r="H45" s="29"/>
      <c r="I45" s="29"/>
      <c r="J45" s="8">
        <v>5.3</v>
      </c>
      <c r="K45" s="15">
        <v>0</v>
      </c>
      <c r="L45" s="15">
        <v>8.5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</row>
    <row r="46" spans="1:36" x14ac:dyDescent="0.25">
      <c r="A46" s="1" t="s">
        <v>105</v>
      </c>
      <c r="C46" s="1" t="s">
        <v>106</v>
      </c>
      <c r="D46" s="25" t="s">
        <v>90</v>
      </c>
      <c r="E46" s="1" t="s">
        <v>58</v>
      </c>
      <c r="F46" s="6">
        <v>0</v>
      </c>
      <c r="G46" s="6">
        <f>SUM(Tabela132646[[#This Row],[ago/24]:[dez/25]])</f>
        <v>0</v>
      </c>
      <c r="H46" s="29"/>
      <c r="I46" s="29"/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</row>
    <row r="47" spans="1:36" hidden="1" x14ac:dyDescent="0.25">
      <c r="A47" s="1" t="s">
        <v>107</v>
      </c>
      <c r="C47" s="1" t="s">
        <v>63</v>
      </c>
      <c r="D47" s="25" t="s">
        <v>90</v>
      </c>
      <c r="E47" s="1" t="s">
        <v>58</v>
      </c>
      <c r="F47" s="6">
        <v>4</v>
      </c>
      <c r="G47" s="6">
        <f>SUM(Tabela132646[[#This Row],[ago/24]:[dez/25]])</f>
        <v>3</v>
      </c>
      <c r="H47" s="29"/>
      <c r="I47" s="29"/>
      <c r="J47" s="15">
        <v>3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 spans="1:36" hidden="1" x14ac:dyDescent="0.25">
      <c r="A48" s="1" t="s">
        <v>108</v>
      </c>
      <c r="C48" s="1" t="s">
        <v>63</v>
      </c>
      <c r="D48" s="25" t="s">
        <v>109</v>
      </c>
      <c r="E48" s="1" t="s">
        <v>58</v>
      </c>
      <c r="F48" s="6">
        <v>20</v>
      </c>
      <c r="G48" s="6">
        <f>SUM(Tabela132646[[#This Row],[ago/24]:[dez/25]])</f>
        <v>5</v>
      </c>
      <c r="H48" s="29"/>
      <c r="I48" s="29"/>
      <c r="J48" s="29"/>
      <c r="K48" s="33">
        <v>0</v>
      </c>
      <c r="L48" s="34">
        <v>0</v>
      </c>
      <c r="M48" s="31">
        <v>1</v>
      </c>
      <c r="N48" s="31">
        <v>4</v>
      </c>
      <c r="O48" s="31">
        <v>0</v>
      </c>
      <c r="P48" s="45">
        <v>0</v>
      </c>
      <c r="Q48" s="45">
        <v>0</v>
      </c>
      <c r="R48" s="45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</row>
    <row r="49" spans="1:36" x14ac:dyDescent="0.25">
      <c r="A49" s="1" t="s">
        <v>110</v>
      </c>
      <c r="C49" s="1" t="s">
        <v>56</v>
      </c>
      <c r="D49" s="25" t="s">
        <v>109</v>
      </c>
      <c r="E49" s="1" t="s">
        <v>58</v>
      </c>
      <c r="F49" s="6">
        <v>60</v>
      </c>
      <c r="G49" s="6">
        <f>SUM(Tabela132646[[#This Row],[ago/24]:[dez/25]])</f>
        <v>50.5</v>
      </c>
      <c r="H49" s="29"/>
      <c r="I49" s="29"/>
      <c r="J49" s="29"/>
      <c r="K49" s="33">
        <v>0</v>
      </c>
      <c r="L49" s="33">
        <v>0</v>
      </c>
      <c r="M49" s="15">
        <v>0</v>
      </c>
      <c r="N49" s="15">
        <v>8</v>
      </c>
      <c r="O49" s="15">
        <v>0</v>
      </c>
      <c r="P49" s="15">
        <v>7.5</v>
      </c>
      <c r="Q49" s="15">
        <v>20</v>
      </c>
      <c r="R49" s="15">
        <v>10</v>
      </c>
      <c r="S49" s="15">
        <v>5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</row>
    <row r="50" spans="1:36" x14ac:dyDescent="0.25">
      <c r="A50" s="1" t="s">
        <v>111</v>
      </c>
      <c r="C50" s="1" t="s">
        <v>56</v>
      </c>
      <c r="D50" s="25" t="s">
        <v>109</v>
      </c>
      <c r="E50" s="1" t="s">
        <v>58</v>
      </c>
      <c r="F50" s="6">
        <v>120</v>
      </c>
      <c r="G50" s="6">
        <f>SUM(Tabela132646[[#This Row],[ago/24]:[dez/25]])</f>
        <v>76</v>
      </c>
      <c r="H50" s="29"/>
      <c r="I50" s="29"/>
      <c r="J50" s="29"/>
      <c r="K50" s="33">
        <v>0</v>
      </c>
      <c r="L50" s="33">
        <v>0</v>
      </c>
      <c r="M50" s="15">
        <v>0</v>
      </c>
      <c r="N50" s="15">
        <v>0</v>
      </c>
      <c r="O50" s="15">
        <v>0</v>
      </c>
      <c r="P50" s="15">
        <v>8</v>
      </c>
      <c r="Q50" s="15">
        <v>20</v>
      </c>
      <c r="R50" s="15">
        <v>24</v>
      </c>
      <c r="S50" s="15">
        <v>24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</row>
    <row r="51" spans="1:36" x14ac:dyDescent="0.25">
      <c r="A51" s="1" t="s">
        <v>112</v>
      </c>
      <c r="C51" s="1" t="s">
        <v>56</v>
      </c>
      <c r="D51" s="25" t="s">
        <v>109</v>
      </c>
      <c r="E51" s="1" t="s">
        <v>58</v>
      </c>
      <c r="F51" s="6">
        <v>2</v>
      </c>
      <c r="G51" s="6">
        <f>SUM(Tabela132646[[#This Row],[ago/24]:[dez/25]])</f>
        <v>2</v>
      </c>
      <c r="H51" s="29"/>
      <c r="I51" s="29"/>
      <c r="J51" s="29"/>
      <c r="K51" s="33">
        <v>0</v>
      </c>
      <c r="L51" s="33">
        <v>0</v>
      </c>
      <c r="M51" s="15">
        <v>0</v>
      </c>
      <c r="N51" s="15">
        <v>0</v>
      </c>
      <c r="O51" s="31">
        <v>0</v>
      </c>
      <c r="P51" s="31">
        <v>0</v>
      </c>
      <c r="Q51" s="31">
        <v>0</v>
      </c>
      <c r="R51" s="31">
        <v>0</v>
      </c>
      <c r="S51" s="15">
        <v>1</v>
      </c>
      <c r="T51" s="15">
        <v>1</v>
      </c>
      <c r="U51" s="31">
        <v>0</v>
      </c>
      <c r="V51" s="31">
        <v>0</v>
      </c>
      <c r="W51" s="31">
        <v>0</v>
      </c>
      <c r="X51" s="31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</row>
    <row r="52" spans="1:36" x14ac:dyDescent="0.25">
      <c r="A52" s="1" t="s">
        <v>114</v>
      </c>
      <c r="C52" s="1" t="s">
        <v>56</v>
      </c>
      <c r="D52" s="25" t="s">
        <v>109</v>
      </c>
      <c r="E52" s="1" t="s">
        <v>58</v>
      </c>
      <c r="F52" s="6">
        <v>24</v>
      </c>
      <c r="G52" s="6">
        <f>SUM(Tabela132646[[#This Row],[ago/24]:[dez/25]])</f>
        <v>9</v>
      </c>
      <c r="H52" s="29"/>
      <c r="I52" s="29"/>
      <c r="J52" s="29"/>
      <c r="K52" s="33">
        <v>0</v>
      </c>
      <c r="L52" s="33">
        <v>0</v>
      </c>
      <c r="M52" s="15">
        <v>0</v>
      </c>
      <c r="N52" s="15">
        <v>1</v>
      </c>
      <c r="O52" s="15">
        <v>0</v>
      </c>
      <c r="P52" s="15">
        <v>0</v>
      </c>
      <c r="Q52" s="15">
        <v>1</v>
      </c>
      <c r="R52" s="15">
        <v>1</v>
      </c>
      <c r="S52" s="15">
        <v>1</v>
      </c>
      <c r="T52" s="15">
        <v>1</v>
      </c>
      <c r="U52" s="15">
        <v>1</v>
      </c>
      <c r="V52" s="15">
        <v>1</v>
      </c>
      <c r="W52" s="15">
        <v>1</v>
      </c>
      <c r="X52" s="15">
        <v>1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</row>
    <row r="53" spans="1:36" x14ac:dyDescent="0.25">
      <c r="A53" s="1" t="s">
        <v>115</v>
      </c>
      <c r="C53" s="1" t="s">
        <v>56</v>
      </c>
      <c r="D53" s="25" t="s">
        <v>109</v>
      </c>
      <c r="E53" s="1" t="s">
        <v>58</v>
      </c>
      <c r="F53" s="6">
        <v>12</v>
      </c>
      <c r="G53" s="6">
        <f>SUM(Tabela132646[[#This Row],[ago/24]:[dez/25]])</f>
        <v>10.3</v>
      </c>
      <c r="H53" s="29"/>
      <c r="I53" s="29"/>
      <c r="J53" s="29"/>
      <c r="K53" s="33">
        <v>0</v>
      </c>
      <c r="L53" s="33">
        <v>0</v>
      </c>
      <c r="M53" s="15">
        <v>0</v>
      </c>
      <c r="N53" s="15">
        <v>1</v>
      </c>
      <c r="O53" s="15">
        <v>1.3</v>
      </c>
      <c r="P53" s="15">
        <v>0</v>
      </c>
      <c r="Q53" s="15">
        <v>1</v>
      </c>
      <c r="R53" s="15">
        <v>1</v>
      </c>
      <c r="S53" s="15">
        <v>1</v>
      </c>
      <c r="T53" s="15">
        <v>1</v>
      </c>
      <c r="U53" s="15">
        <v>1</v>
      </c>
      <c r="V53" s="15">
        <v>1</v>
      </c>
      <c r="W53" s="15">
        <v>1</v>
      </c>
      <c r="X53" s="15">
        <v>1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</row>
    <row r="54" spans="1:36" x14ac:dyDescent="0.25">
      <c r="A54" s="1" t="s">
        <v>116</v>
      </c>
      <c r="C54" s="1" t="s">
        <v>56</v>
      </c>
      <c r="D54" s="25" t="s">
        <v>109</v>
      </c>
      <c r="E54" s="1" t="s">
        <v>58</v>
      </c>
      <c r="F54" s="6">
        <v>455</v>
      </c>
      <c r="G54" s="6">
        <f>SUM(Tabela132646[[#This Row],[ago/24]:[dez/25]])</f>
        <v>498.5</v>
      </c>
      <c r="H54" s="29"/>
      <c r="I54" s="29"/>
      <c r="J54" s="29"/>
      <c r="K54" s="29"/>
      <c r="L54" s="29"/>
      <c r="M54" s="8">
        <v>15</v>
      </c>
      <c r="N54" s="15">
        <v>50</v>
      </c>
      <c r="O54" s="15">
        <v>68.5</v>
      </c>
      <c r="P54" s="15">
        <v>55</v>
      </c>
      <c r="Q54" s="15">
        <v>30</v>
      </c>
      <c r="R54" s="15">
        <v>40</v>
      </c>
      <c r="S54" s="15">
        <v>40</v>
      </c>
      <c r="T54" s="15">
        <v>40</v>
      </c>
      <c r="U54" s="15">
        <v>40</v>
      </c>
      <c r="V54" s="15">
        <v>40</v>
      </c>
      <c r="W54" s="15">
        <v>40</v>
      </c>
      <c r="X54" s="15">
        <v>40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</row>
    <row r="55" spans="1:36" x14ac:dyDescent="0.25">
      <c r="A55" s="1" t="s">
        <v>117</v>
      </c>
      <c r="C55" s="1" t="s">
        <v>118</v>
      </c>
      <c r="D55" s="1">
        <v>2025</v>
      </c>
      <c r="E55" s="1" t="s">
        <v>58</v>
      </c>
      <c r="F55" s="6">
        <v>73</v>
      </c>
      <c r="G55" s="6">
        <f>SUM(Tabela132646[[#This Row],[ago/24]:[dez/25]])</f>
        <v>1</v>
      </c>
      <c r="H55" s="29"/>
      <c r="I55" s="29"/>
      <c r="J55" s="29"/>
      <c r="K55" s="29"/>
      <c r="L55" s="29"/>
      <c r="M55" s="29"/>
      <c r="N55" s="8">
        <v>1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7">
        <v>16</v>
      </c>
      <c r="Z55" s="7">
        <v>16</v>
      </c>
      <c r="AA55" s="7">
        <v>16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</row>
    <row r="56" spans="1:36" x14ac:dyDescent="0.25">
      <c r="A56" s="1" t="s">
        <v>119</v>
      </c>
      <c r="C56" s="1" t="s">
        <v>56</v>
      </c>
      <c r="D56" s="1">
        <v>2025</v>
      </c>
      <c r="E56" s="1" t="s">
        <v>58</v>
      </c>
      <c r="F56" s="6">
        <v>4</v>
      </c>
      <c r="G56" s="6">
        <f>SUM(Tabela132646[[#This Row],[ago/24]:[dez/25]])</f>
        <v>0</v>
      </c>
      <c r="H56" s="29"/>
      <c r="I56" s="29"/>
      <c r="J56" s="29"/>
      <c r="K56" s="29"/>
      <c r="L56" s="29"/>
      <c r="M56" s="29"/>
      <c r="N56" s="8">
        <v>0</v>
      </c>
      <c r="O56" s="8">
        <v>0</v>
      </c>
      <c r="P56" s="39">
        <v>0</v>
      </c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</row>
    <row r="57" spans="1:36" x14ac:dyDescent="0.25">
      <c r="A57" s="1" t="s">
        <v>120</v>
      </c>
      <c r="C57" s="1" t="s">
        <v>56</v>
      </c>
      <c r="D57" s="25" t="s">
        <v>109</v>
      </c>
      <c r="E57" s="1" t="s">
        <v>58</v>
      </c>
      <c r="F57" s="6">
        <v>28</v>
      </c>
      <c r="G57" s="6">
        <f>SUM(Tabela132646[[#This Row],[ago/24]:[dez/25]])</f>
        <v>20.7</v>
      </c>
      <c r="H57" s="8"/>
      <c r="I57" s="8"/>
      <c r="J57" s="8"/>
      <c r="K57" s="8"/>
      <c r="L57" s="8"/>
      <c r="M57" s="8"/>
      <c r="N57" s="8"/>
      <c r="O57" s="8">
        <v>0</v>
      </c>
      <c r="P57" s="8">
        <v>0.7</v>
      </c>
      <c r="Q57" s="8">
        <v>0</v>
      </c>
      <c r="R57" s="8">
        <v>4</v>
      </c>
      <c r="S57" s="8">
        <v>4</v>
      </c>
      <c r="T57" s="8">
        <v>4</v>
      </c>
      <c r="U57" s="8">
        <v>4</v>
      </c>
      <c r="V57" s="8">
        <v>4</v>
      </c>
      <c r="W57" s="8">
        <v>0</v>
      </c>
      <c r="X57" s="8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</row>
    <row r="58" spans="1:36" x14ac:dyDescent="0.25">
      <c r="D58" s="25"/>
      <c r="G58" s="3"/>
      <c r="P58" s="30"/>
      <c r="Q58" s="30"/>
      <c r="R58" s="30"/>
      <c r="S58" s="30"/>
      <c r="T58" s="7"/>
      <c r="U58" s="7"/>
      <c r="V58" s="7"/>
      <c r="W58" s="7"/>
      <c r="X58" s="30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</row>
    <row r="59" spans="1:36" x14ac:dyDescent="0.25">
      <c r="G59" s="3"/>
      <c r="P59" s="30"/>
      <c r="Q59" s="30"/>
      <c r="R59" s="30"/>
      <c r="S59" s="30"/>
      <c r="T59" s="7"/>
      <c r="U59" s="7"/>
      <c r="V59" s="7"/>
      <c r="W59" s="7"/>
      <c r="X59" s="30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</row>
    <row r="60" spans="1:36" x14ac:dyDescent="0.25">
      <c r="G60" s="3"/>
      <c r="P60" s="30"/>
      <c r="Q60" s="30"/>
      <c r="R60" s="30"/>
      <c r="S60" s="30"/>
      <c r="T60" s="7"/>
      <c r="U60" s="7"/>
      <c r="V60" s="7"/>
      <c r="W60" s="7"/>
      <c r="X60" s="30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</row>
    <row r="61" spans="1:36" x14ac:dyDescent="0.25">
      <c r="G61" s="3"/>
      <c r="P61" s="30"/>
      <c r="Q61" s="30"/>
      <c r="R61" s="30"/>
      <c r="S61" s="30"/>
      <c r="T61" s="7"/>
      <c r="U61" s="7"/>
      <c r="V61" s="7"/>
      <c r="W61" s="7"/>
      <c r="X61" s="30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</row>
    <row r="62" spans="1:36" x14ac:dyDescent="0.25">
      <c r="G62" s="3"/>
      <c r="P62" s="30"/>
      <c r="Q62" s="30"/>
      <c r="R62" s="30"/>
      <c r="S62" s="30"/>
      <c r="T62" s="7"/>
      <c r="U62" s="7"/>
      <c r="V62" s="7"/>
      <c r="W62" s="7"/>
      <c r="X62" s="30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</row>
    <row r="63" spans="1:36" x14ac:dyDescent="0.25">
      <c r="G63" s="3"/>
      <c r="P63" s="30"/>
      <c r="Q63" s="30"/>
      <c r="R63" s="30"/>
      <c r="S63" s="30"/>
      <c r="T63" s="7"/>
      <c r="U63" s="7"/>
      <c r="V63" s="7"/>
      <c r="W63" s="7"/>
      <c r="X63" s="30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</row>
    <row r="64" spans="1:36" x14ac:dyDescent="0.25">
      <c r="G64" s="3"/>
      <c r="P64" s="30"/>
      <c r="Q64" s="30"/>
      <c r="R64" s="30"/>
      <c r="S64" s="30"/>
      <c r="T64" s="7"/>
      <c r="U64" s="7"/>
      <c r="V64" s="7"/>
      <c r="W64" s="7"/>
      <c r="X64" s="30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</row>
    <row r="65" spans="7:36" x14ac:dyDescent="0.25">
      <c r="G65" s="3"/>
      <c r="P65" s="30"/>
      <c r="Q65" s="30"/>
      <c r="R65" s="30"/>
      <c r="S65" s="30"/>
      <c r="T65" s="7"/>
      <c r="U65" s="7"/>
      <c r="V65" s="7"/>
      <c r="W65" s="7"/>
      <c r="X65" s="30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</row>
  </sheetData>
  <phoneticPr fontId="18" type="noConversion"/>
  <conditionalFormatting sqref="G2 H22:X22 H27:X27 H41:X41">
    <cfRule type="expression" dxfId="175" priority="125">
      <formula>IF(#REF!="Esforço total atribuído",1)</formula>
    </cfRule>
    <cfRule type="expression" dxfId="174" priority="126">
      <formula>IF(#REF!="Disponibilidade restante",1)</formula>
    </cfRule>
    <cfRule type="expression" dxfId="173" priority="127">
      <formula>IF(#REF!="Disponibil.total",1)</formula>
    </cfRule>
    <cfRule type="expression" dxfId="172" priority="128">
      <formula>IF($A2=1,1)</formula>
    </cfRule>
  </conditionalFormatting>
  <conditionalFormatting sqref="G4">
    <cfRule type="expression" dxfId="171" priority="121">
      <formula>IF(#REF!="Esforço total atribuído",1)</formula>
    </cfRule>
    <cfRule type="expression" dxfId="170" priority="122">
      <formula>IF(#REF!="Disponibilidade restante",1)</formula>
    </cfRule>
    <cfRule type="expression" dxfId="169" priority="123">
      <formula>IF(#REF!="Disponibil.total",1)</formula>
    </cfRule>
    <cfRule type="expression" dxfId="168" priority="124">
      <formula>IF($A4=1,1)</formula>
    </cfRule>
  </conditionalFormatting>
  <conditionalFormatting sqref="G3:H3 A37:A38 A40 H42:N42">
    <cfRule type="expression" dxfId="167" priority="161">
      <formula>IF(#REF!="Esforço total atribuído",1)</formula>
    </cfRule>
    <cfRule type="expression" dxfId="166" priority="162">
      <formula>IF(#REF!="Disponibilidade restante",1)</formula>
    </cfRule>
    <cfRule type="expression" dxfId="165" priority="163">
      <formula>IF(#REF!="Disponibil.total",1)</formula>
    </cfRule>
    <cfRule type="expression" dxfId="164" priority="164">
      <formula>IF($A3=1,1)</formula>
    </cfRule>
  </conditionalFormatting>
  <conditionalFormatting sqref="H46:I47">
    <cfRule type="expression" dxfId="163" priority="176">
      <formula>IF($A42=1,1)</formula>
    </cfRule>
  </conditionalFormatting>
  <conditionalFormatting sqref="H46:I56 M8:AJ8 M12:AJ18 M20:X20 M21:AJ21 M23:X24 M25:W25 M26:X26 M35:X35 I37:S37 H38:S38 I39:S39 H40:S40 O42:X42 K45:X54 K56:X56 H10:X11 H19:AJ19 M29:X29">
    <cfRule type="expression" dxfId="162" priority="173">
      <formula>IF(#REF!="Esforço total atribuído",1)</formula>
    </cfRule>
    <cfRule type="expression" dxfId="161" priority="174">
      <formula>IF(#REF!="Disponibilidade restante",1)</formula>
    </cfRule>
    <cfRule type="expression" dxfId="160" priority="175">
      <formula>IF(#REF!="Disponibil.total",1)</formula>
    </cfRule>
  </conditionalFormatting>
  <conditionalFormatting sqref="H48:I48">
    <cfRule type="expression" dxfId="159" priority="420">
      <formula>IF($A47=1,1)</formula>
    </cfRule>
  </conditionalFormatting>
  <conditionalFormatting sqref="H49:I53 M8:AJ8 M12:AJ13 M16:AJ18 M20:X20 M21:AJ21 M23:X24 M25:W25 M26:X26 M35:X35 I37:S37 H38:S38 I39:S39 H40:S40 O42:X42 K45:X54 K56:X56">
    <cfRule type="expression" dxfId="158" priority="284">
      <formula>IF(#REF!=1,1)</formula>
    </cfRule>
  </conditionalFormatting>
  <conditionalFormatting sqref="H54:I54">
    <cfRule type="expression" dxfId="157" priority="260">
      <formula>IF($A48=1,1)</formula>
    </cfRule>
  </conditionalFormatting>
  <conditionalFormatting sqref="H55:I56">
    <cfRule type="expression" dxfId="156" priority="196">
      <formula>IF(#REF!=1,1)</formula>
    </cfRule>
  </conditionalFormatting>
  <conditionalFormatting sqref="H23:L26 X25">
    <cfRule type="expression" dxfId="155" priority="153">
      <formula>IF(#REF!="Esforço total atribuído",1)</formula>
    </cfRule>
    <cfRule type="expression" dxfId="154" priority="154">
      <formula>IF(#REF!="Disponibilidade restante",1)</formula>
    </cfRule>
    <cfRule type="expression" dxfId="153" priority="155">
      <formula>IF(#REF!="Disponibil.total",1)</formula>
    </cfRule>
    <cfRule type="expression" dxfId="152" priority="156">
      <formula>IF($A23=1,1)</formula>
    </cfRule>
  </conditionalFormatting>
  <conditionalFormatting sqref="H45:J45 H44:X44">
    <cfRule type="expression" dxfId="151" priority="169">
      <formula>IF(#REF!="Esforço total atribuído",1)</formula>
    </cfRule>
    <cfRule type="expression" dxfId="150" priority="170">
      <formula>IF(#REF!="Disponibilidade restante",1)</formula>
    </cfRule>
    <cfRule type="expression" dxfId="149" priority="171">
      <formula>IF(#REF!="Disponibil.total",1)</formula>
    </cfRule>
    <cfRule type="expression" dxfId="148" priority="172">
      <formula>IF($A39=1,1)</formula>
    </cfRule>
  </conditionalFormatting>
  <conditionalFormatting sqref="J46:J56 P57:V57">
    <cfRule type="expression" dxfId="147" priority="109">
      <formula>IF(#REF!="Esforço total atribuído",1)</formula>
    </cfRule>
    <cfRule type="expression" dxfId="146" priority="110">
      <formula>IF(#REF!="Disponibilidade restante",1)</formula>
    </cfRule>
    <cfRule type="expression" dxfId="145" priority="111">
      <formula>IF(#REF!="Disponibil.total",1)</formula>
    </cfRule>
    <cfRule type="expression" dxfId="144" priority="112">
      <formula>IF(#REF!=1,1)</formula>
    </cfRule>
  </conditionalFormatting>
  <conditionalFormatting sqref="T37:X40 K55:M55">
    <cfRule type="expression" dxfId="143" priority="165">
      <formula>IF(#REF!="Esforço total atribuído",1)</formula>
    </cfRule>
    <cfRule type="expression" dxfId="142" priority="166">
      <formula>IF(#REF!="Disponibilidade restante",1)</formula>
    </cfRule>
    <cfRule type="expression" dxfId="141" priority="167">
      <formula>IF(#REF!="Disponibil.total",1)</formula>
    </cfRule>
    <cfRule type="expression" dxfId="140" priority="168">
      <formula>IF(#REF!=1,1)</formula>
    </cfRule>
  </conditionalFormatting>
  <conditionalFormatting sqref="Y10:AJ10 H12:L18 Y20:AJ20 H20:L21 Y22:AJ26 Y29:AJ32 Y35:AJ36 Y39:AJ39 Y46:AJ46 Y48:AJ57">
    <cfRule type="expression" dxfId="139" priority="149">
      <formula>IF(#REF!="Esforço total atribuído",1)</formula>
    </cfRule>
    <cfRule type="expression" dxfId="138" priority="150">
      <formula>IF(#REF!="Disponibilidade restante",1)</formula>
    </cfRule>
    <cfRule type="expression" dxfId="137" priority="151">
      <formula>IF(#REF!="Disponibil.total",1)</formula>
    </cfRule>
  </conditionalFormatting>
  <conditionalFormatting sqref="Y10:AJ10 H12:L18 Y20:AJ20 H20:L21 Y22:AJ26 Y29:AJ32 Y35:AJ36 Y39:AJ39 Y46:AJ46 Y48:AJ57 H10:X11 M14:AJ15 H19:AJ19 M29:X29">
    <cfRule type="expression" dxfId="136" priority="152">
      <formula>IF($A10=1,1)</formula>
    </cfRule>
  </conditionalFormatting>
  <conditionalFormatting sqref="I3:P3 H37 T3:AJ3">
    <cfRule type="expression" dxfId="135" priority="421">
      <formula>IF($A3="Esforço total atribuído",1)</formula>
    </cfRule>
    <cfRule type="expression" dxfId="134" priority="422">
      <formula>IF($A3="Disponibilidade restante",1)</formula>
    </cfRule>
    <cfRule type="expression" dxfId="133" priority="423">
      <formula>IF($A3="Disponibil.total",1)</formula>
    </cfRule>
    <cfRule type="expression" dxfId="132" priority="42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4 G18:G31 G7:G10 G33:G35 G14:G16 G36:G48 G49:G53" calculatedColumn="1"/>
    <ignoredError sqref="D36 D43:D44 D34 D48 D38:D41 D45:D47" numberStoredAsText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2E40-0B46-4E4F-8E91-6876C1EB38E1}">
  <dimension ref="A1:AG48"/>
  <sheetViews>
    <sheetView zoomScale="90" zoomScaleNormal="90" workbookViewId="0">
      <pane ySplit="4" topLeftCell="A15" activePane="bottomLeft" state="frozen"/>
      <selection pane="bottomLeft" activeCell="B1" sqref="B1:B1048576"/>
    </sheetView>
  </sheetViews>
  <sheetFormatPr defaultRowHeight="15" x14ac:dyDescent="0.25"/>
  <cols>
    <col min="1" max="1" width="56" style="1" customWidth="1"/>
    <col min="2" max="2" width="15.5703125" style="1" customWidth="1"/>
    <col min="3" max="3" width="14.42578125" style="1" customWidth="1"/>
    <col min="4" max="4" width="15.85546875" style="1" customWidth="1"/>
    <col min="5" max="5" width="15.5703125" style="1" customWidth="1"/>
    <col min="6" max="6" width="16.7109375" style="1" customWidth="1"/>
    <col min="7" max="7" width="16.28515625" style="3" customWidth="1"/>
    <col min="8" max="11" width="11.5703125" style="1" hidden="1" customWidth="1"/>
    <col min="12" max="12" width="7" style="1" hidden="1" customWidth="1"/>
    <col min="13" max="13" width="11" style="1" hidden="1" customWidth="1"/>
    <col min="14" max="21" width="11.5703125" style="1" customWidth="1"/>
  </cols>
  <sheetData>
    <row r="1" spans="1:3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3" t="s">
        <v>42</v>
      </c>
      <c r="W1" s="23" t="s">
        <v>43</v>
      </c>
      <c r="X1" s="23" t="s">
        <v>44</v>
      </c>
      <c r="Y1" s="23" t="s">
        <v>45</v>
      </c>
      <c r="Z1" s="23" t="s">
        <v>46</v>
      </c>
      <c r="AA1" s="48" t="s">
        <v>47</v>
      </c>
      <c r="AB1" s="48" t="s">
        <v>48</v>
      </c>
      <c r="AC1" s="48" t="s">
        <v>49</v>
      </c>
      <c r="AD1" s="48" t="s">
        <v>50</v>
      </c>
      <c r="AE1" s="48" t="s">
        <v>51</v>
      </c>
      <c r="AF1" s="48" t="s">
        <v>52</v>
      </c>
      <c r="AG1" s="48" t="s">
        <v>53</v>
      </c>
    </row>
    <row r="2" spans="1:33" x14ac:dyDescent="0.25">
      <c r="A2" s="1" t="s">
        <v>19</v>
      </c>
      <c r="G2" s="10">
        <f>SUM(Tabela1326428[[#This Row],[nov/24]:[dez/25]])</f>
        <v>91.250000000000028</v>
      </c>
      <c r="H2" s="6">
        <f t="shared" ref="H2:AG2" si="0">H3-H4</f>
        <v>40</v>
      </c>
      <c r="I2" s="6">
        <f t="shared" si="0"/>
        <v>-10.050000000000011</v>
      </c>
      <c r="J2" s="6">
        <f t="shared" si="0"/>
        <v>-11.94999999999996</v>
      </c>
      <c r="K2" s="6">
        <f t="shared" si="0"/>
        <v>4</v>
      </c>
      <c r="L2" s="6">
        <f t="shared" si="0"/>
        <v>-24</v>
      </c>
      <c r="M2" s="6">
        <f t="shared" si="0"/>
        <v>0.25</v>
      </c>
      <c r="N2" s="6">
        <f t="shared" si="0"/>
        <v>-3</v>
      </c>
      <c r="O2" s="6">
        <f t="shared" si="0"/>
        <v>2</v>
      </c>
      <c r="P2" s="6">
        <f t="shared" si="0"/>
        <v>3</v>
      </c>
      <c r="Q2" s="6">
        <f t="shared" si="0"/>
        <v>19</v>
      </c>
      <c r="R2" s="6">
        <f t="shared" si="0"/>
        <v>32</v>
      </c>
      <c r="S2" s="6">
        <f t="shared" si="0"/>
        <v>40</v>
      </c>
      <c r="T2" s="6">
        <f t="shared" si="0"/>
        <v>16</v>
      </c>
      <c r="U2" s="6">
        <f t="shared" si="0"/>
        <v>-16</v>
      </c>
      <c r="V2" s="6">
        <f t="shared" si="0"/>
        <v>43</v>
      </c>
      <c r="W2" s="6">
        <f t="shared" si="0"/>
        <v>59</v>
      </c>
      <c r="X2" s="6">
        <f t="shared" si="0"/>
        <v>67</v>
      </c>
      <c r="Y2" s="6">
        <f t="shared" si="0"/>
        <v>75</v>
      </c>
      <c r="Z2" s="6">
        <f t="shared" si="0"/>
        <v>83</v>
      </c>
      <c r="AA2" s="6">
        <f t="shared" si="0"/>
        <v>75</v>
      </c>
      <c r="AB2" s="6">
        <f t="shared" si="0"/>
        <v>91</v>
      </c>
      <c r="AC2" s="6">
        <f t="shared" si="0"/>
        <v>83</v>
      </c>
      <c r="AD2" s="6">
        <f t="shared" si="0"/>
        <v>91</v>
      </c>
      <c r="AE2" s="6">
        <f t="shared" si="0"/>
        <v>99</v>
      </c>
      <c r="AF2" s="6">
        <f t="shared" si="0"/>
        <v>75</v>
      </c>
      <c r="AG2" s="6">
        <f t="shared" si="0"/>
        <v>43</v>
      </c>
    </row>
    <row r="3" spans="1:33" x14ac:dyDescent="0.25">
      <c r="A3" s="1" t="s">
        <v>20</v>
      </c>
      <c r="G3" s="10">
        <f>SUM(Tabela1326428[[#This Row],[nov/24]:[dez/25]])</f>
        <v>2232</v>
      </c>
      <c r="H3" s="10">
        <v>160</v>
      </c>
      <c r="I3" s="10">
        <v>120</v>
      </c>
      <c r="J3" s="10">
        <v>144</v>
      </c>
      <c r="K3" s="10">
        <v>160</v>
      </c>
      <c r="L3" s="10">
        <v>168</v>
      </c>
      <c r="M3" s="10">
        <v>160</v>
      </c>
      <c r="N3" s="14">
        <v>168</v>
      </c>
      <c r="O3" s="14">
        <v>160</v>
      </c>
      <c r="P3" s="14">
        <v>176</v>
      </c>
      <c r="Q3" s="10">
        <v>168</v>
      </c>
      <c r="R3" s="10">
        <v>176</v>
      </c>
      <c r="S3" s="10">
        <v>184</v>
      </c>
      <c r="T3" s="10">
        <v>160</v>
      </c>
      <c r="U3" s="10">
        <v>128</v>
      </c>
      <c r="V3" s="10">
        <v>144</v>
      </c>
      <c r="W3" s="10">
        <v>160</v>
      </c>
      <c r="X3" s="10">
        <v>168</v>
      </c>
      <c r="Y3" s="10">
        <v>160</v>
      </c>
      <c r="Z3" s="10">
        <v>168</v>
      </c>
      <c r="AA3" s="10">
        <v>160</v>
      </c>
      <c r="AB3" s="10">
        <v>176</v>
      </c>
      <c r="AC3" s="10">
        <v>168</v>
      </c>
      <c r="AD3" s="10">
        <v>176</v>
      </c>
      <c r="AE3" s="10">
        <v>184</v>
      </c>
      <c r="AF3" s="10">
        <v>160</v>
      </c>
      <c r="AG3" s="10">
        <v>128</v>
      </c>
    </row>
    <row r="4" spans="1:33" x14ac:dyDescent="0.25">
      <c r="A4" s="4" t="s">
        <v>21</v>
      </c>
      <c r="B4" s="4"/>
      <c r="C4" s="4"/>
      <c r="D4" s="4"/>
      <c r="E4" s="4"/>
      <c r="F4" s="4"/>
      <c r="G4" s="5">
        <f>SUM(Tabela1326428[[#This Row],[nov/24]:[dez/25]])</f>
        <v>2140.75</v>
      </c>
      <c r="H4" s="5">
        <f t="shared" ref="H4:L4" si="1">SUM(H7:H41)</f>
        <v>120</v>
      </c>
      <c r="I4" s="5">
        <f t="shared" si="1"/>
        <v>130.05000000000001</v>
      </c>
      <c r="J4" s="5">
        <f>SUM(J7:J41)</f>
        <v>155.94999999999996</v>
      </c>
      <c r="K4" s="5">
        <f t="shared" si="1"/>
        <v>156</v>
      </c>
      <c r="L4" s="5">
        <f t="shared" si="1"/>
        <v>192</v>
      </c>
      <c r="M4" s="5">
        <f>SUM(M7:M48)</f>
        <v>159.75</v>
      </c>
      <c r="N4" s="5">
        <f t="shared" ref="N4:AG4" si="2">SUM(N7:N48)</f>
        <v>171</v>
      </c>
      <c r="O4" s="5">
        <f t="shared" si="2"/>
        <v>158</v>
      </c>
      <c r="P4" s="5">
        <f t="shared" si="2"/>
        <v>173</v>
      </c>
      <c r="Q4" s="5">
        <f t="shared" si="2"/>
        <v>149</v>
      </c>
      <c r="R4" s="5">
        <f t="shared" si="2"/>
        <v>144</v>
      </c>
      <c r="S4" s="5">
        <f t="shared" si="2"/>
        <v>144</v>
      </c>
      <c r="T4" s="5">
        <f t="shared" si="2"/>
        <v>144</v>
      </c>
      <c r="U4" s="5">
        <f t="shared" si="2"/>
        <v>144</v>
      </c>
      <c r="V4" s="5">
        <f t="shared" si="2"/>
        <v>101</v>
      </c>
      <c r="W4" s="5">
        <f t="shared" si="2"/>
        <v>101</v>
      </c>
      <c r="X4" s="5">
        <f t="shared" si="2"/>
        <v>101</v>
      </c>
      <c r="Y4" s="5">
        <f t="shared" si="2"/>
        <v>85</v>
      </c>
      <c r="Z4" s="5">
        <f t="shared" si="2"/>
        <v>85</v>
      </c>
      <c r="AA4" s="5">
        <f t="shared" si="2"/>
        <v>85</v>
      </c>
      <c r="AB4" s="5">
        <f t="shared" si="2"/>
        <v>85</v>
      </c>
      <c r="AC4" s="5">
        <f t="shared" si="2"/>
        <v>85</v>
      </c>
      <c r="AD4" s="5">
        <f t="shared" si="2"/>
        <v>85</v>
      </c>
      <c r="AE4" s="5">
        <f t="shared" si="2"/>
        <v>85</v>
      </c>
      <c r="AF4" s="5">
        <f t="shared" si="2"/>
        <v>85</v>
      </c>
      <c r="AG4" s="5">
        <f t="shared" si="2"/>
        <v>85</v>
      </c>
    </row>
    <row r="5" spans="1:33" s="21" customFormat="1" x14ac:dyDescent="0.25">
      <c r="A5" s="17" t="s">
        <v>22</v>
      </c>
      <c r="B5" s="17"/>
      <c r="C5" s="17"/>
      <c r="D5" s="17"/>
      <c r="E5" s="17"/>
      <c r="F5" s="17"/>
      <c r="G5" s="17"/>
      <c r="H5" s="19"/>
      <c r="I5" s="19"/>
      <c r="J5" s="19"/>
      <c r="K5" s="19"/>
      <c r="L5" s="19"/>
      <c r="M5" s="20"/>
      <c r="N5" s="20"/>
      <c r="O5" s="20"/>
      <c r="P5" s="20"/>
      <c r="Q5" s="20"/>
      <c r="R5" s="20"/>
      <c r="S5" s="20"/>
      <c r="T5" s="20"/>
      <c r="U5" s="20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</row>
    <row r="6" spans="1:33" s="21" customFormat="1" x14ac:dyDescent="0.25">
      <c r="A6" s="17" t="s">
        <v>23</v>
      </c>
      <c r="B6" s="17"/>
      <c r="C6" s="17"/>
      <c r="D6" s="17"/>
      <c r="E6" s="17"/>
      <c r="F6" s="17"/>
      <c r="G6" s="17"/>
      <c r="H6" s="19"/>
      <c r="I6" s="19"/>
      <c r="J6" s="19"/>
      <c r="K6" s="19"/>
      <c r="L6" s="19"/>
      <c r="M6" s="20"/>
      <c r="N6" s="20"/>
      <c r="O6" s="20"/>
      <c r="P6" s="20"/>
      <c r="Q6" s="20"/>
      <c r="R6" s="20"/>
      <c r="S6" s="20"/>
      <c r="T6" s="20"/>
      <c r="U6" s="20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</row>
    <row r="7" spans="1:33" x14ac:dyDescent="0.25">
      <c r="A7" s="1" t="s">
        <v>54</v>
      </c>
      <c r="C7" s="1" t="s">
        <v>56</v>
      </c>
      <c r="D7" s="1" t="s">
        <v>57</v>
      </c>
      <c r="E7" s="1" t="s">
        <v>121</v>
      </c>
      <c r="F7" s="6">
        <v>210</v>
      </c>
      <c r="G7" s="10">
        <f>SUM(Tabela1326428[[#This Row],[nov/24]:[dez/25]])</f>
        <v>271.39999999999998</v>
      </c>
      <c r="H7" s="11">
        <v>15</v>
      </c>
      <c r="I7" s="11">
        <v>27.9</v>
      </c>
      <c r="J7" s="7">
        <v>22.5</v>
      </c>
      <c r="K7" s="7">
        <v>15</v>
      </c>
      <c r="L7" s="7">
        <v>21</v>
      </c>
      <c r="M7" s="7">
        <v>20</v>
      </c>
      <c r="N7" s="7">
        <v>20</v>
      </c>
      <c r="O7" s="7">
        <v>20</v>
      </c>
      <c r="P7" s="7">
        <v>10</v>
      </c>
      <c r="Q7" s="7">
        <v>20</v>
      </c>
      <c r="R7" s="7">
        <v>20</v>
      </c>
      <c r="S7" s="7">
        <v>20</v>
      </c>
      <c r="T7" s="7">
        <v>20</v>
      </c>
      <c r="U7" s="7">
        <v>20</v>
      </c>
      <c r="V7" s="7">
        <v>20</v>
      </c>
      <c r="W7" s="7">
        <v>20</v>
      </c>
      <c r="X7" s="7">
        <v>20</v>
      </c>
      <c r="Y7" s="7">
        <v>20</v>
      </c>
      <c r="Z7" s="7">
        <v>20</v>
      </c>
      <c r="AA7" s="7">
        <v>20</v>
      </c>
      <c r="AB7" s="7">
        <v>20</v>
      </c>
      <c r="AC7" s="7">
        <v>20</v>
      </c>
      <c r="AD7" s="7">
        <v>20</v>
      </c>
      <c r="AE7" s="7">
        <v>20</v>
      </c>
      <c r="AF7" s="7">
        <v>20</v>
      </c>
      <c r="AG7" s="7">
        <v>20</v>
      </c>
    </row>
    <row r="8" spans="1:33" x14ac:dyDescent="0.25">
      <c r="A8" s="16" t="s">
        <v>59</v>
      </c>
      <c r="C8" s="1" t="s">
        <v>56</v>
      </c>
      <c r="D8" s="1" t="s">
        <v>57</v>
      </c>
      <c r="E8" s="1" t="s">
        <v>121</v>
      </c>
      <c r="F8" s="6">
        <v>560</v>
      </c>
      <c r="G8" s="10">
        <f>SUM(Tabela1326428[[#This Row],[nov/24]:[dez/25]])</f>
        <v>291</v>
      </c>
      <c r="H8" s="11">
        <v>40</v>
      </c>
      <c r="I8" s="11">
        <v>15</v>
      </c>
      <c r="J8" s="7">
        <v>25.5</v>
      </c>
      <c r="K8" s="7">
        <v>30</v>
      </c>
      <c r="L8" s="7">
        <v>18.3</v>
      </c>
      <c r="M8" s="7">
        <v>12.2</v>
      </c>
      <c r="N8" s="7">
        <v>20</v>
      </c>
      <c r="O8" s="7">
        <v>20</v>
      </c>
      <c r="P8" s="7">
        <v>10</v>
      </c>
      <c r="Q8" s="7">
        <v>20</v>
      </c>
      <c r="R8" s="7">
        <v>20</v>
      </c>
      <c r="S8" s="7">
        <v>20</v>
      </c>
      <c r="T8" s="7">
        <v>20</v>
      </c>
      <c r="U8" s="7">
        <v>20</v>
      </c>
      <c r="V8" s="7">
        <v>20</v>
      </c>
      <c r="W8" s="7">
        <v>20</v>
      </c>
      <c r="X8" s="7">
        <v>20</v>
      </c>
      <c r="Y8" s="7">
        <v>20</v>
      </c>
      <c r="Z8" s="7">
        <v>20</v>
      </c>
      <c r="AA8" s="7">
        <v>20</v>
      </c>
      <c r="AB8" s="7">
        <v>20</v>
      </c>
      <c r="AC8" s="7">
        <v>20</v>
      </c>
      <c r="AD8" s="7">
        <v>20</v>
      </c>
      <c r="AE8" s="7">
        <v>20</v>
      </c>
      <c r="AF8" s="7">
        <v>20</v>
      </c>
      <c r="AG8" s="7">
        <v>20</v>
      </c>
    </row>
    <row r="9" spans="1:33" x14ac:dyDescent="0.25">
      <c r="A9" s="16" t="s">
        <v>60</v>
      </c>
      <c r="C9" s="1" t="s">
        <v>56</v>
      </c>
      <c r="D9" s="1" t="s">
        <v>57</v>
      </c>
      <c r="E9" s="1" t="s">
        <v>121</v>
      </c>
      <c r="F9" s="6">
        <v>28</v>
      </c>
      <c r="G9" s="10">
        <f>SUM(Tabela1326428[[#This Row],[nov/24]:[dez/25]])</f>
        <v>46.2</v>
      </c>
      <c r="H9" s="11">
        <v>2</v>
      </c>
      <c r="I9" s="11">
        <v>6</v>
      </c>
      <c r="J9" s="7">
        <v>7.7</v>
      </c>
      <c r="K9" s="7">
        <v>2</v>
      </c>
      <c r="L9" s="7">
        <v>2.5</v>
      </c>
      <c r="M9" s="7">
        <v>10</v>
      </c>
      <c r="N9" s="7">
        <v>2</v>
      </c>
      <c r="O9" s="7">
        <v>2</v>
      </c>
      <c r="P9" s="7">
        <v>2</v>
      </c>
      <c r="Q9" s="7">
        <v>2</v>
      </c>
      <c r="R9" s="7">
        <v>2</v>
      </c>
      <c r="S9" s="7">
        <v>2</v>
      </c>
      <c r="T9" s="7">
        <v>2</v>
      </c>
      <c r="U9" s="7">
        <v>2</v>
      </c>
      <c r="V9" s="7">
        <v>2</v>
      </c>
      <c r="W9" s="7">
        <v>2</v>
      </c>
      <c r="X9" s="7">
        <v>2</v>
      </c>
      <c r="Y9" s="7">
        <v>2</v>
      </c>
      <c r="Z9" s="7">
        <v>2</v>
      </c>
      <c r="AA9" s="7">
        <v>2</v>
      </c>
      <c r="AB9" s="7">
        <v>2</v>
      </c>
      <c r="AC9" s="7">
        <v>2</v>
      </c>
      <c r="AD9" s="7">
        <v>2</v>
      </c>
      <c r="AE9" s="7">
        <v>2</v>
      </c>
      <c r="AF9" s="7">
        <v>2</v>
      </c>
      <c r="AG9" s="7">
        <v>2</v>
      </c>
    </row>
    <row r="10" spans="1:33" x14ac:dyDescent="0.25">
      <c r="A10" s="16" t="s">
        <v>62</v>
      </c>
      <c r="C10" s="1" t="s">
        <v>56</v>
      </c>
      <c r="D10" s="25" t="s">
        <v>57</v>
      </c>
      <c r="E10" s="1" t="s">
        <v>121</v>
      </c>
      <c r="F10" s="6">
        <v>70</v>
      </c>
      <c r="G10" s="10">
        <f>SUM(Tabela1326428[[#This Row],[nov/24]:[dez/25]])</f>
        <v>50</v>
      </c>
      <c r="H10" s="8">
        <v>5</v>
      </c>
      <c r="I10" s="8">
        <v>0</v>
      </c>
      <c r="J10" s="8">
        <v>0</v>
      </c>
      <c r="K10" s="8">
        <v>5</v>
      </c>
      <c r="L10" s="8">
        <v>0</v>
      </c>
      <c r="M10" s="8">
        <v>0</v>
      </c>
      <c r="N10" s="8">
        <v>5</v>
      </c>
      <c r="O10" s="8">
        <v>5</v>
      </c>
      <c r="P10" s="8">
        <v>5</v>
      </c>
      <c r="Q10" s="8">
        <v>5</v>
      </c>
      <c r="R10" s="8">
        <v>5</v>
      </c>
      <c r="S10" s="8">
        <v>5</v>
      </c>
      <c r="T10" s="8">
        <v>5</v>
      </c>
      <c r="U10" s="8">
        <v>5</v>
      </c>
      <c r="V10" s="8">
        <v>5</v>
      </c>
      <c r="W10" s="8">
        <v>5</v>
      </c>
      <c r="X10" s="8">
        <v>5</v>
      </c>
      <c r="Y10" s="8">
        <v>5</v>
      </c>
      <c r="Z10" s="8">
        <v>5</v>
      </c>
      <c r="AA10" s="8">
        <v>5</v>
      </c>
      <c r="AB10" s="8">
        <v>5</v>
      </c>
      <c r="AC10" s="8">
        <v>5</v>
      </c>
      <c r="AD10" s="8">
        <v>5</v>
      </c>
      <c r="AE10" s="8">
        <v>5</v>
      </c>
      <c r="AF10" s="8">
        <v>5</v>
      </c>
      <c r="AG10" s="8">
        <v>5</v>
      </c>
    </row>
    <row r="11" spans="1:33" x14ac:dyDescent="0.25">
      <c r="A11" s="1" t="s">
        <v>64</v>
      </c>
      <c r="C11" s="1" t="s">
        <v>56</v>
      </c>
      <c r="D11" s="25" t="s">
        <v>57</v>
      </c>
      <c r="E11" s="1" t="s">
        <v>121</v>
      </c>
      <c r="F11" s="46">
        <f>SUM(Tabela1326428[[#This Row],[nov/24]:[dez/25]])</f>
        <v>88</v>
      </c>
      <c r="G11" s="10">
        <f>SUM(Tabela1326428[[#This Row],[nov/24]:[dez/25]])</f>
        <v>88</v>
      </c>
      <c r="H11" s="29"/>
      <c r="I11" s="29"/>
      <c r="J11" s="8">
        <v>24</v>
      </c>
      <c r="K11" s="8">
        <v>0</v>
      </c>
      <c r="L11" s="8">
        <v>0</v>
      </c>
      <c r="M11" s="8">
        <v>0</v>
      </c>
      <c r="N11" s="8">
        <v>0</v>
      </c>
      <c r="O11" s="8">
        <v>8</v>
      </c>
      <c r="P11" s="8">
        <v>56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</row>
    <row r="12" spans="1:33" x14ac:dyDescent="0.25">
      <c r="A12" s="1" t="s">
        <v>61</v>
      </c>
      <c r="C12" s="1" t="s">
        <v>56</v>
      </c>
      <c r="D12" s="25" t="s">
        <v>57</v>
      </c>
      <c r="E12" s="1" t="s">
        <v>121</v>
      </c>
      <c r="F12" s="46">
        <f>SUM(Tabela1326428[[#This Row],[nov/24]:[dez/25]])</f>
        <v>2.7</v>
      </c>
      <c r="G12" s="10">
        <f>SUM(Tabela1326428[[#This Row],[nov/24]:[dez/25]])</f>
        <v>2.7</v>
      </c>
      <c r="H12" s="29"/>
      <c r="I12" s="29"/>
      <c r="J12" s="8">
        <v>2.7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</row>
    <row r="13" spans="1:33" x14ac:dyDescent="0.25">
      <c r="A13" s="1" t="s">
        <v>69</v>
      </c>
      <c r="C13" s="1" t="s">
        <v>56</v>
      </c>
      <c r="D13" s="25" t="s">
        <v>109</v>
      </c>
      <c r="E13" s="1" t="s">
        <v>121</v>
      </c>
      <c r="F13" s="46">
        <f>SUM(Tabela1326428[[#This Row],[nov/24]:[dez/25]])</f>
        <v>4.2</v>
      </c>
      <c r="G13" s="10">
        <f>SUM(Tabela1326428[[#This Row],[nov/24]:[dez/25]])</f>
        <v>4.2</v>
      </c>
      <c r="H13" s="29"/>
      <c r="I13" s="8">
        <v>0</v>
      </c>
      <c r="J13" s="8">
        <v>2.5</v>
      </c>
      <c r="K13" s="8">
        <v>0</v>
      </c>
      <c r="L13" s="8">
        <v>0.5</v>
      </c>
      <c r="M13" s="8">
        <v>1.2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</row>
    <row r="14" spans="1:33" x14ac:dyDescent="0.25">
      <c r="A14" s="1" t="s">
        <v>122</v>
      </c>
      <c r="C14" s="1" t="s">
        <v>56</v>
      </c>
      <c r="D14" s="25" t="s">
        <v>57</v>
      </c>
      <c r="E14" s="1" t="s">
        <v>121</v>
      </c>
      <c r="F14" s="6">
        <v>100</v>
      </c>
      <c r="G14" s="10">
        <f>SUM(Tabela1326428[[#This Row],[nov/24]:[dez/25]])</f>
        <v>75</v>
      </c>
      <c r="H14" s="8">
        <v>0</v>
      </c>
      <c r="I14" s="8">
        <v>0</v>
      </c>
      <c r="J14" s="7">
        <v>0</v>
      </c>
      <c r="K14" s="7">
        <v>5</v>
      </c>
      <c r="L14" s="7">
        <v>0</v>
      </c>
      <c r="M14" s="7">
        <v>6</v>
      </c>
      <c r="N14" s="7">
        <v>8</v>
      </c>
      <c r="O14" s="7">
        <v>8</v>
      </c>
      <c r="P14" s="7">
        <v>8</v>
      </c>
      <c r="Q14" s="7">
        <v>8</v>
      </c>
      <c r="R14" s="7">
        <v>8</v>
      </c>
      <c r="S14" s="7">
        <v>8</v>
      </c>
      <c r="T14" s="7">
        <v>8</v>
      </c>
      <c r="U14" s="7">
        <v>8</v>
      </c>
      <c r="V14" s="7">
        <v>8</v>
      </c>
      <c r="W14" s="7">
        <v>8</v>
      </c>
      <c r="X14" s="7">
        <v>8</v>
      </c>
      <c r="Y14" s="7">
        <v>8</v>
      </c>
      <c r="Z14" s="7">
        <v>8</v>
      </c>
      <c r="AA14" s="7">
        <v>8</v>
      </c>
      <c r="AB14" s="7">
        <v>8</v>
      </c>
      <c r="AC14" s="7">
        <v>8</v>
      </c>
      <c r="AD14" s="7">
        <v>8</v>
      </c>
      <c r="AE14" s="7">
        <v>8</v>
      </c>
      <c r="AF14" s="7">
        <v>8</v>
      </c>
      <c r="AG14" s="7">
        <v>8</v>
      </c>
    </row>
    <row r="15" spans="1:33" x14ac:dyDescent="0.25">
      <c r="A15" s="1" t="s">
        <v>86</v>
      </c>
      <c r="C15" s="1" t="s">
        <v>56</v>
      </c>
      <c r="D15" s="1" t="s">
        <v>57</v>
      </c>
      <c r="E15" s="1" t="s">
        <v>121</v>
      </c>
      <c r="F15" s="6">
        <v>0</v>
      </c>
      <c r="G15" s="10">
        <f>SUM(Tabela1326428[[#This Row],[nov/24]:[dez/25]])</f>
        <v>16.399999999999999</v>
      </c>
      <c r="H15" s="36">
        <v>0</v>
      </c>
      <c r="I15" s="11">
        <v>0.5</v>
      </c>
      <c r="J15" s="7">
        <v>5.0999999999999996</v>
      </c>
      <c r="K15" s="7">
        <v>0</v>
      </c>
      <c r="L15" s="7">
        <v>1.6</v>
      </c>
      <c r="M15" s="7">
        <v>9.1999999999999993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</row>
    <row r="16" spans="1:33" hidden="1" x14ac:dyDescent="0.25">
      <c r="A16" s="1" t="s">
        <v>95</v>
      </c>
      <c r="C16" s="1" t="s">
        <v>123</v>
      </c>
      <c r="D16" s="1">
        <v>2024</v>
      </c>
      <c r="E16" s="1" t="s">
        <v>121</v>
      </c>
      <c r="F16" s="6">
        <v>16</v>
      </c>
      <c r="G16" s="10">
        <f>SUM(Tabela1326428[[#This Row],[nov/24]:[dez/25]])</f>
        <v>10</v>
      </c>
      <c r="H16" s="7">
        <v>10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 spans="1:33" hidden="1" x14ac:dyDescent="0.25">
      <c r="A17" s="1" t="s">
        <v>124</v>
      </c>
      <c r="C17" s="1" t="s">
        <v>123</v>
      </c>
      <c r="D17" s="1">
        <v>2024</v>
      </c>
      <c r="E17" s="1" t="s">
        <v>121</v>
      </c>
      <c r="F17" s="6">
        <v>60</v>
      </c>
      <c r="G17" s="10">
        <f>SUM(Tabela1326428[[#This Row],[nov/24]:[dez/25]])</f>
        <v>97.3</v>
      </c>
      <c r="H17" s="7">
        <v>40</v>
      </c>
      <c r="I17" s="7">
        <v>57.3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spans="1:33" x14ac:dyDescent="0.25">
      <c r="A18" s="1" t="s">
        <v>125</v>
      </c>
      <c r="C18" s="1" t="s">
        <v>56</v>
      </c>
      <c r="D18" s="1">
        <v>2024</v>
      </c>
      <c r="E18" s="1" t="s">
        <v>121</v>
      </c>
      <c r="F18" s="6" t="s">
        <v>126</v>
      </c>
      <c r="G18" s="10">
        <f>SUM(Tabela1326428[[#This Row],[nov/24]:[dez/25]])</f>
        <v>3.65</v>
      </c>
      <c r="H18" s="29"/>
      <c r="I18" s="8">
        <v>1.25</v>
      </c>
      <c r="J18" s="8">
        <v>2.4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</row>
    <row r="19" spans="1:33" ht="15.75" customHeight="1" x14ac:dyDescent="0.25">
      <c r="A19" s="1" t="s">
        <v>127</v>
      </c>
      <c r="C19" s="1" t="s">
        <v>56</v>
      </c>
      <c r="D19" s="1" t="s">
        <v>57</v>
      </c>
      <c r="E19" s="1" t="s">
        <v>121</v>
      </c>
      <c r="F19" s="6">
        <v>24</v>
      </c>
      <c r="G19" s="10">
        <f>SUM(Tabela1326428[[#This Row],[nov/24]:[dez/25]])</f>
        <v>51.2</v>
      </c>
      <c r="H19" s="33">
        <v>0</v>
      </c>
      <c r="I19" s="8">
        <v>0</v>
      </c>
      <c r="J19" s="7">
        <v>5.7</v>
      </c>
      <c r="K19" s="7">
        <v>2</v>
      </c>
      <c r="L19" s="7">
        <v>16.5</v>
      </c>
      <c r="M19" s="7">
        <v>3</v>
      </c>
      <c r="N19" s="7">
        <v>3</v>
      </c>
      <c r="O19" s="7">
        <v>3</v>
      </c>
      <c r="P19" s="7">
        <v>3</v>
      </c>
      <c r="Q19" s="7">
        <v>3</v>
      </c>
      <c r="R19" s="7">
        <v>3</v>
      </c>
      <c r="S19" s="7">
        <v>3</v>
      </c>
      <c r="T19" s="7">
        <v>3</v>
      </c>
      <c r="U19" s="7">
        <v>3</v>
      </c>
      <c r="V19" s="7">
        <v>3</v>
      </c>
      <c r="W19" s="7">
        <v>3</v>
      </c>
      <c r="X19" s="7">
        <v>3</v>
      </c>
      <c r="Y19" s="7">
        <v>3</v>
      </c>
      <c r="Z19" s="7">
        <v>3</v>
      </c>
      <c r="AA19" s="7">
        <v>3</v>
      </c>
      <c r="AB19" s="7">
        <v>3</v>
      </c>
      <c r="AC19" s="7">
        <v>3</v>
      </c>
      <c r="AD19" s="7">
        <v>3</v>
      </c>
      <c r="AE19" s="7">
        <v>3</v>
      </c>
      <c r="AF19" s="7">
        <v>3</v>
      </c>
      <c r="AG19" s="7">
        <v>3</v>
      </c>
    </row>
    <row r="20" spans="1:33" x14ac:dyDescent="0.25">
      <c r="A20" s="1" t="s">
        <v>111</v>
      </c>
      <c r="C20" s="1" t="s">
        <v>56</v>
      </c>
      <c r="D20" s="25" t="s">
        <v>109</v>
      </c>
      <c r="E20" s="1" t="s">
        <v>121</v>
      </c>
      <c r="F20" s="6">
        <v>240</v>
      </c>
      <c r="G20" s="10">
        <f>SUM(Tabela1326428[[#This Row],[nov/24]:[dez/25]])</f>
        <v>53.5</v>
      </c>
      <c r="H20" s="36">
        <v>0</v>
      </c>
      <c r="I20" s="11">
        <v>0</v>
      </c>
      <c r="J20" s="7">
        <v>0</v>
      </c>
      <c r="K20" s="7">
        <v>0</v>
      </c>
      <c r="L20" s="7">
        <v>1.5</v>
      </c>
      <c r="M20" s="7">
        <v>2</v>
      </c>
      <c r="N20" s="7">
        <v>30</v>
      </c>
      <c r="O20" s="7">
        <v>10</v>
      </c>
      <c r="P20" s="7">
        <v>10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</row>
    <row r="21" spans="1:33" x14ac:dyDescent="0.25">
      <c r="A21" s="1" t="s">
        <v>112</v>
      </c>
      <c r="C21" s="1" t="s">
        <v>118</v>
      </c>
      <c r="D21" s="25" t="s">
        <v>109</v>
      </c>
      <c r="E21" s="1" t="s">
        <v>121</v>
      </c>
      <c r="F21" s="6">
        <v>2</v>
      </c>
      <c r="G21" s="10">
        <f>SUM(Tabela1326428[[#This Row],[nov/24]:[dez/25]])</f>
        <v>1</v>
      </c>
      <c r="H21" s="36">
        <v>0</v>
      </c>
      <c r="I21" s="11">
        <v>0</v>
      </c>
      <c r="J21" s="8">
        <v>0</v>
      </c>
      <c r="K21" s="7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1</v>
      </c>
      <c r="R21" s="8">
        <v>0</v>
      </c>
      <c r="S21" s="8">
        <v>0</v>
      </c>
      <c r="T21" s="8">
        <v>0</v>
      </c>
      <c r="U21" s="8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</row>
    <row r="22" spans="1:33" x14ac:dyDescent="0.25">
      <c r="A22" s="1" t="s">
        <v>128</v>
      </c>
      <c r="C22" s="1" t="s">
        <v>118</v>
      </c>
      <c r="D22" s="25" t="s">
        <v>109</v>
      </c>
      <c r="E22" s="1" t="s">
        <v>121</v>
      </c>
      <c r="F22" s="6">
        <v>120</v>
      </c>
      <c r="G22" s="10">
        <f>SUM(Tabela1326428[[#This Row],[nov/24]:[dez/25]])</f>
        <v>170</v>
      </c>
      <c r="H22" s="36">
        <v>0</v>
      </c>
      <c r="I22" s="11">
        <v>0</v>
      </c>
      <c r="J22" s="7">
        <v>0</v>
      </c>
      <c r="K22" s="7">
        <v>0</v>
      </c>
      <c r="L22" s="8">
        <v>0</v>
      </c>
      <c r="M22" s="7">
        <v>0</v>
      </c>
      <c r="N22" s="7">
        <v>0</v>
      </c>
      <c r="O22" s="7">
        <v>0</v>
      </c>
      <c r="P22" s="7">
        <v>20</v>
      </c>
      <c r="Q22" s="7">
        <v>30</v>
      </c>
      <c r="R22" s="7">
        <v>30</v>
      </c>
      <c r="S22" s="7">
        <v>30</v>
      </c>
      <c r="T22" s="7">
        <v>30</v>
      </c>
      <c r="U22" s="7">
        <v>30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</row>
    <row r="23" spans="1:33" ht="15.75" customHeight="1" x14ac:dyDescent="0.25">
      <c r="A23" s="1" t="s">
        <v>75</v>
      </c>
      <c r="C23" s="1" t="s">
        <v>56</v>
      </c>
      <c r="D23" s="25" t="s">
        <v>109</v>
      </c>
      <c r="E23" s="1" t="s">
        <v>121</v>
      </c>
      <c r="F23" s="6">
        <f>SUM(Tabela1326428[[#This Row],[nov/24]:[dez/25]])</f>
        <v>36.700000000000003</v>
      </c>
      <c r="G23" s="10">
        <f>SUM(Tabela1326428[[#This Row],[nov/24]:[dez/25]])</f>
        <v>36.700000000000003</v>
      </c>
      <c r="H23" s="33">
        <v>0</v>
      </c>
      <c r="I23" s="8">
        <v>0</v>
      </c>
      <c r="J23" s="7">
        <v>0</v>
      </c>
      <c r="K23" s="7">
        <v>5</v>
      </c>
      <c r="L23" s="7">
        <v>0.2</v>
      </c>
      <c r="M23" s="7">
        <v>1.5</v>
      </c>
      <c r="N23" s="7">
        <v>1</v>
      </c>
      <c r="O23" s="7">
        <v>2</v>
      </c>
      <c r="P23" s="7">
        <v>2</v>
      </c>
      <c r="Q23" s="7">
        <v>5</v>
      </c>
      <c r="R23" s="7">
        <v>5</v>
      </c>
      <c r="S23" s="7">
        <v>5</v>
      </c>
      <c r="T23" s="7">
        <v>5</v>
      </c>
      <c r="U23" s="7">
        <v>5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</row>
    <row r="24" spans="1:33" x14ac:dyDescent="0.25">
      <c r="A24" s="1" t="s">
        <v>78</v>
      </c>
      <c r="C24" s="1" t="s">
        <v>56</v>
      </c>
      <c r="D24" s="1" t="s">
        <v>57</v>
      </c>
      <c r="E24" s="1" t="s">
        <v>121</v>
      </c>
      <c r="F24" s="6">
        <f>SUM(Tabela1326428[[#This Row],[nov/24]:[dez/25]])</f>
        <v>101.1</v>
      </c>
      <c r="G24" s="10">
        <f>SUM(Tabela1326428[[#This Row],[nov/24]:[dez/25]])</f>
        <v>101.1</v>
      </c>
      <c r="H24" s="33">
        <v>0</v>
      </c>
      <c r="I24" s="8">
        <v>1.7</v>
      </c>
      <c r="J24" s="7">
        <v>7.8</v>
      </c>
      <c r="K24" s="7">
        <v>5</v>
      </c>
      <c r="L24" s="7">
        <v>7.1</v>
      </c>
      <c r="M24" s="7">
        <v>15.5</v>
      </c>
      <c r="N24" s="7">
        <v>8</v>
      </c>
      <c r="O24" s="7">
        <v>8</v>
      </c>
      <c r="P24" s="7">
        <v>8</v>
      </c>
      <c r="Q24" s="7">
        <v>8</v>
      </c>
      <c r="R24" s="7">
        <v>8</v>
      </c>
      <c r="S24" s="7">
        <v>8</v>
      </c>
      <c r="T24" s="7">
        <v>8</v>
      </c>
      <c r="U24" s="7">
        <v>8</v>
      </c>
      <c r="V24" s="7">
        <v>8</v>
      </c>
      <c r="W24" s="7">
        <v>8</v>
      </c>
      <c r="X24" s="7">
        <v>8</v>
      </c>
      <c r="Y24" s="7">
        <v>8</v>
      </c>
      <c r="Z24" s="7">
        <v>8</v>
      </c>
      <c r="AA24" s="7">
        <v>8</v>
      </c>
      <c r="AB24" s="7">
        <v>8</v>
      </c>
      <c r="AC24" s="7">
        <v>8</v>
      </c>
      <c r="AD24" s="7">
        <v>8</v>
      </c>
      <c r="AE24" s="7">
        <v>8</v>
      </c>
      <c r="AF24" s="7">
        <v>8</v>
      </c>
      <c r="AG24" s="7">
        <v>8</v>
      </c>
    </row>
    <row r="25" spans="1:33" x14ac:dyDescent="0.25">
      <c r="A25" s="1" t="s">
        <v>77</v>
      </c>
      <c r="C25" s="1" t="s">
        <v>56</v>
      </c>
      <c r="D25" s="1" t="s">
        <v>57</v>
      </c>
      <c r="E25" s="1" t="s">
        <v>121</v>
      </c>
      <c r="F25" s="6">
        <f>SUM(Tabela1326428[[#This Row],[nov/24]:[dez/25]])</f>
        <v>117.3</v>
      </c>
      <c r="G25" s="10">
        <f>SUM(Tabela1326428[[#This Row],[nov/24]:[dez/25]])</f>
        <v>117.3</v>
      </c>
      <c r="H25" s="33">
        <v>0</v>
      </c>
      <c r="I25" s="8">
        <v>6.8</v>
      </c>
      <c r="J25" s="7">
        <v>19</v>
      </c>
      <c r="K25" s="7">
        <v>20</v>
      </c>
      <c r="L25" s="7">
        <v>3.5</v>
      </c>
      <c r="M25" s="7">
        <v>1</v>
      </c>
      <c r="N25" s="7">
        <v>10</v>
      </c>
      <c r="O25" s="7">
        <v>10</v>
      </c>
      <c r="P25" s="7">
        <v>7</v>
      </c>
      <c r="Q25" s="7">
        <v>8</v>
      </c>
      <c r="R25" s="7">
        <v>8</v>
      </c>
      <c r="S25" s="7">
        <v>8</v>
      </c>
      <c r="T25" s="7">
        <v>8</v>
      </c>
      <c r="U25" s="7">
        <v>8</v>
      </c>
      <c r="V25" s="7">
        <v>8</v>
      </c>
      <c r="W25" s="7">
        <v>8</v>
      </c>
      <c r="X25" s="7">
        <v>8</v>
      </c>
      <c r="Y25" s="7">
        <v>8</v>
      </c>
      <c r="Z25" s="7">
        <v>8</v>
      </c>
      <c r="AA25" s="7">
        <v>8</v>
      </c>
      <c r="AB25" s="7">
        <v>8</v>
      </c>
      <c r="AC25" s="7">
        <v>8</v>
      </c>
      <c r="AD25" s="7">
        <v>8</v>
      </c>
      <c r="AE25" s="7">
        <v>8</v>
      </c>
      <c r="AF25" s="7">
        <v>8</v>
      </c>
      <c r="AG25" s="7">
        <v>8</v>
      </c>
    </row>
    <row r="26" spans="1:33" x14ac:dyDescent="0.25">
      <c r="A26" s="1" t="s">
        <v>114</v>
      </c>
      <c r="C26" s="1" t="s">
        <v>56</v>
      </c>
      <c r="D26" s="1" t="s">
        <v>57</v>
      </c>
      <c r="E26" s="1" t="s">
        <v>121</v>
      </c>
      <c r="F26" s="6">
        <f>SUM(Tabela1326428[[#This Row],[nov/24]:[dez/25]])</f>
        <v>22.5</v>
      </c>
      <c r="G26" s="10">
        <f>SUM(Tabela1326428[[#This Row],[nov/24]:[dez/25]])</f>
        <v>22.5</v>
      </c>
      <c r="H26" s="33">
        <v>0</v>
      </c>
      <c r="I26" s="8">
        <v>0</v>
      </c>
      <c r="J26" s="7">
        <v>0</v>
      </c>
      <c r="K26" s="7">
        <v>2</v>
      </c>
      <c r="L26" s="7">
        <v>2</v>
      </c>
      <c r="M26" s="7">
        <v>2.5</v>
      </c>
      <c r="N26" s="7">
        <v>2</v>
      </c>
      <c r="O26" s="7">
        <v>2</v>
      </c>
      <c r="P26" s="7">
        <v>2</v>
      </c>
      <c r="Q26" s="7">
        <v>2</v>
      </c>
      <c r="R26" s="7">
        <v>2</v>
      </c>
      <c r="S26" s="7">
        <v>2</v>
      </c>
      <c r="T26" s="7">
        <v>2</v>
      </c>
      <c r="U26" s="7">
        <v>2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</row>
    <row r="27" spans="1:33" x14ac:dyDescent="0.25">
      <c r="A27" s="1" t="s">
        <v>115</v>
      </c>
      <c r="C27" s="1" t="s">
        <v>56</v>
      </c>
      <c r="D27" s="1" t="s">
        <v>57</v>
      </c>
      <c r="E27" s="1" t="s">
        <v>121</v>
      </c>
      <c r="F27" s="6">
        <f>SUM(Tabela1326428[[#This Row],[nov/24]:[dez/25]])</f>
        <v>22.35</v>
      </c>
      <c r="G27" s="10">
        <f>SUM(Tabela1326428[[#This Row],[nov/24]:[dez/25]])</f>
        <v>22.35</v>
      </c>
      <c r="H27" s="33">
        <v>0</v>
      </c>
      <c r="I27" s="8">
        <v>0.5</v>
      </c>
      <c r="J27" s="7">
        <v>2.35</v>
      </c>
      <c r="K27" s="7">
        <v>2</v>
      </c>
      <c r="L27" s="7">
        <v>0.5</v>
      </c>
      <c r="M27" s="7">
        <v>1</v>
      </c>
      <c r="N27" s="7">
        <v>2</v>
      </c>
      <c r="O27" s="7">
        <v>2</v>
      </c>
      <c r="P27" s="7">
        <v>2</v>
      </c>
      <c r="Q27" s="7">
        <v>2</v>
      </c>
      <c r="R27" s="7">
        <v>2</v>
      </c>
      <c r="S27" s="7">
        <v>2</v>
      </c>
      <c r="T27" s="7">
        <v>2</v>
      </c>
      <c r="U27" s="7">
        <v>2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</row>
    <row r="28" spans="1:33" x14ac:dyDescent="0.25">
      <c r="A28" s="1" t="s">
        <v>81</v>
      </c>
      <c r="C28" s="1" t="s">
        <v>56</v>
      </c>
      <c r="D28" s="1" t="s">
        <v>57</v>
      </c>
      <c r="E28" s="1" t="s">
        <v>121</v>
      </c>
      <c r="F28" s="6">
        <f>SUM(Tabela1326428[[#This Row],[nov/24]:[dez/25]])</f>
        <v>65.3</v>
      </c>
      <c r="G28" s="10">
        <f>SUM(Tabela1326428[[#This Row],[nov/24]:[dez/25]])</f>
        <v>65.3</v>
      </c>
      <c r="H28" s="33">
        <v>8</v>
      </c>
      <c r="I28" s="8">
        <v>2</v>
      </c>
      <c r="J28" s="7">
        <v>4.5</v>
      </c>
      <c r="K28" s="7">
        <v>8</v>
      </c>
      <c r="L28" s="7">
        <v>3.5</v>
      </c>
      <c r="M28" s="7">
        <v>2.2999999999999998</v>
      </c>
      <c r="N28" s="7">
        <v>5</v>
      </c>
      <c r="O28" s="7">
        <v>5</v>
      </c>
      <c r="P28" s="7">
        <v>2</v>
      </c>
      <c r="Q28" s="7">
        <v>5</v>
      </c>
      <c r="R28" s="7">
        <v>5</v>
      </c>
      <c r="S28" s="7">
        <v>5</v>
      </c>
      <c r="T28" s="7">
        <v>5</v>
      </c>
      <c r="U28" s="7">
        <v>5</v>
      </c>
      <c r="V28" s="7">
        <v>5</v>
      </c>
      <c r="W28" s="7">
        <v>5</v>
      </c>
      <c r="X28" s="7">
        <v>5</v>
      </c>
      <c r="Y28" s="7">
        <v>5</v>
      </c>
      <c r="Z28" s="7">
        <v>5</v>
      </c>
      <c r="AA28" s="7">
        <v>5</v>
      </c>
      <c r="AB28" s="7">
        <v>5</v>
      </c>
      <c r="AC28" s="7">
        <v>5</v>
      </c>
      <c r="AD28" s="7">
        <v>5</v>
      </c>
      <c r="AE28" s="7">
        <v>5</v>
      </c>
      <c r="AF28" s="7">
        <v>5</v>
      </c>
      <c r="AG28" s="7">
        <v>5</v>
      </c>
    </row>
    <row r="29" spans="1:33" x14ac:dyDescent="0.25">
      <c r="A29" s="1" t="s">
        <v>68</v>
      </c>
      <c r="C29" s="1" t="s">
        <v>56</v>
      </c>
      <c r="D29" s="25" t="s">
        <v>109</v>
      </c>
      <c r="E29" s="1" t="s">
        <v>121</v>
      </c>
      <c r="F29" s="6">
        <f>SUM(Tabela1326428[[#This Row],[nov/24]:[dez/25]])</f>
        <v>57.3</v>
      </c>
      <c r="G29" s="10">
        <f>SUM(Tabela1326428[[#This Row],[nov/24]:[dez/25]])</f>
        <v>57.3</v>
      </c>
      <c r="H29" s="33">
        <v>0</v>
      </c>
      <c r="I29" s="8">
        <v>0.2</v>
      </c>
      <c r="J29" s="7">
        <v>3.7</v>
      </c>
      <c r="K29" s="7">
        <v>5</v>
      </c>
      <c r="L29" s="7">
        <v>6.3</v>
      </c>
      <c r="M29" s="7">
        <v>2.1</v>
      </c>
      <c r="N29" s="7">
        <v>5</v>
      </c>
      <c r="O29" s="7">
        <v>5</v>
      </c>
      <c r="P29" s="7">
        <v>5</v>
      </c>
      <c r="Q29" s="7">
        <v>5</v>
      </c>
      <c r="R29" s="7">
        <v>5</v>
      </c>
      <c r="S29" s="7">
        <v>5</v>
      </c>
      <c r="T29" s="7">
        <v>5</v>
      </c>
      <c r="U29" s="7">
        <v>5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</row>
    <row r="30" spans="1:33" ht="19.5" customHeight="1" x14ac:dyDescent="0.25">
      <c r="A30" s="1" t="s">
        <v>65</v>
      </c>
      <c r="C30" s="1" t="s">
        <v>56</v>
      </c>
      <c r="D30" s="25" t="s">
        <v>109</v>
      </c>
      <c r="E30" s="1" t="s">
        <v>121</v>
      </c>
      <c r="F30" s="6">
        <f>SUM(Tabela1326428[[#This Row],[nov/24]:[dez/25]])</f>
        <v>104.65</v>
      </c>
      <c r="G30" s="10">
        <f>SUM(Tabela1326428[[#This Row],[nov/24]:[dez/25]])</f>
        <v>104.65</v>
      </c>
      <c r="H30" s="33">
        <v>0</v>
      </c>
      <c r="I30" s="8">
        <v>2.7</v>
      </c>
      <c r="J30" s="7">
        <v>5.45</v>
      </c>
      <c r="K30" s="7">
        <v>5</v>
      </c>
      <c r="L30" s="7">
        <v>51.5</v>
      </c>
      <c r="M30" s="7">
        <v>0</v>
      </c>
      <c r="N30" s="7">
        <v>5</v>
      </c>
      <c r="O30" s="7">
        <v>5</v>
      </c>
      <c r="P30" s="7">
        <v>5</v>
      </c>
      <c r="Q30" s="7">
        <v>5</v>
      </c>
      <c r="R30" s="7">
        <v>5</v>
      </c>
      <c r="S30" s="7">
        <v>5</v>
      </c>
      <c r="T30" s="7">
        <v>5</v>
      </c>
      <c r="U30" s="7">
        <v>5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</row>
    <row r="31" spans="1:33" x14ac:dyDescent="0.25">
      <c r="A31" s="1" t="s">
        <v>67</v>
      </c>
      <c r="C31" s="1" t="s">
        <v>56</v>
      </c>
      <c r="D31" s="25" t="s">
        <v>109</v>
      </c>
      <c r="E31" s="1" t="s">
        <v>121</v>
      </c>
      <c r="F31" s="6">
        <f>SUM(Tabela1326428[[#This Row],[nov/24]:[dez/25]])</f>
        <v>40.9</v>
      </c>
      <c r="G31" s="10">
        <f>SUM(Tabela1326428[[#This Row],[nov/24]:[dez/25]])</f>
        <v>40.9</v>
      </c>
      <c r="H31" s="33">
        <v>0</v>
      </c>
      <c r="I31" s="8">
        <v>2.7</v>
      </c>
      <c r="J31" s="7">
        <v>3.5</v>
      </c>
      <c r="K31" s="7">
        <v>5</v>
      </c>
      <c r="L31" s="7">
        <v>0.7</v>
      </c>
      <c r="M31" s="7">
        <v>5</v>
      </c>
      <c r="N31" s="7">
        <v>3</v>
      </c>
      <c r="O31" s="7">
        <v>3</v>
      </c>
      <c r="P31" s="7">
        <v>3</v>
      </c>
      <c r="Q31" s="7">
        <v>3</v>
      </c>
      <c r="R31" s="7">
        <v>3</v>
      </c>
      <c r="S31" s="7">
        <v>3</v>
      </c>
      <c r="T31" s="7">
        <v>3</v>
      </c>
      <c r="U31" s="7">
        <v>3</v>
      </c>
      <c r="V31" s="7">
        <v>3</v>
      </c>
      <c r="W31" s="7">
        <v>3</v>
      </c>
      <c r="X31" s="7">
        <v>3</v>
      </c>
      <c r="Y31" s="7">
        <v>3</v>
      </c>
      <c r="Z31" s="7">
        <v>3</v>
      </c>
      <c r="AA31" s="7">
        <v>3</v>
      </c>
      <c r="AB31" s="7">
        <v>3</v>
      </c>
      <c r="AC31" s="7">
        <v>3</v>
      </c>
      <c r="AD31" s="7">
        <v>3</v>
      </c>
      <c r="AE31" s="7">
        <v>3</v>
      </c>
      <c r="AF31" s="7">
        <v>3</v>
      </c>
      <c r="AG31" s="7">
        <v>3</v>
      </c>
    </row>
    <row r="32" spans="1:33" x14ac:dyDescent="0.25">
      <c r="A32" s="1" t="s">
        <v>70</v>
      </c>
      <c r="C32" s="1" t="s">
        <v>56</v>
      </c>
      <c r="D32" s="25" t="s">
        <v>109</v>
      </c>
      <c r="E32" s="1" t="s">
        <v>121</v>
      </c>
      <c r="F32" s="6">
        <f>SUM(Tabela1326428[[#This Row],[nov/24]:[dez/25]])</f>
        <v>119.6</v>
      </c>
      <c r="G32" s="10">
        <f>SUM(Tabela1326428[[#This Row],[nov/24]:[dez/25]])</f>
        <v>119.6</v>
      </c>
      <c r="H32" s="33">
        <v>0</v>
      </c>
      <c r="I32" s="8">
        <v>5.5</v>
      </c>
      <c r="J32" s="7">
        <v>6.1</v>
      </c>
      <c r="K32" s="7">
        <v>5</v>
      </c>
      <c r="L32" s="7">
        <v>12.8</v>
      </c>
      <c r="M32" s="7">
        <v>10.199999999999999</v>
      </c>
      <c r="N32" s="7">
        <v>10</v>
      </c>
      <c r="O32" s="7">
        <v>10</v>
      </c>
      <c r="P32" s="7">
        <v>10</v>
      </c>
      <c r="Q32" s="7">
        <v>10</v>
      </c>
      <c r="R32" s="7">
        <v>10</v>
      </c>
      <c r="S32" s="7">
        <v>10</v>
      </c>
      <c r="T32" s="7">
        <v>10</v>
      </c>
      <c r="U32" s="7">
        <v>10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</row>
    <row r="33" spans="1:33" x14ac:dyDescent="0.25">
      <c r="A33" s="1" t="s">
        <v>129</v>
      </c>
      <c r="C33" s="1" t="s">
        <v>56</v>
      </c>
      <c r="D33" s="25" t="s">
        <v>109</v>
      </c>
      <c r="E33" s="1" t="s">
        <v>121</v>
      </c>
      <c r="F33" s="6">
        <f>SUM(Tabela1326428[[#This Row],[nov/24]:[dez/25]])</f>
        <v>29</v>
      </c>
      <c r="G33" s="10">
        <f>SUM(Tabela1326428[[#This Row],[nov/24]:[dez/25]])</f>
        <v>29</v>
      </c>
      <c r="H33" s="33">
        <v>0</v>
      </c>
      <c r="I33" s="8">
        <v>0</v>
      </c>
      <c r="J33" s="7">
        <v>0</v>
      </c>
      <c r="K33" s="7">
        <v>2</v>
      </c>
      <c r="L33" s="7">
        <v>0</v>
      </c>
      <c r="M33" s="7">
        <v>5</v>
      </c>
      <c r="N33" s="7">
        <v>3</v>
      </c>
      <c r="O33" s="7">
        <v>2</v>
      </c>
      <c r="P33" s="7">
        <v>2</v>
      </c>
      <c r="Q33" s="7">
        <v>3</v>
      </c>
      <c r="R33" s="7">
        <v>3</v>
      </c>
      <c r="S33" s="7">
        <v>3</v>
      </c>
      <c r="T33" s="7">
        <v>3</v>
      </c>
      <c r="U33" s="7">
        <v>3</v>
      </c>
      <c r="V33" s="7">
        <v>3</v>
      </c>
      <c r="W33" s="7">
        <v>3</v>
      </c>
      <c r="X33" s="7">
        <v>3</v>
      </c>
      <c r="Y33" s="7">
        <v>3</v>
      </c>
      <c r="Z33" s="7">
        <v>3</v>
      </c>
      <c r="AA33" s="7">
        <v>3</v>
      </c>
      <c r="AB33" s="7">
        <v>3</v>
      </c>
      <c r="AC33" s="7">
        <v>3</v>
      </c>
      <c r="AD33" s="7">
        <v>3</v>
      </c>
      <c r="AE33" s="7">
        <v>3</v>
      </c>
      <c r="AF33" s="7">
        <v>3</v>
      </c>
      <c r="AG33" s="7">
        <v>3</v>
      </c>
    </row>
    <row r="34" spans="1:33" s="44" customFormat="1" ht="45" x14ac:dyDescent="0.25">
      <c r="A34" s="1" t="s">
        <v>130</v>
      </c>
      <c r="B34" s="1"/>
      <c r="C34" s="1" t="s">
        <v>118</v>
      </c>
      <c r="D34" s="25" t="s">
        <v>109</v>
      </c>
      <c r="E34" s="1" t="s">
        <v>121</v>
      </c>
      <c r="F34" s="6">
        <v>4</v>
      </c>
      <c r="G34" s="42">
        <f>SUM(Tabela1326428[[#This Row],[nov/24]:[dez/25]])</f>
        <v>4</v>
      </c>
      <c r="H34" s="7"/>
      <c r="I34" s="8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4</v>
      </c>
      <c r="R34" s="43">
        <v>0</v>
      </c>
      <c r="S34" s="43">
        <v>0</v>
      </c>
      <c r="T34" s="43">
        <v>0</v>
      </c>
      <c r="U34" s="43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</row>
    <row r="35" spans="1:33" x14ac:dyDescent="0.25">
      <c r="A35" s="1" t="s">
        <v>131</v>
      </c>
      <c r="B35" s="40"/>
      <c r="C35" s="1" t="s">
        <v>106</v>
      </c>
      <c r="D35" s="25" t="s">
        <v>109</v>
      </c>
      <c r="E35" s="1" t="s">
        <v>121</v>
      </c>
      <c r="F35" s="6">
        <v>20</v>
      </c>
      <c r="G35" s="42">
        <f>SUM(Tabela1326428[[#This Row],[nov/24]:[dez/25]])</f>
        <v>9.25</v>
      </c>
      <c r="H35" s="29"/>
      <c r="I35" s="29"/>
      <c r="J35" s="8">
        <v>5.45</v>
      </c>
      <c r="K35" s="8">
        <v>2</v>
      </c>
      <c r="L35" s="8">
        <v>1.8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</row>
    <row r="36" spans="1:33" hidden="1" x14ac:dyDescent="0.25">
      <c r="A36" s="1" t="s">
        <v>87</v>
      </c>
      <c r="C36" s="1" t="s">
        <v>123</v>
      </c>
      <c r="D36" s="1" t="s">
        <v>57</v>
      </c>
      <c r="E36" s="1" t="s">
        <v>121</v>
      </c>
      <c r="F36" s="6">
        <v>80</v>
      </c>
      <c r="G36" s="42">
        <f>SUM(Tabela1326428[[#This Row],[nov/24]:[dez/25]])</f>
        <v>59</v>
      </c>
      <c r="H36" s="7"/>
      <c r="I36" s="7"/>
      <c r="J36" s="7">
        <v>0</v>
      </c>
      <c r="K36" s="8">
        <v>10</v>
      </c>
      <c r="L36" s="8">
        <v>16.5</v>
      </c>
      <c r="M36" s="8">
        <v>32.5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</row>
    <row r="37" spans="1:33" x14ac:dyDescent="0.25">
      <c r="A37" s="1" t="s">
        <v>92</v>
      </c>
      <c r="C37" s="1" t="s">
        <v>56</v>
      </c>
      <c r="D37" s="25" t="s">
        <v>57</v>
      </c>
      <c r="E37" s="1" t="s">
        <v>121</v>
      </c>
      <c r="F37" s="6">
        <v>20</v>
      </c>
      <c r="G37" s="42">
        <f>SUM(Tabela1326428[[#This Row],[nov/24]:[dez/25]])</f>
        <v>41.1</v>
      </c>
      <c r="H37" s="7"/>
      <c r="I37" s="7"/>
      <c r="J37" s="7"/>
      <c r="K37" s="7">
        <v>20</v>
      </c>
      <c r="L37" s="7">
        <v>19.100000000000001</v>
      </c>
      <c r="M37" s="7">
        <v>2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</row>
    <row r="38" spans="1:33" x14ac:dyDescent="0.25">
      <c r="A38" s="1" t="s">
        <v>117</v>
      </c>
      <c r="C38" s="1" t="s">
        <v>118</v>
      </c>
      <c r="D38" s="1">
        <v>2025</v>
      </c>
      <c r="E38" s="1" t="s">
        <v>121</v>
      </c>
      <c r="F38" s="6">
        <v>73</v>
      </c>
      <c r="G38" s="42">
        <f>SUM(Tabela1326428[[#This Row],[nov/24]:[dez/25]])</f>
        <v>1</v>
      </c>
      <c r="H38" s="29"/>
      <c r="I38" s="29"/>
      <c r="J38" s="29"/>
      <c r="K38" s="8">
        <v>1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7">
        <v>16</v>
      </c>
      <c r="W38" s="7">
        <v>16</v>
      </c>
      <c r="X38" s="7">
        <v>16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</row>
    <row r="39" spans="1:33" x14ac:dyDescent="0.25">
      <c r="A39" s="1" t="s">
        <v>120</v>
      </c>
      <c r="C39" s="1" t="s">
        <v>56</v>
      </c>
      <c r="D39" s="25" t="s">
        <v>109</v>
      </c>
      <c r="E39" s="1" t="s">
        <v>121</v>
      </c>
      <c r="F39" s="6">
        <v>23</v>
      </c>
      <c r="G39" s="42">
        <f>SUM(Tabela1326428[[#This Row],[nov/24]:[dez/25]])</f>
        <v>8</v>
      </c>
      <c r="H39" s="29"/>
      <c r="I39" s="29"/>
      <c r="J39" s="29"/>
      <c r="K39" s="29"/>
      <c r="L39" s="8">
        <v>1.6</v>
      </c>
      <c r="M39" s="8">
        <v>3.4</v>
      </c>
      <c r="N39" s="8">
        <v>3</v>
      </c>
      <c r="O39" s="39">
        <v>0</v>
      </c>
      <c r="P39" s="39">
        <v>0</v>
      </c>
      <c r="Q39" s="39">
        <v>0</v>
      </c>
      <c r="R39" s="39">
        <v>0</v>
      </c>
      <c r="S39" s="39">
        <v>0</v>
      </c>
      <c r="T39" s="39">
        <v>0</v>
      </c>
      <c r="U39" s="39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</row>
    <row r="40" spans="1:33" x14ac:dyDescent="0.25">
      <c r="A40" s="1" t="s">
        <v>132</v>
      </c>
      <c r="C40" s="1" t="s">
        <v>56</v>
      </c>
      <c r="D40" s="25" t="s">
        <v>109</v>
      </c>
      <c r="E40" s="1" t="s">
        <v>121</v>
      </c>
      <c r="F40" s="6">
        <v>1.7</v>
      </c>
      <c r="G40" s="42">
        <f>SUM(Tabela1326428[[#This Row],[nov/24]:[dez/25]])</f>
        <v>7.8500000000000005</v>
      </c>
      <c r="H40" s="29"/>
      <c r="I40" s="29"/>
      <c r="J40" s="29"/>
      <c r="K40" s="29"/>
      <c r="L40" s="8">
        <v>1.7</v>
      </c>
      <c r="M40" s="39">
        <v>6.15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</row>
    <row r="41" spans="1:33" hidden="1" x14ac:dyDescent="0.25">
      <c r="A41" s="1" t="s">
        <v>119</v>
      </c>
      <c r="C41" s="1" t="s">
        <v>123</v>
      </c>
      <c r="D41" s="25" t="s">
        <v>109</v>
      </c>
      <c r="E41" s="1" t="s">
        <v>121</v>
      </c>
      <c r="F41" s="6">
        <v>1.3</v>
      </c>
      <c r="G41" s="42">
        <f>SUM(Tabela1326428[[#This Row],[nov/24]:[dez/25]])</f>
        <v>1.3</v>
      </c>
      <c r="H41" s="8"/>
      <c r="I41" s="8"/>
      <c r="J41" s="8"/>
      <c r="K41" s="8"/>
      <c r="L41" s="8">
        <v>1.3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</row>
    <row r="42" spans="1:33" x14ac:dyDescent="0.25">
      <c r="A42" s="1" t="s">
        <v>133</v>
      </c>
      <c r="C42" s="1" t="s">
        <v>56</v>
      </c>
      <c r="D42" s="25" t="s">
        <v>109</v>
      </c>
      <c r="E42" s="1" t="s">
        <v>121</v>
      </c>
      <c r="F42" s="6">
        <v>22</v>
      </c>
      <c r="G42" s="42">
        <f>SUM(Tabela1326428[[#This Row],[nov/24]:[dez/25]])</f>
        <v>26</v>
      </c>
      <c r="L42" s="8">
        <v>0</v>
      </c>
      <c r="M42" s="39">
        <v>6</v>
      </c>
      <c r="N42" s="39">
        <v>16</v>
      </c>
      <c r="O42" s="39">
        <v>4</v>
      </c>
      <c r="P42" s="39">
        <v>0</v>
      </c>
      <c r="Q42" s="39">
        <v>0</v>
      </c>
      <c r="R42" s="39">
        <v>0</v>
      </c>
      <c r="S42" s="39">
        <v>0</v>
      </c>
      <c r="T42" s="39">
        <v>0</v>
      </c>
      <c r="U42" s="39">
        <v>0</v>
      </c>
      <c r="V42" s="39">
        <v>0</v>
      </c>
      <c r="W42" s="39">
        <v>0</v>
      </c>
      <c r="X42" s="39">
        <v>0</v>
      </c>
      <c r="Y42" s="39">
        <v>0</v>
      </c>
      <c r="Z42" s="39">
        <v>0</v>
      </c>
      <c r="AA42" s="39">
        <v>0</v>
      </c>
      <c r="AB42" s="39">
        <v>0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</row>
    <row r="43" spans="1:33" x14ac:dyDescent="0.25">
      <c r="A43" s="1" t="s">
        <v>134</v>
      </c>
      <c r="C43" s="1" t="s">
        <v>56</v>
      </c>
      <c r="D43" s="25" t="s">
        <v>109</v>
      </c>
      <c r="E43" s="1" t="s">
        <v>121</v>
      </c>
      <c r="F43" s="6">
        <v>60</v>
      </c>
      <c r="G43" s="42">
        <f>SUM(Tabela1326428[[#This Row],[nov/24]:[dez/25]])</f>
        <v>27</v>
      </c>
      <c r="L43" s="8">
        <v>0</v>
      </c>
      <c r="M43" s="39">
        <v>0</v>
      </c>
      <c r="N43" s="39">
        <v>7</v>
      </c>
      <c r="O43" s="39">
        <v>20</v>
      </c>
      <c r="P43" s="39">
        <v>0</v>
      </c>
      <c r="Q43" s="39">
        <v>0</v>
      </c>
      <c r="R43" s="39">
        <v>0</v>
      </c>
      <c r="S43" s="39">
        <v>0</v>
      </c>
      <c r="T43" s="39">
        <v>0</v>
      </c>
      <c r="U43" s="39">
        <v>0</v>
      </c>
      <c r="V43" s="39">
        <v>0</v>
      </c>
      <c r="W43" s="39">
        <v>0</v>
      </c>
      <c r="X43" s="39">
        <v>0</v>
      </c>
      <c r="Y43" s="39">
        <v>0</v>
      </c>
      <c r="Z43" s="39">
        <v>0</v>
      </c>
      <c r="AA43" s="39">
        <v>0</v>
      </c>
      <c r="AB43" s="39">
        <v>0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</row>
    <row r="44" spans="1:33" x14ac:dyDescent="0.25">
      <c r="A44" s="1" t="s">
        <v>135</v>
      </c>
      <c r="C44" s="1" t="s">
        <v>56</v>
      </c>
      <c r="D44" s="25" t="s">
        <v>109</v>
      </c>
      <c r="E44" s="1" t="s">
        <v>121</v>
      </c>
      <c r="F44" s="6">
        <v>8</v>
      </c>
      <c r="G44" s="42">
        <f>SUM(Tabela1326428[[#This Row],[nov/24]:[dez/25]])</f>
        <v>8</v>
      </c>
      <c r="M44" s="30"/>
      <c r="N44" s="39">
        <v>3</v>
      </c>
      <c r="O44" s="39">
        <v>4</v>
      </c>
      <c r="P44" s="39">
        <v>1</v>
      </c>
      <c r="Q44" s="39">
        <v>0</v>
      </c>
      <c r="R44" s="39">
        <v>0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0</v>
      </c>
      <c r="AC44" s="39">
        <v>0</v>
      </c>
      <c r="AD44" s="39">
        <v>0</v>
      </c>
      <c r="AE44" s="39">
        <v>0</v>
      </c>
      <c r="AF44" s="39">
        <v>0</v>
      </c>
      <c r="AG44" s="39">
        <v>0</v>
      </c>
    </row>
    <row r="45" spans="1:33" x14ac:dyDescent="0.25">
      <c r="A45" s="1" t="s">
        <v>136</v>
      </c>
      <c r="C45" s="1" t="s">
        <v>56</v>
      </c>
      <c r="D45" s="25" t="s">
        <v>109</v>
      </c>
      <c r="E45" s="1" t="s">
        <v>121</v>
      </c>
      <c r="G45" s="42">
        <f>SUM(Tabela1326428[[#This Row],[nov/24]:[dez/25]])</f>
        <v>0</v>
      </c>
      <c r="M45" s="30"/>
      <c r="N45" s="30"/>
      <c r="O45" s="30"/>
      <c r="P45" s="30"/>
      <c r="Q45" s="7"/>
      <c r="R45" s="7"/>
      <c r="S45" s="7"/>
      <c r="T45" s="7"/>
      <c r="U45" s="30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33" x14ac:dyDescent="0.25">
      <c r="A46" s="1" t="s">
        <v>137</v>
      </c>
      <c r="C46" s="1" t="s">
        <v>56</v>
      </c>
      <c r="D46" s="25" t="s">
        <v>109</v>
      </c>
      <c r="E46" s="1" t="s">
        <v>121</v>
      </c>
      <c r="G46" s="42">
        <f>SUM(Tabela1326428[[#This Row],[nov/24]:[dez/25]])</f>
        <v>0</v>
      </c>
      <c r="M46" s="30"/>
      <c r="N46" s="30"/>
      <c r="O46" s="30"/>
      <c r="P46" s="30"/>
      <c r="Q46" s="7"/>
      <c r="R46" s="7"/>
      <c r="S46" s="7"/>
      <c r="T46" s="7"/>
      <c r="U46" s="30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</row>
    <row r="47" spans="1:33" x14ac:dyDescent="0.25">
      <c r="M47" s="30"/>
      <c r="N47" s="30"/>
      <c r="O47" s="30"/>
      <c r="P47" s="30"/>
      <c r="Q47" s="7"/>
      <c r="R47" s="7"/>
      <c r="S47" s="7"/>
      <c r="T47" s="7"/>
      <c r="U47" s="30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</row>
    <row r="48" spans="1:33" x14ac:dyDescent="0.25">
      <c r="M48" s="30"/>
      <c r="N48" s="30"/>
      <c r="O48" s="30"/>
      <c r="P48" s="30"/>
      <c r="Q48" s="7"/>
      <c r="R48" s="7"/>
      <c r="S48" s="7"/>
      <c r="T48" s="7"/>
      <c r="U48" s="30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</row>
  </sheetData>
  <phoneticPr fontId="18" type="noConversion"/>
  <conditionalFormatting sqref="A19 J7:AG9 J14:AG14 J15:U18 J19:AG19 L20:P20 M22:U23 M24:AG25 M26:U27 M28:AG28 M29:U30 M31:AG31 M32:U32 M33:AG33 M34:U34">
    <cfRule type="expression" dxfId="131" priority="33">
      <formula>IF(#REF!="Esforço total atribuído",1)</formula>
    </cfRule>
    <cfRule type="expression" dxfId="130" priority="34">
      <formula>IF(#REF!="Disponibilidade restante",1)</formula>
    </cfRule>
    <cfRule type="expression" dxfId="129" priority="35">
      <formula>IF(#REF!="Disponibil.total",1)</formula>
    </cfRule>
    <cfRule type="expression" dxfId="128" priority="36">
      <formula>IF($A7=1,1)</formula>
    </cfRule>
  </conditionalFormatting>
  <conditionalFormatting sqref="A34">
    <cfRule type="expression" dxfId="127" priority="113">
      <formula>IF(#REF!="Esforço total atribuído",1)</formula>
    </cfRule>
    <cfRule type="expression" dxfId="126" priority="114">
      <formula>IF(#REF!="Disponibilidade restante",1)</formula>
    </cfRule>
    <cfRule type="expression" dxfId="125" priority="115">
      <formula>IF(#REF!="Disponibil.total",1)</formula>
    </cfRule>
    <cfRule type="expression" dxfId="124" priority="116">
      <formula>IF($A34=1,1)</formula>
    </cfRule>
  </conditionalFormatting>
  <conditionalFormatting sqref="V3:AG3">
    <cfRule type="expression" dxfId="123" priority="9">
      <formula>IF($A3="Esforço total atribuído",1)</formula>
    </cfRule>
    <cfRule type="expression" dxfId="122" priority="10">
      <formula>IF($A3="Disponibilidade restante",1)</formula>
    </cfRule>
    <cfRule type="expression" dxfId="121" priority="11">
      <formula>IF($A3="Disponibil.total",1)</formula>
    </cfRule>
    <cfRule type="expression" dxfId="120" priority="12">
      <formula>IF($C3=1,1)</formula>
    </cfRule>
  </conditionalFormatting>
  <conditionalFormatting sqref="F11:F13">
    <cfRule type="expression" dxfId="119" priority="17">
      <formula>IF(#REF!="Esforço total atribuído",1)</formula>
    </cfRule>
    <cfRule type="expression" dxfId="118" priority="18">
      <formula>IF(#REF!="Disponibilidade restante",1)</formula>
    </cfRule>
    <cfRule type="expression" dxfId="117" priority="19">
      <formula>IF(#REF!="Disponibil.total",1)</formula>
    </cfRule>
    <cfRule type="expression" dxfId="116" priority="20">
      <formula>IF($A11=1,1)</formula>
    </cfRule>
  </conditionalFormatting>
  <conditionalFormatting sqref="G2:G3 G7:G46">
    <cfRule type="expression" dxfId="115" priority="133">
      <formula>IF(#REF!="Esforço total atribuído",1)</formula>
    </cfRule>
    <cfRule type="expression" dxfId="114" priority="134">
      <formula>IF(#REF!="Disponibilidade restante",1)</formula>
    </cfRule>
    <cfRule type="expression" dxfId="113" priority="135">
      <formula>IF(#REF!="Disponibil.total",1)</formula>
    </cfRule>
    <cfRule type="expression" dxfId="112" priority="136">
      <formula>IF($A2=1,1)</formula>
    </cfRule>
  </conditionalFormatting>
  <conditionalFormatting sqref="H34">
    <cfRule type="expression" dxfId="111" priority="157">
      <formula>IF(#REF!="Esforço total atribuído",1)</formula>
    </cfRule>
    <cfRule type="expression" dxfId="110" priority="158">
      <formula>IF(#REF!="Disponibilidade restante",1)</formula>
    </cfRule>
    <cfRule type="expression" dxfId="109" priority="159">
      <formula>IF(#REF!="Disponibil.total",1)</formula>
    </cfRule>
    <cfRule type="expression" dxfId="108" priority="160">
      <formula>IF($A34=1,1)</formula>
    </cfRule>
  </conditionalFormatting>
  <conditionalFormatting sqref="H16:I18">
    <cfRule type="expression" dxfId="107" priority="117">
      <formula>IF(#REF!="Esforço total atribuído",1)</formula>
    </cfRule>
    <cfRule type="expression" dxfId="106" priority="118">
      <formula>IF(#REF!="Disponibilidade restante",1)</formula>
    </cfRule>
    <cfRule type="expression" dxfId="105" priority="119">
      <formula>IF(#REF!="Disponibil.total",1)</formula>
    </cfRule>
    <cfRule type="expression" dxfId="104" priority="120">
      <formula>IF($A16=1,1)</formula>
    </cfRule>
  </conditionalFormatting>
  <conditionalFormatting sqref="H36:J36 H38:J38 H39:K39 O39:U39 H35:U35 M36:U36 H37:U37 H40:AG40">
    <cfRule type="expression" dxfId="103" priority="169">
      <formula>IF(#REF!="Esforço total atribuído",1)</formula>
    </cfRule>
    <cfRule type="expression" dxfId="102" priority="170">
      <formula>IF(#REF!="Disponibilidade restante",1)</formula>
    </cfRule>
    <cfRule type="expression" dxfId="101" priority="171">
      <formula>IF(#REF!="Disponibil.total",1)</formula>
    </cfRule>
    <cfRule type="expression" dxfId="100" priority="172">
      <formula>IF(#REF!=1,1)</formula>
    </cfRule>
  </conditionalFormatting>
  <conditionalFormatting sqref="A14 J23:L34">
    <cfRule type="expression" dxfId="99" priority="41">
      <formula>IF(#REF!="Esforço total atribuído",1)</formula>
    </cfRule>
    <cfRule type="expression" dxfId="98" priority="42">
      <formula>IF(#REF!="Disponibilidade restante",1)</formula>
    </cfRule>
    <cfRule type="expression" dxfId="97" priority="43">
      <formula>IF(#REF!="Disponibil.total",1)</formula>
    </cfRule>
    <cfRule type="expression" dxfId="96" priority="44">
      <formula>IF($A14=1,1)</formula>
    </cfRule>
  </conditionalFormatting>
  <conditionalFormatting sqref="L42:L43">
    <cfRule type="expression" dxfId="95" priority="1">
      <formula>IF(#REF!="Esforço total atribuído",1)</formula>
    </cfRule>
    <cfRule type="expression" dxfId="94" priority="2">
      <formula>IF(#REF!="Disponibilidade restante",1)</formula>
    </cfRule>
    <cfRule type="expression" dxfId="93" priority="3">
      <formula>IF(#REF!="Disponibil.total",1)</formula>
    </cfRule>
    <cfRule type="expression" dxfId="92" priority="4">
      <formula>IF(#REF!=1,1)</formula>
    </cfRule>
  </conditionalFormatting>
  <conditionalFormatting sqref="Q20:T20">
    <cfRule type="expression" dxfId="91" priority="89">
      <formula>IF(#REF!="Esforço total atribuído",1)</formula>
    </cfRule>
    <cfRule type="expression" dxfId="90" priority="90">
      <formula>IF(#REF!="Disponibilidade restante",1)</formula>
    </cfRule>
    <cfRule type="expression" dxfId="89" priority="91">
      <formula>IF(#REF!="Disponibil.total",1)</formula>
    </cfRule>
    <cfRule type="expression" dxfId="88" priority="92">
      <formula>IF($A20=1,1)</formula>
    </cfRule>
  </conditionalFormatting>
  <conditionalFormatting sqref="U20">
    <cfRule type="expression" dxfId="87" priority="85">
      <formula>IF(#REF!="Esforço total atribuído",1)</formula>
    </cfRule>
    <cfRule type="expression" dxfId="86" priority="86">
      <formula>IF(#REF!="Disponibilidade restante",1)</formula>
    </cfRule>
    <cfRule type="expression" dxfId="85" priority="87">
      <formula>IF(#REF!="Disponibil.total",1)</formula>
    </cfRule>
    <cfRule type="expression" dxfId="84" priority="88">
      <formula>IF($A20=1,1)</formula>
    </cfRule>
  </conditionalFormatting>
  <conditionalFormatting sqref="V15:AG15 V18:AG18 J20:K20 V20:AG23 K21 J22:K22 V26:AG27 V29:AG30 A21:A33 V32:AG32 V34:AG39">
    <cfRule type="expression" dxfId="83" priority="125">
      <formula>IF(#REF!="Esforço total atribuído",1)</formula>
    </cfRule>
    <cfRule type="expression" dxfId="82" priority="126">
      <formula>IF(#REF!="Disponibilidade restante",1)</formula>
    </cfRule>
    <cfRule type="expression" dxfId="81" priority="127">
      <formula>IF(#REF!="Disponibil.total",1)</formula>
    </cfRule>
    <cfRule type="expression" dxfId="80" priority="128">
      <formula>IF($A15=1,1)</formula>
    </cfRule>
  </conditionalFormatting>
  <conditionalFormatting sqref="H7:I9 H15:I15 H20:I22 H3:M3 Q3:U3">
    <cfRule type="expression" dxfId="3" priority="425">
      <formula>IF($A3="Esforço total atribuído",1)</formula>
    </cfRule>
    <cfRule type="expression" dxfId="2" priority="426">
      <formula>IF($A3="Disponibilidade restante",1)</formula>
    </cfRule>
    <cfRule type="expression" dxfId="1" priority="427">
      <formula>IF($A3="Disponibil.total",1)</formula>
    </cfRule>
    <cfRule type="expression" dxfId="0" priority="428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14:G17 G20:G33 G2:G10" calculatedColumn="1"/>
    <ignoredError sqref="D20:D23 D29:D33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7907-E4D6-47C6-A3BC-2DCE0FC8AE7B}">
  <sheetPr codeName="Planilha4"/>
  <dimension ref="A1:AK50"/>
  <sheetViews>
    <sheetView tabSelected="1" zoomScale="90" zoomScaleNormal="90" workbookViewId="0">
      <pane ySplit="4" topLeftCell="A5" activePane="bottomLeft" state="frozen"/>
      <selection pane="bottomLeft" activeCell="C1" sqref="C1:C1048576"/>
    </sheetView>
  </sheetViews>
  <sheetFormatPr defaultRowHeight="15" x14ac:dyDescent="0.25"/>
  <cols>
    <col min="1" max="1" width="53.85546875" style="1" customWidth="1"/>
    <col min="2" max="2" width="24.7109375" style="1" bestFit="1" customWidth="1"/>
    <col min="3" max="3" width="24.85546875" style="1" customWidth="1"/>
    <col min="4" max="4" width="14.42578125" style="1" customWidth="1"/>
    <col min="5" max="5" width="11.42578125" style="25" bestFit="1" customWidth="1"/>
    <col min="6" max="6" width="11.28515625" style="1" bestFit="1" customWidth="1"/>
    <col min="7" max="7" width="18.140625" style="1" bestFit="1" customWidth="1"/>
    <col min="8" max="8" width="14" style="1" bestFit="1" customWidth="1"/>
    <col min="9" max="10" width="10.42578125" style="1" hidden="1" customWidth="1"/>
    <col min="11" max="11" width="11" style="1" hidden="1" customWidth="1"/>
    <col min="12" max="12" width="10.28515625" style="1" hidden="1" customWidth="1"/>
    <col min="13" max="15" width="11.5703125" style="1" hidden="1" customWidth="1"/>
    <col min="16" max="16" width="12.5703125" style="1" hidden="1" customWidth="1"/>
    <col min="17" max="18" width="11.5703125" style="1" hidden="1" customWidth="1"/>
    <col min="19" max="25" width="11.5703125" style="1" customWidth="1"/>
  </cols>
  <sheetData>
    <row r="1" spans="1:37" x14ac:dyDescent="0.25">
      <c r="A1" s="1" t="s">
        <v>0</v>
      </c>
      <c r="B1" s="1" t="s">
        <v>24</v>
      </c>
      <c r="C1" s="1" t="s">
        <v>1</v>
      </c>
      <c r="D1" s="1" t="s">
        <v>2</v>
      </c>
      <c r="E1" s="25" t="s">
        <v>3</v>
      </c>
      <c r="F1" s="1" t="s">
        <v>4</v>
      </c>
      <c r="G1" s="1" t="s">
        <v>5</v>
      </c>
      <c r="H1" s="22" t="s">
        <v>6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Y1" s="2" t="s">
        <v>41</v>
      </c>
      <c r="Z1" s="23" t="s">
        <v>42</v>
      </c>
      <c r="AA1" s="23" t="s">
        <v>43</v>
      </c>
      <c r="AB1" s="23" t="s">
        <v>44</v>
      </c>
      <c r="AC1" s="23" t="s">
        <v>45</v>
      </c>
      <c r="AD1" s="23" t="s">
        <v>46</v>
      </c>
      <c r="AE1" s="48" t="s">
        <v>47</v>
      </c>
      <c r="AF1" s="48" t="s">
        <v>48</v>
      </c>
      <c r="AG1" s="48" t="s">
        <v>49</v>
      </c>
      <c r="AH1" s="48" t="s">
        <v>50</v>
      </c>
      <c r="AI1" s="48" t="s">
        <v>51</v>
      </c>
      <c r="AJ1" s="48" t="s">
        <v>52</v>
      </c>
      <c r="AK1" s="48" t="s">
        <v>53</v>
      </c>
    </row>
    <row r="2" spans="1:37" x14ac:dyDescent="0.25">
      <c r="A2" s="1" t="s">
        <v>19</v>
      </c>
      <c r="H2" s="10">
        <f>H3-H4</f>
        <v>-69.949999999999818</v>
      </c>
      <c r="I2" s="6">
        <f t="shared" ref="I2:AK2" si="0">I3-I4</f>
        <v>-29.700000000000017</v>
      </c>
      <c r="J2" s="6">
        <f t="shared" si="0"/>
        <v>-10.599999999999994</v>
      </c>
      <c r="K2" s="6">
        <f t="shared" si="0"/>
        <v>-13.5</v>
      </c>
      <c r="L2" s="6">
        <f t="shared" si="0"/>
        <v>-15</v>
      </c>
      <c r="M2" s="6">
        <f t="shared" si="0"/>
        <v>-34.799999999999983</v>
      </c>
      <c r="N2" s="6">
        <f>N3-N4</f>
        <v>5.4500000000000171</v>
      </c>
      <c r="O2" s="6">
        <f t="shared" si="0"/>
        <v>10</v>
      </c>
      <c r="P2" s="6">
        <f t="shared" si="0"/>
        <v>-6.5999999999999659</v>
      </c>
      <c r="Q2" s="6">
        <f t="shared" si="0"/>
        <v>-27.199999999999989</v>
      </c>
      <c r="R2" s="6">
        <f t="shared" si="0"/>
        <v>-40</v>
      </c>
      <c r="S2" s="6">
        <f t="shared" si="0"/>
        <v>-10</v>
      </c>
      <c r="T2" s="6">
        <f t="shared" si="0"/>
        <v>-6</v>
      </c>
      <c r="U2" s="6">
        <f t="shared" si="0"/>
        <v>56</v>
      </c>
      <c r="V2" s="6">
        <f t="shared" si="0"/>
        <v>3</v>
      </c>
      <c r="W2" s="6">
        <f t="shared" si="0"/>
        <v>13</v>
      </c>
      <c r="X2" s="6">
        <f t="shared" si="0"/>
        <v>6</v>
      </c>
      <c r="Y2" s="6">
        <f t="shared" si="0"/>
        <v>30</v>
      </c>
      <c r="Z2" s="6">
        <f t="shared" si="0"/>
        <v>48</v>
      </c>
      <c r="AA2" s="6">
        <f t="shared" si="0"/>
        <v>64</v>
      </c>
      <c r="AB2" s="6">
        <f t="shared" si="0"/>
        <v>72</v>
      </c>
      <c r="AC2" s="6">
        <f t="shared" si="0"/>
        <v>80</v>
      </c>
      <c r="AD2" s="6">
        <f t="shared" si="0"/>
        <v>88</v>
      </c>
      <c r="AE2" s="6">
        <f t="shared" si="0"/>
        <v>80</v>
      </c>
      <c r="AF2" s="6">
        <f t="shared" si="0"/>
        <v>96</v>
      </c>
      <c r="AG2" s="6">
        <f t="shared" si="0"/>
        <v>88</v>
      </c>
      <c r="AH2" s="6">
        <f t="shared" si="0"/>
        <v>96</v>
      </c>
      <c r="AI2" s="6">
        <f t="shared" si="0"/>
        <v>104</v>
      </c>
      <c r="AJ2" s="6">
        <f t="shared" si="0"/>
        <v>80</v>
      </c>
      <c r="AK2" s="6">
        <f t="shared" si="0"/>
        <v>48</v>
      </c>
    </row>
    <row r="3" spans="1:37" x14ac:dyDescent="0.25">
      <c r="A3" s="1" t="s">
        <v>20</v>
      </c>
      <c r="H3" s="10">
        <f>SUM(Tabela13264[[#This Row],[ago/24]:[dez/25]])</f>
        <v>2824</v>
      </c>
      <c r="I3" s="10">
        <v>176</v>
      </c>
      <c r="J3" s="10">
        <v>168</v>
      </c>
      <c r="K3" s="10">
        <v>184</v>
      </c>
      <c r="L3" s="10">
        <v>160</v>
      </c>
      <c r="M3" s="10">
        <v>144</v>
      </c>
      <c r="N3" s="10">
        <v>184</v>
      </c>
      <c r="O3" s="10">
        <v>160</v>
      </c>
      <c r="P3" s="10">
        <v>168</v>
      </c>
      <c r="Q3" s="10">
        <v>160</v>
      </c>
      <c r="R3" s="14">
        <v>168</v>
      </c>
      <c r="S3" s="14">
        <v>160</v>
      </c>
      <c r="T3" s="14">
        <v>176</v>
      </c>
      <c r="U3" s="10">
        <v>168</v>
      </c>
      <c r="V3" s="10">
        <v>176</v>
      </c>
      <c r="W3" s="10">
        <v>184</v>
      </c>
      <c r="X3" s="10">
        <v>160</v>
      </c>
      <c r="Y3" s="10">
        <v>128</v>
      </c>
      <c r="Z3" s="10">
        <v>144</v>
      </c>
      <c r="AA3" s="10">
        <v>160</v>
      </c>
      <c r="AB3" s="10">
        <v>168</v>
      </c>
      <c r="AC3" s="10">
        <v>160</v>
      </c>
      <c r="AD3" s="10">
        <v>168</v>
      </c>
      <c r="AE3" s="10">
        <v>160</v>
      </c>
      <c r="AF3" s="10">
        <v>176</v>
      </c>
      <c r="AG3" s="10">
        <v>168</v>
      </c>
      <c r="AH3" s="10">
        <v>176</v>
      </c>
      <c r="AI3" s="10">
        <v>184</v>
      </c>
      <c r="AJ3" s="10">
        <v>160</v>
      </c>
      <c r="AK3" s="10">
        <v>128</v>
      </c>
    </row>
    <row r="4" spans="1:37" x14ac:dyDescent="0.25">
      <c r="A4" s="4" t="s">
        <v>21</v>
      </c>
      <c r="B4" s="4"/>
      <c r="C4" s="4"/>
      <c r="D4" s="4"/>
      <c r="E4" s="26"/>
      <c r="F4" s="4"/>
      <c r="G4" s="4"/>
      <c r="H4" s="28">
        <f>SUM(Tabela13264[[#This Row],[ago/24]:[dez/25]])</f>
        <v>2893.95</v>
      </c>
      <c r="I4" s="5">
        <f t="shared" ref="I4:S4" si="1">SUM(I7:I50)</f>
        <v>205.70000000000002</v>
      </c>
      <c r="J4" s="5">
        <f t="shared" si="1"/>
        <v>178.6</v>
      </c>
      <c r="K4" s="5">
        <f t="shared" si="1"/>
        <v>197.5</v>
      </c>
      <c r="L4" s="5">
        <f t="shared" si="1"/>
        <v>175</v>
      </c>
      <c r="M4" s="5">
        <f t="shared" si="1"/>
        <v>178.79999999999998</v>
      </c>
      <c r="N4" s="5">
        <f t="shared" si="1"/>
        <v>178.54999999999998</v>
      </c>
      <c r="O4" s="5">
        <f t="shared" si="1"/>
        <v>150</v>
      </c>
      <c r="P4" s="5">
        <f t="shared" si="1"/>
        <v>174.59999999999997</v>
      </c>
      <c r="Q4" s="5">
        <f t="shared" si="1"/>
        <v>187.2</v>
      </c>
      <c r="R4" s="5">
        <f t="shared" si="1"/>
        <v>208</v>
      </c>
      <c r="S4" s="5">
        <f t="shared" si="1"/>
        <v>170</v>
      </c>
      <c r="T4" s="5">
        <f t="shared" ref="T4:AK4" si="2">SUM(T7:T55)</f>
        <v>182</v>
      </c>
      <c r="U4" s="5">
        <f t="shared" si="2"/>
        <v>112</v>
      </c>
      <c r="V4" s="5">
        <f t="shared" si="2"/>
        <v>173</v>
      </c>
      <c r="W4" s="5">
        <f t="shared" si="2"/>
        <v>171</v>
      </c>
      <c r="X4" s="5">
        <f t="shared" si="2"/>
        <v>154</v>
      </c>
      <c r="Y4" s="5">
        <f t="shared" si="2"/>
        <v>98</v>
      </c>
      <c r="Z4" s="5">
        <f t="shared" si="2"/>
        <v>96</v>
      </c>
      <c r="AA4" s="5">
        <f t="shared" si="2"/>
        <v>96</v>
      </c>
      <c r="AB4" s="5">
        <f t="shared" si="2"/>
        <v>96</v>
      </c>
      <c r="AC4" s="5">
        <f t="shared" si="2"/>
        <v>80</v>
      </c>
      <c r="AD4" s="5">
        <f t="shared" si="2"/>
        <v>80</v>
      </c>
      <c r="AE4" s="5">
        <f t="shared" si="2"/>
        <v>80</v>
      </c>
      <c r="AF4" s="5">
        <f t="shared" si="2"/>
        <v>80</v>
      </c>
      <c r="AG4" s="5">
        <f t="shared" si="2"/>
        <v>80</v>
      </c>
      <c r="AH4" s="5">
        <f t="shared" si="2"/>
        <v>80</v>
      </c>
      <c r="AI4" s="5">
        <f t="shared" si="2"/>
        <v>80</v>
      </c>
      <c r="AJ4" s="5">
        <f t="shared" si="2"/>
        <v>80</v>
      </c>
      <c r="AK4" s="5">
        <f t="shared" si="2"/>
        <v>80</v>
      </c>
    </row>
    <row r="5" spans="1:37" s="21" customFormat="1" x14ac:dyDescent="0.25">
      <c r="A5" s="17" t="s">
        <v>22</v>
      </c>
      <c r="B5" s="17"/>
      <c r="C5" s="17"/>
      <c r="D5" s="17"/>
      <c r="E5" s="27"/>
      <c r="F5" s="17"/>
      <c r="G5" s="17"/>
      <c r="H5" s="18"/>
      <c r="I5" s="19"/>
      <c r="J5" s="19"/>
      <c r="K5" s="19"/>
      <c r="L5" s="19"/>
      <c r="M5" s="19"/>
      <c r="N5" s="19"/>
      <c r="O5" s="19"/>
      <c r="P5" s="19"/>
      <c r="Q5" s="20"/>
      <c r="R5" s="20"/>
      <c r="S5" s="20"/>
      <c r="T5" s="20"/>
      <c r="U5" s="20"/>
      <c r="V5" s="20"/>
      <c r="W5" s="20"/>
      <c r="X5" s="20"/>
      <c r="Y5" s="20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</row>
    <row r="6" spans="1:37" s="21" customFormat="1" x14ac:dyDescent="0.25">
      <c r="A6" s="17" t="s">
        <v>23</v>
      </c>
      <c r="B6" s="17"/>
      <c r="C6" s="17"/>
      <c r="D6" s="17"/>
      <c r="E6" s="27"/>
      <c r="F6" s="17"/>
      <c r="G6" s="17"/>
      <c r="H6" s="18"/>
      <c r="I6" s="19"/>
      <c r="J6" s="19"/>
      <c r="K6" s="19"/>
      <c r="L6" s="19"/>
      <c r="M6" s="19"/>
      <c r="N6" s="19"/>
      <c r="O6" s="19"/>
      <c r="P6" s="19"/>
      <c r="Q6" s="20"/>
      <c r="R6" s="20"/>
      <c r="S6" s="20"/>
      <c r="T6" s="20"/>
      <c r="U6" s="20"/>
      <c r="V6" s="20"/>
      <c r="W6" s="20"/>
      <c r="X6" s="20"/>
      <c r="Y6" s="20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</row>
    <row r="7" spans="1:37" x14ac:dyDescent="0.25">
      <c r="A7" s="1" t="s">
        <v>54</v>
      </c>
      <c r="B7" s="1" t="s">
        <v>55</v>
      </c>
      <c r="D7" s="1" t="s">
        <v>56</v>
      </c>
      <c r="E7" s="25" t="s">
        <v>57</v>
      </c>
      <c r="F7" s="1" t="s">
        <v>138</v>
      </c>
      <c r="G7" s="6">
        <v>265</v>
      </c>
      <c r="H7" s="6">
        <f>SUM(Tabela13264[[#This Row],[ago/24]:[dez/25]])</f>
        <v>210.5</v>
      </c>
      <c r="I7" s="8">
        <v>15</v>
      </c>
      <c r="J7" s="8">
        <v>8.1</v>
      </c>
      <c r="K7" s="8">
        <v>21.5</v>
      </c>
      <c r="L7" s="8">
        <v>25</v>
      </c>
      <c r="M7" s="8">
        <v>20.5</v>
      </c>
      <c r="N7" s="8">
        <v>4.2</v>
      </c>
      <c r="O7" s="8">
        <v>5</v>
      </c>
      <c r="P7" s="31">
        <v>11</v>
      </c>
      <c r="Q7" s="8">
        <v>6.2</v>
      </c>
      <c r="R7" s="8">
        <v>9</v>
      </c>
      <c r="S7" s="8">
        <v>10</v>
      </c>
      <c r="T7" s="8">
        <v>8</v>
      </c>
      <c r="U7" s="8">
        <v>15</v>
      </c>
      <c r="V7" s="8">
        <v>15</v>
      </c>
      <c r="W7" s="8">
        <v>15</v>
      </c>
      <c r="X7" s="8">
        <v>15</v>
      </c>
      <c r="Y7" s="8">
        <v>7</v>
      </c>
      <c r="Z7" s="8">
        <v>7</v>
      </c>
      <c r="AA7" s="8">
        <v>7</v>
      </c>
      <c r="AB7" s="8">
        <v>7</v>
      </c>
      <c r="AC7" s="8">
        <v>7</v>
      </c>
      <c r="AD7" s="8">
        <v>7</v>
      </c>
      <c r="AE7" s="8">
        <v>7</v>
      </c>
      <c r="AF7" s="8">
        <v>7</v>
      </c>
      <c r="AG7" s="8">
        <v>7</v>
      </c>
      <c r="AH7" s="8">
        <v>7</v>
      </c>
      <c r="AI7" s="8">
        <v>7</v>
      </c>
      <c r="AJ7" s="8">
        <v>7</v>
      </c>
      <c r="AK7" s="8">
        <v>7</v>
      </c>
    </row>
    <row r="8" spans="1:37" x14ac:dyDescent="0.25">
      <c r="A8" s="16" t="s">
        <v>59</v>
      </c>
      <c r="B8" s="1" t="s">
        <v>55</v>
      </c>
      <c r="D8" s="1" t="s">
        <v>56</v>
      </c>
      <c r="E8" s="25" t="s">
        <v>57</v>
      </c>
      <c r="F8" s="1" t="s">
        <v>138</v>
      </c>
      <c r="G8" s="6">
        <v>614</v>
      </c>
      <c r="H8" s="6">
        <f>SUM(Tabela13264[[#This Row],[ago/24]:[dez/25]])</f>
        <v>446.4</v>
      </c>
      <c r="I8" s="8">
        <v>31</v>
      </c>
      <c r="J8" s="8">
        <v>20</v>
      </c>
      <c r="K8" s="8">
        <v>73</v>
      </c>
      <c r="L8" s="8">
        <v>60</v>
      </c>
      <c r="M8" s="8">
        <v>54.3</v>
      </c>
      <c r="N8" s="11">
        <v>35</v>
      </c>
      <c r="O8" s="11">
        <v>5</v>
      </c>
      <c r="P8" s="11">
        <v>26.2</v>
      </c>
      <c r="Q8" s="11">
        <v>10.4</v>
      </c>
      <c r="R8" s="11">
        <v>1.5</v>
      </c>
      <c r="S8" s="11">
        <v>10</v>
      </c>
      <c r="T8" s="11">
        <v>5</v>
      </c>
      <c r="U8" s="11">
        <v>10</v>
      </c>
      <c r="V8" s="11">
        <v>40</v>
      </c>
      <c r="W8" s="11">
        <v>40</v>
      </c>
      <c r="X8" s="11">
        <v>20</v>
      </c>
      <c r="Y8" s="11">
        <v>5</v>
      </c>
      <c r="Z8" s="11">
        <v>5</v>
      </c>
      <c r="AA8" s="11">
        <v>5</v>
      </c>
      <c r="AB8" s="11">
        <v>5</v>
      </c>
      <c r="AC8" s="11">
        <v>5</v>
      </c>
      <c r="AD8" s="11">
        <v>5</v>
      </c>
      <c r="AE8" s="11">
        <v>5</v>
      </c>
      <c r="AF8" s="11">
        <v>5</v>
      </c>
      <c r="AG8" s="11">
        <v>5</v>
      </c>
      <c r="AH8" s="11">
        <v>5</v>
      </c>
      <c r="AI8" s="11">
        <v>5</v>
      </c>
      <c r="AJ8" s="11">
        <v>5</v>
      </c>
      <c r="AK8" s="11">
        <v>5</v>
      </c>
    </row>
    <row r="9" spans="1:37" x14ac:dyDescent="0.25">
      <c r="A9" s="16" t="s">
        <v>60</v>
      </c>
      <c r="B9" s="1" t="s">
        <v>55</v>
      </c>
      <c r="D9" s="1" t="s">
        <v>56</v>
      </c>
      <c r="E9" s="25" t="s">
        <v>57</v>
      </c>
      <c r="F9" s="1" t="s">
        <v>138</v>
      </c>
      <c r="G9" s="6">
        <v>15</v>
      </c>
      <c r="H9" s="6">
        <f>SUM(Tabela13264[[#This Row],[ago/24]:[dez/25]])</f>
        <v>45.25</v>
      </c>
      <c r="I9" s="8">
        <v>5</v>
      </c>
      <c r="J9" s="8">
        <v>1</v>
      </c>
      <c r="K9" s="8">
        <v>3.35</v>
      </c>
      <c r="L9" s="8">
        <v>3</v>
      </c>
      <c r="M9" s="8">
        <v>5</v>
      </c>
      <c r="N9" s="11">
        <v>2</v>
      </c>
      <c r="O9" s="11">
        <v>1</v>
      </c>
      <c r="P9" s="11">
        <v>7.4</v>
      </c>
      <c r="Q9" s="11">
        <v>2</v>
      </c>
      <c r="R9" s="11">
        <v>1.5</v>
      </c>
      <c r="S9" s="11">
        <v>2</v>
      </c>
      <c r="T9" s="11">
        <v>2</v>
      </c>
      <c r="U9" s="11">
        <v>2</v>
      </c>
      <c r="V9" s="11">
        <v>2</v>
      </c>
      <c r="W9" s="11">
        <v>2</v>
      </c>
      <c r="X9" s="11">
        <v>2</v>
      </c>
      <c r="Y9" s="11">
        <v>2</v>
      </c>
      <c r="Z9" s="11">
        <v>2</v>
      </c>
      <c r="AA9" s="11">
        <v>2</v>
      </c>
      <c r="AB9" s="11">
        <v>2</v>
      </c>
      <c r="AC9" s="11">
        <v>2</v>
      </c>
      <c r="AD9" s="11">
        <v>2</v>
      </c>
      <c r="AE9" s="11">
        <v>2</v>
      </c>
      <c r="AF9" s="11">
        <v>2</v>
      </c>
      <c r="AG9" s="11">
        <v>2</v>
      </c>
      <c r="AH9" s="11">
        <v>2</v>
      </c>
      <c r="AI9" s="11">
        <v>2</v>
      </c>
      <c r="AJ9" s="11">
        <v>2</v>
      </c>
      <c r="AK9" s="11">
        <v>2</v>
      </c>
    </row>
    <row r="10" spans="1:37" x14ac:dyDescent="0.25">
      <c r="A10" t="s">
        <v>64</v>
      </c>
      <c r="B10" s="1" t="s">
        <v>55</v>
      </c>
      <c r="D10" s="1" t="s">
        <v>56</v>
      </c>
      <c r="E10" s="25" t="s">
        <v>57</v>
      </c>
      <c r="F10" s="1" t="s">
        <v>138</v>
      </c>
      <c r="G10" s="6">
        <v>120</v>
      </c>
      <c r="H10" s="6">
        <f>SUM(Tabela13264[[#This Row],[ago/24]:[dez/25]])</f>
        <v>192</v>
      </c>
      <c r="I10" s="29"/>
      <c r="J10" s="29"/>
      <c r="K10" s="29"/>
      <c r="L10" s="29"/>
      <c r="M10" s="29"/>
      <c r="N10" s="8">
        <v>80</v>
      </c>
      <c r="O10" s="8">
        <v>40</v>
      </c>
      <c r="P10" s="45">
        <v>0</v>
      </c>
      <c r="Q10" s="39">
        <v>0</v>
      </c>
      <c r="R10" s="39">
        <v>0</v>
      </c>
      <c r="S10" s="39">
        <v>0</v>
      </c>
      <c r="T10" s="39">
        <v>72</v>
      </c>
      <c r="U10" s="39">
        <v>0</v>
      </c>
      <c r="V10" s="39">
        <v>0</v>
      </c>
      <c r="W10" s="39">
        <v>0</v>
      </c>
      <c r="X10" s="39">
        <v>0</v>
      </c>
      <c r="Y10" s="39">
        <v>0</v>
      </c>
      <c r="Z10" s="39">
        <v>0</v>
      </c>
      <c r="AA10" s="39">
        <v>0</v>
      </c>
      <c r="AB10" s="39">
        <v>0</v>
      </c>
      <c r="AC10" s="39">
        <v>0</v>
      </c>
      <c r="AD10" s="39">
        <v>0</v>
      </c>
      <c r="AE10" s="39">
        <v>0</v>
      </c>
      <c r="AF10" s="39">
        <v>0</v>
      </c>
      <c r="AG10" s="39">
        <v>0</v>
      </c>
      <c r="AH10" s="39">
        <v>0</v>
      </c>
      <c r="AI10" s="39">
        <v>0</v>
      </c>
      <c r="AJ10" s="39">
        <v>0</v>
      </c>
      <c r="AK10" s="39">
        <v>0</v>
      </c>
    </row>
    <row r="11" spans="1:37" x14ac:dyDescent="0.25">
      <c r="A11" s="1" t="s">
        <v>139</v>
      </c>
      <c r="B11" s="1" t="s">
        <v>55</v>
      </c>
      <c r="D11" s="1" t="s">
        <v>56</v>
      </c>
      <c r="E11" s="25" t="s">
        <v>57</v>
      </c>
      <c r="F11" s="1" t="s">
        <v>138</v>
      </c>
      <c r="G11" s="6">
        <v>0.5</v>
      </c>
      <c r="H11" s="6">
        <f>SUM(Tabela13264[[#This Row],[ago/24]:[dez/25]])</f>
        <v>2</v>
      </c>
      <c r="I11" s="29"/>
      <c r="J11" s="29"/>
      <c r="K11" s="29"/>
      <c r="L11" s="29"/>
      <c r="M11" s="29"/>
      <c r="N11" s="8">
        <v>0.5</v>
      </c>
      <c r="O11" s="29"/>
      <c r="P11" s="45">
        <v>1</v>
      </c>
      <c r="Q11" s="30">
        <v>0.5</v>
      </c>
      <c r="R11" s="39">
        <v>0</v>
      </c>
      <c r="S11" s="30"/>
      <c r="T11" s="30"/>
      <c r="U11" s="8"/>
      <c r="V11" s="8"/>
      <c r="W11" s="8"/>
      <c r="X11" s="8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</row>
    <row r="12" spans="1:37" x14ac:dyDescent="0.25">
      <c r="A12" s="16" t="s">
        <v>62</v>
      </c>
      <c r="B12" s="1" t="s">
        <v>55</v>
      </c>
      <c r="D12" s="1" t="s">
        <v>56</v>
      </c>
      <c r="E12" s="25" t="s">
        <v>57</v>
      </c>
      <c r="F12" s="1" t="s">
        <v>138</v>
      </c>
      <c r="G12" s="6">
        <v>70</v>
      </c>
      <c r="H12" s="6">
        <f>SUM(Tabela13264[[#This Row],[ago/24]:[dez/25]])</f>
        <v>34.5</v>
      </c>
      <c r="I12" s="29"/>
      <c r="J12" s="29"/>
      <c r="K12" s="29"/>
      <c r="L12" s="8">
        <v>5</v>
      </c>
      <c r="M12" s="8"/>
      <c r="N12" s="8">
        <v>3.5</v>
      </c>
      <c r="O12" s="8">
        <v>8</v>
      </c>
      <c r="P12" s="31">
        <v>2.5</v>
      </c>
      <c r="Q12" s="8">
        <v>1.5</v>
      </c>
      <c r="R12" s="8">
        <v>0</v>
      </c>
      <c r="S12" s="8">
        <v>2</v>
      </c>
      <c r="T12" s="8">
        <v>2</v>
      </c>
      <c r="U12" s="8">
        <v>2</v>
      </c>
      <c r="V12" s="8">
        <v>2</v>
      </c>
      <c r="W12" s="8">
        <v>2</v>
      </c>
      <c r="X12" s="8">
        <v>2</v>
      </c>
      <c r="Y12" s="8">
        <v>2</v>
      </c>
      <c r="Z12" s="8">
        <v>2</v>
      </c>
      <c r="AA12" s="8">
        <v>2</v>
      </c>
      <c r="AB12" s="8">
        <v>2</v>
      </c>
      <c r="AC12" s="8">
        <v>2</v>
      </c>
      <c r="AD12" s="8">
        <v>2</v>
      </c>
      <c r="AE12" s="8">
        <v>2</v>
      </c>
      <c r="AF12" s="8">
        <v>2</v>
      </c>
      <c r="AG12" s="8">
        <v>2</v>
      </c>
      <c r="AH12" s="8">
        <v>2</v>
      </c>
      <c r="AI12" s="8">
        <v>2</v>
      </c>
      <c r="AJ12" s="8">
        <v>2</v>
      </c>
      <c r="AK12" s="8">
        <v>2</v>
      </c>
    </row>
    <row r="13" spans="1:37" x14ac:dyDescent="0.25">
      <c r="A13" s="1" t="s">
        <v>68</v>
      </c>
      <c r="B13" s="1" t="s">
        <v>66</v>
      </c>
      <c r="D13" s="1" t="s">
        <v>56</v>
      </c>
      <c r="E13" s="25" t="s">
        <v>57</v>
      </c>
      <c r="F13" s="1" t="s">
        <v>138</v>
      </c>
      <c r="G13" s="6">
        <v>177</v>
      </c>
      <c r="H13" s="6">
        <f>SUM(Tabela13264[[#This Row],[ago/24]:[dez/25]])</f>
        <v>168.7</v>
      </c>
      <c r="I13" s="8">
        <v>17</v>
      </c>
      <c r="J13" s="8">
        <v>20</v>
      </c>
      <c r="K13" s="8">
        <v>5</v>
      </c>
      <c r="L13" s="33">
        <v>10</v>
      </c>
      <c r="M13" s="8">
        <v>23.2</v>
      </c>
      <c r="N13" s="11">
        <v>9.5</v>
      </c>
      <c r="O13" s="11">
        <v>3</v>
      </c>
      <c r="P13" s="11">
        <v>10</v>
      </c>
      <c r="Q13" s="11">
        <v>2.5</v>
      </c>
      <c r="R13" s="11">
        <v>3.5</v>
      </c>
      <c r="S13" s="11">
        <v>10</v>
      </c>
      <c r="T13" s="11">
        <v>5</v>
      </c>
      <c r="U13" s="11">
        <v>10</v>
      </c>
      <c r="V13" s="11">
        <v>10</v>
      </c>
      <c r="W13" s="11">
        <v>10</v>
      </c>
      <c r="X13" s="11">
        <v>10</v>
      </c>
      <c r="Y13" s="11">
        <v>10</v>
      </c>
      <c r="Z13" s="11">
        <v>10</v>
      </c>
      <c r="AA13" s="11">
        <v>10</v>
      </c>
      <c r="AB13" s="11">
        <v>10</v>
      </c>
      <c r="AC13" s="11">
        <v>10</v>
      </c>
      <c r="AD13" s="11">
        <v>10</v>
      </c>
      <c r="AE13" s="11">
        <v>10</v>
      </c>
      <c r="AF13" s="11">
        <v>10</v>
      </c>
      <c r="AG13" s="11">
        <v>10</v>
      </c>
      <c r="AH13" s="11">
        <v>10</v>
      </c>
      <c r="AI13" s="11">
        <v>10</v>
      </c>
      <c r="AJ13" s="11">
        <v>10</v>
      </c>
      <c r="AK13" s="11">
        <v>10</v>
      </c>
    </row>
    <row r="14" spans="1:37" x14ac:dyDescent="0.25">
      <c r="A14" s="1" t="s">
        <v>69</v>
      </c>
      <c r="B14" s="1" t="s">
        <v>66</v>
      </c>
      <c r="D14" s="1" t="s">
        <v>56</v>
      </c>
      <c r="E14" s="25" t="s">
        <v>109</v>
      </c>
      <c r="F14" s="1" t="s">
        <v>138</v>
      </c>
      <c r="G14" s="29"/>
      <c r="H14" s="6">
        <f>SUM(Tabela13264[[#This Row],[ago/24]:[dez/25]])</f>
        <v>0</v>
      </c>
      <c r="I14" s="29"/>
      <c r="J14" s="29"/>
      <c r="K14" s="29"/>
      <c r="L14" s="41"/>
      <c r="M14" s="29"/>
      <c r="N14" s="39">
        <v>0</v>
      </c>
      <c r="O14" s="39">
        <v>0</v>
      </c>
      <c r="P14" s="45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</row>
    <row r="15" spans="1:37" x14ac:dyDescent="0.25">
      <c r="A15" s="1" t="s">
        <v>65</v>
      </c>
      <c r="B15" s="1" t="s">
        <v>66</v>
      </c>
      <c r="D15" s="1" t="s">
        <v>56</v>
      </c>
      <c r="E15" s="25" t="s">
        <v>57</v>
      </c>
      <c r="F15" s="1" t="s">
        <v>138</v>
      </c>
      <c r="G15" s="6">
        <v>85.8</v>
      </c>
      <c r="H15" s="6">
        <f>SUM(Tabela13264[[#This Row],[ago/24]:[dez/25]])</f>
        <v>93.8</v>
      </c>
      <c r="I15" s="8">
        <v>5.4</v>
      </c>
      <c r="J15" s="8">
        <v>3</v>
      </c>
      <c r="K15" s="8">
        <v>9.4</v>
      </c>
      <c r="L15" s="33">
        <v>5</v>
      </c>
      <c r="M15" s="8">
        <v>12.2</v>
      </c>
      <c r="N15" s="11">
        <v>5</v>
      </c>
      <c r="O15" s="11">
        <v>1</v>
      </c>
      <c r="P15" s="11">
        <v>10.199999999999999</v>
      </c>
      <c r="Q15" s="11">
        <v>7.3</v>
      </c>
      <c r="R15" s="11">
        <v>2.2999999999999998</v>
      </c>
      <c r="S15" s="11">
        <v>5</v>
      </c>
      <c r="T15" s="11">
        <v>3</v>
      </c>
      <c r="U15" s="11">
        <v>5</v>
      </c>
      <c r="V15" s="11">
        <v>5</v>
      </c>
      <c r="W15" s="11">
        <v>5</v>
      </c>
      <c r="X15" s="11">
        <v>5</v>
      </c>
      <c r="Y15" s="11">
        <v>5</v>
      </c>
      <c r="Z15" s="11">
        <v>5</v>
      </c>
      <c r="AA15" s="11">
        <v>5</v>
      </c>
      <c r="AB15" s="11">
        <v>5</v>
      </c>
      <c r="AC15" s="11">
        <v>5</v>
      </c>
      <c r="AD15" s="11">
        <v>5</v>
      </c>
      <c r="AE15" s="11">
        <v>5</v>
      </c>
      <c r="AF15" s="11">
        <v>5</v>
      </c>
      <c r="AG15" s="11">
        <v>5</v>
      </c>
      <c r="AH15" s="11">
        <v>5</v>
      </c>
      <c r="AI15" s="11">
        <v>5</v>
      </c>
      <c r="AJ15" s="11">
        <v>5</v>
      </c>
      <c r="AK15" s="11">
        <v>5</v>
      </c>
    </row>
    <row r="16" spans="1:37" x14ac:dyDescent="0.25">
      <c r="A16" s="1" t="s">
        <v>67</v>
      </c>
      <c r="B16" s="1" t="s">
        <v>66</v>
      </c>
      <c r="D16" s="1" t="s">
        <v>56</v>
      </c>
      <c r="E16" s="25" t="s">
        <v>57</v>
      </c>
      <c r="F16" s="1" t="s">
        <v>138</v>
      </c>
      <c r="G16" s="6">
        <v>61</v>
      </c>
      <c r="H16" s="6">
        <f>SUM(Tabela13264[[#This Row],[ago/24]:[dez/25]])</f>
        <v>51.9</v>
      </c>
      <c r="I16" s="8">
        <v>1</v>
      </c>
      <c r="J16" s="8">
        <v>0</v>
      </c>
      <c r="K16" s="8">
        <v>0</v>
      </c>
      <c r="L16" s="33">
        <v>0</v>
      </c>
      <c r="M16" s="8">
        <v>7.2</v>
      </c>
      <c r="N16" s="11">
        <v>6.2</v>
      </c>
      <c r="O16" s="11">
        <v>1</v>
      </c>
      <c r="P16" s="11">
        <v>1.5</v>
      </c>
      <c r="Q16" s="11">
        <v>3.3</v>
      </c>
      <c r="R16" s="11">
        <v>1.7</v>
      </c>
      <c r="S16" s="11">
        <v>2</v>
      </c>
      <c r="T16" s="11">
        <v>3</v>
      </c>
      <c r="U16" s="11">
        <v>5</v>
      </c>
      <c r="V16" s="11">
        <v>5</v>
      </c>
      <c r="W16" s="11">
        <v>5</v>
      </c>
      <c r="X16" s="11">
        <v>5</v>
      </c>
      <c r="Y16" s="11">
        <v>5</v>
      </c>
      <c r="Z16" s="11">
        <v>5</v>
      </c>
      <c r="AA16" s="11">
        <v>5</v>
      </c>
      <c r="AB16" s="11">
        <v>5</v>
      </c>
      <c r="AC16" s="11">
        <v>5</v>
      </c>
      <c r="AD16" s="11">
        <v>5</v>
      </c>
      <c r="AE16" s="11">
        <v>5</v>
      </c>
      <c r="AF16" s="11">
        <v>5</v>
      </c>
      <c r="AG16" s="11">
        <v>5</v>
      </c>
      <c r="AH16" s="11">
        <v>5</v>
      </c>
      <c r="AI16" s="11">
        <v>5</v>
      </c>
      <c r="AJ16" s="11">
        <v>5</v>
      </c>
      <c r="AK16" s="11">
        <v>5</v>
      </c>
    </row>
    <row r="17" spans="1:37" x14ac:dyDescent="0.25">
      <c r="A17" s="1" t="s">
        <v>70</v>
      </c>
      <c r="B17" s="1" t="s">
        <v>66</v>
      </c>
      <c r="D17" s="1" t="s">
        <v>56</v>
      </c>
      <c r="E17" s="25" t="s">
        <v>57</v>
      </c>
      <c r="F17" s="1" t="s">
        <v>138</v>
      </c>
      <c r="G17" s="6">
        <v>61</v>
      </c>
      <c r="H17" s="6">
        <f>SUM(Tabela13264[[#This Row],[ago/24]:[dez/25]])</f>
        <v>32</v>
      </c>
      <c r="I17" s="8">
        <v>1</v>
      </c>
      <c r="J17" s="8">
        <v>0</v>
      </c>
      <c r="K17" s="8">
        <v>0</v>
      </c>
      <c r="L17" s="33">
        <v>0</v>
      </c>
      <c r="M17" s="8"/>
      <c r="N17" s="11">
        <v>0</v>
      </c>
      <c r="O17" s="11">
        <v>1</v>
      </c>
      <c r="P17" s="11">
        <v>0</v>
      </c>
      <c r="Q17" s="11">
        <v>0</v>
      </c>
      <c r="R17" s="11">
        <v>0</v>
      </c>
      <c r="S17" s="11">
        <v>2</v>
      </c>
      <c r="T17" s="11">
        <v>3</v>
      </c>
      <c r="U17" s="11">
        <v>5</v>
      </c>
      <c r="V17" s="11">
        <v>5</v>
      </c>
      <c r="W17" s="11">
        <v>5</v>
      </c>
      <c r="X17" s="11">
        <v>5</v>
      </c>
      <c r="Y17" s="11">
        <v>5</v>
      </c>
      <c r="Z17" s="11">
        <v>5</v>
      </c>
      <c r="AA17" s="11">
        <v>5</v>
      </c>
      <c r="AB17" s="11">
        <v>5</v>
      </c>
      <c r="AC17" s="11">
        <v>5</v>
      </c>
      <c r="AD17" s="11">
        <v>5</v>
      </c>
      <c r="AE17" s="11">
        <v>5</v>
      </c>
      <c r="AF17" s="11">
        <v>5</v>
      </c>
      <c r="AG17" s="11">
        <v>5</v>
      </c>
      <c r="AH17" s="11">
        <v>5</v>
      </c>
      <c r="AI17" s="11">
        <v>5</v>
      </c>
      <c r="AJ17" s="11">
        <v>5</v>
      </c>
      <c r="AK17" s="11">
        <v>5</v>
      </c>
    </row>
    <row r="18" spans="1:37" x14ac:dyDescent="0.25">
      <c r="A18" t="s">
        <v>140</v>
      </c>
      <c r="B18" s="1" t="s">
        <v>74</v>
      </c>
      <c r="D18" s="1" t="s">
        <v>56</v>
      </c>
      <c r="E18" s="25" t="s">
        <v>57</v>
      </c>
      <c r="F18" s="1" t="s">
        <v>138</v>
      </c>
      <c r="G18" s="6">
        <v>11</v>
      </c>
      <c r="H18" s="6">
        <f>SUM(Tabela13264[[#This Row],[ago/24]:[dez/25]])</f>
        <v>11</v>
      </c>
      <c r="I18" s="7">
        <v>6</v>
      </c>
      <c r="J18" s="7">
        <v>5</v>
      </c>
      <c r="K18" s="7">
        <v>0</v>
      </c>
      <c r="L18" s="35">
        <v>0</v>
      </c>
      <c r="M18" s="7"/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</row>
    <row r="19" spans="1:37" x14ac:dyDescent="0.25">
      <c r="A19" s="1" t="s">
        <v>75</v>
      </c>
      <c r="B19" s="1" t="s">
        <v>74</v>
      </c>
      <c r="D19" s="1" t="s">
        <v>56</v>
      </c>
      <c r="E19" s="25" t="s">
        <v>57</v>
      </c>
      <c r="F19" s="1" t="s">
        <v>138</v>
      </c>
      <c r="G19" s="6">
        <v>43</v>
      </c>
      <c r="H19" s="6">
        <f>SUM(Tabela13264[[#This Row],[ago/24]:[dez/25]])</f>
        <v>31</v>
      </c>
      <c r="I19" s="7">
        <v>1</v>
      </c>
      <c r="J19" s="7">
        <v>0</v>
      </c>
      <c r="K19" s="7">
        <v>0</v>
      </c>
      <c r="L19" s="35">
        <v>0</v>
      </c>
      <c r="M19" s="7"/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5</v>
      </c>
      <c r="U19" s="11">
        <v>5</v>
      </c>
      <c r="V19" s="11">
        <v>5</v>
      </c>
      <c r="W19" s="11">
        <v>5</v>
      </c>
      <c r="X19" s="11">
        <v>5</v>
      </c>
      <c r="Y19" s="11">
        <v>5</v>
      </c>
      <c r="Z19" s="11">
        <v>5</v>
      </c>
      <c r="AA19" s="11">
        <v>5</v>
      </c>
      <c r="AB19" s="11">
        <v>5</v>
      </c>
      <c r="AC19" s="11">
        <v>5</v>
      </c>
      <c r="AD19" s="11">
        <v>5</v>
      </c>
      <c r="AE19" s="11">
        <v>5</v>
      </c>
      <c r="AF19" s="11">
        <v>5</v>
      </c>
      <c r="AG19" s="11">
        <v>5</v>
      </c>
      <c r="AH19" s="11">
        <v>5</v>
      </c>
      <c r="AI19" s="11">
        <v>5</v>
      </c>
      <c r="AJ19" s="11">
        <v>5</v>
      </c>
      <c r="AK19" s="11">
        <v>5</v>
      </c>
    </row>
    <row r="20" spans="1:37" x14ac:dyDescent="0.25">
      <c r="A20" s="1" t="s">
        <v>77</v>
      </c>
      <c r="B20" s="1" t="s">
        <v>74</v>
      </c>
      <c r="D20" s="1" t="s">
        <v>56</v>
      </c>
      <c r="E20" s="25" t="s">
        <v>57</v>
      </c>
      <c r="F20" s="1" t="s">
        <v>138</v>
      </c>
      <c r="G20" s="6">
        <v>193</v>
      </c>
      <c r="H20" s="6">
        <f>SUM(Tabela13264[[#This Row],[ago/24]:[dez/25]])</f>
        <v>193.4</v>
      </c>
      <c r="I20" s="7">
        <v>12</v>
      </c>
      <c r="J20" s="7">
        <v>35</v>
      </c>
      <c r="K20" s="7">
        <v>6</v>
      </c>
      <c r="L20" s="35">
        <v>0</v>
      </c>
      <c r="M20" s="7">
        <v>16.7</v>
      </c>
      <c r="N20" s="11">
        <v>17</v>
      </c>
      <c r="O20" s="11">
        <v>5</v>
      </c>
      <c r="P20" s="11">
        <v>21.3</v>
      </c>
      <c r="Q20" s="11">
        <v>9.3000000000000007</v>
      </c>
      <c r="R20" s="11">
        <v>8.1</v>
      </c>
      <c r="S20" s="11">
        <v>8</v>
      </c>
      <c r="T20" s="11">
        <v>5</v>
      </c>
      <c r="U20" s="11">
        <v>10</v>
      </c>
      <c r="V20" s="11">
        <v>10</v>
      </c>
      <c r="W20" s="11">
        <v>10</v>
      </c>
      <c r="X20" s="11">
        <v>10</v>
      </c>
      <c r="Y20" s="11">
        <v>10</v>
      </c>
      <c r="Z20" s="11">
        <v>10</v>
      </c>
      <c r="AA20" s="11">
        <v>10</v>
      </c>
      <c r="AB20" s="11">
        <v>10</v>
      </c>
      <c r="AC20" s="11">
        <v>10</v>
      </c>
      <c r="AD20" s="11">
        <v>10</v>
      </c>
      <c r="AE20" s="11">
        <v>10</v>
      </c>
      <c r="AF20" s="11">
        <v>10</v>
      </c>
      <c r="AG20" s="11">
        <v>10</v>
      </c>
      <c r="AH20" s="11">
        <v>10</v>
      </c>
      <c r="AI20" s="11">
        <v>10</v>
      </c>
      <c r="AJ20" s="11">
        <v>10</v>
      </c>
      <c r="AK20" s="11">
        <v>10</v>
      </c>
    </row>
    <row r="21" spans="1:37" x14ac:dyDescent="0.25">
      <c r="A21" s="1" t="s">
        <v>78</v>
      </c>
      <c r="B21" s="1" t="s">
        <v>74</v>
      </c>
      <c r="D21" s="1" t="s">
        <v>56</v>
      </c>
      <c r="E21" s="25" t="s">
        <v>57</v>
      </c>
      <c r="F21" s="1" t="s">
        <v>138</v>
      </c>
      <c r="G21" s="6">
        <v>83.35</v>
      </c>
      <c r="H21" s="6">
        <f>SUM(Tabela13264[[#This Row],[ago/24]:[dez/25]])</f>
        <v>176.14999999999998</v>
      </c>
      <c r="I21" s="7">
        <v>20.2</v>
      </c>
      <c r="J21" s="7">
        <v>0</v>
      </c>
      <c r="K21" s="7">
        <v>3.15</v>
      </c>
      <c r="L21" s="35">
        <v>0</v>
      </c>
      <c r="M21" s="7"/>
      <c r="N21" s="11">
        <v>1.5</v>
      </c>
      <c r="O21" s="11">
        <v>2</v>
      </c>
      <c r="P21" s="11">
        <v>15.1</v>
      </c>
      <c r="Q21" s="11">
        <v>19</v>
      </c>
      <c r="R21" s="11">
        <v>15.2</v>
      </c>
      <c r="S21" s="11">
        <v>15</v>
      </c>
      <c r="T21" s="11">
        <v>10</v>
      </c>
      <c r="U21" s="11">
        <v>15</v>
      </c>
      <c r="V21" s="11">
        <v>15</v>
      </c>
      <c r="W21" s="11">
        <v>15</v>
      </c>
      <c r="X21" s="11">
        <v>15</v>
      </c>
      <c r="Y21" s="11">
        <v>15</v>
      </c>
      <c r="Z21" s="11">
        <v>15</v>
      </c>
      <c r="AA21" s="11">
        <v>15</v>
      </c>
      <c r="AB21" s="11">
        <v>15</v>
      </c>
      <c r="AC21" s="11">
        <v>15</v>
      </c>
      <c r="AD21" s="11">
        <v>15</v>
      </c>
      <c r="AE21" s="11">
        <v>15</v>
      </c>
      <c r="AF21" s="11">
        <v>15</v>
      </c>
      <c r="AG21" s="11">
        <v>15</v>
      </c>
      <c r="AH21" s="11">
        <v>15</v>
      </c>
      <c r="AI21" s="11">
        <v>15</v>
      </c>
      <c r="AJ21" s="11">
        <v>15</v>
      </c>
      <c r="AK21" s="11">
        <v>15</v>
      </c>
    </row>
    <row r="22" spans="1:37" x14ac:dyDescent="0.25">
      <c r="A22" s="1" t="s">
        <v>141</v>
      </c>
      <c r="B22" s="1" t="s">
        <v>74</v>
      </c>
      <c r="D22" s="1" t="s">
        <v>56</v>
      </c>
      <c r="E22" s="25" t="s">
        <v>57</v>
      </c>
      <c r="F22" s="1" t="s">
        <v>138</v>
      </c>
      <c r="G22" s="29"/>
      <c r="H22" s="6">
        <f>SUM(Tabela13264[[#This Row],[ago/24]:[dez/25]])</f>
        <v>1.1499999999999999</v>
      </c>
      <c r="I22" s="29"/>
      <c r="J22" s="29"/>
      <c r="K22" s="29"/>
      <c r="L22" s="41"/>
      <c r="M22" s="29"/>
      <c r="N22" s="39">
        <v>1.1499999999999999</v>
      </c>
      <c r="O22" s="39">
        <v>0</v>
      </c>
      <c r="P22" s="45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</row>
    <row r="23" spans="1:37" x14ac:dyDescent="0.25">
      <c r="A23" s="1" t="s">
        <v>81</v>
      </c>
      <c r="B23" s="1" t="s">
        <v>74</v>
      </c>
      <c r="D23" s="1" t="s">
        <v>56</v>
      </c>
      <c r="E23" s="25" t="s">
        <v>57</v>
      </c>
      <c r="F23" s="1" t="s">
        <v>138</v>
      </c>
      <c r="G23" s="6">
        <v>109.8</v>
      </c>
      <c r="H23" s="6">
        <f>SUM(Tabela13264[[#This Row],[ago/24]:[dez/25]])</f>
        <v>99.2</v>
      </c>
      <c r="I23" s="7">
        <v>1.2</v>
      </c>
      <c r="J23" s="7">
        <v>4.5</v>
      </c>
      <c r="K23" s="7">
        <v>4.0999999999999996</v>
      </c>
      <c r="L23" s="35">
        <v>4</v>
      </c>
      <c r="M23" s="7">
        <v>1.5</v>
      </c>
      <c r="N23" s="11">
        <v>8.5</v>
      </c>
      <c r="O23" s="11">
        <v>4</v>
      </c>
      <c r="P23" s="11">
        <v>7.7</v>
      </c>
      <c r="Q23" s="11">
        <v>4.7</v>
      </c>
      <c r="R23" s="11">
        <v>3</v>
      </c>
      <c r="S23" s="11">
        <v>8</v>
      </c>
      <c r="T23" s="11">
        <v>8</v>
      </c>
      <c r="U23" s="11">
        <v>8</v>
      </c>
      <c r="V23" s="11">
        <v>8</v>
      </c>
      <c r="W23" s="11">
        <v>8</v>
      </c>
      <c r="X23" s="11">
        <v>8</v>
      </c>
      <c r="Y23" s="11">
        <v>8</v>
      </c>
      <c r="Z23" s="11">
        <v>8</v>
      </c>
      <c r="AA23" s="11">
        <v>8</v>
      </c>
      <c r="AB23" s="11">
        <v>8</v>
      </c>
      <c r="AC23" s="11">
        <v>8</v>
      </c>
      <c r="AD23" s="11">
        <v>8</v>
      </c>
      <c r="AE23" s="11">
        <v>8</v>
      </c>
      <c r="AF23" s="11">
        <v>8</v>
      </c>
      <c r="AG23" s="11">
        <v>8</v>
      </c>
      <c r="AH23" s="11">
        <v>8</v>
      </c>
      <c r="AI23" s="11">
        <v>8</v>
      </c>
      <c r="AJ23" s="11">
        <v>8</v>
      </c>
      <c r="AK23" s="11">
        <v>8</v>
      </c>
    </row>
    <row r="24" spans="1:37" x14ac:dyDescent="0.25">
      <c r="A24" t="s">
        <v>142</v>
      </c>
      <c r="B24" s="1" t="s">
        <v>74</v>
      </c>
      <c r="D24" s="1" t="s">
        <v>56</v>
      </c>
      <c r="E24" s="25" t="s">
        <v>57</v>
      </c>
      <c r="F24" s="1" t="s">
        <v>138</v>
      </c>
      <c r="G24" s="6">
        <v>0</v>
      </c>
      <c r="H24" s="6">
        <f>SUM(Tabela13264[[#This Row],[ago/24]:[dez/25]])</f>
        <v>2.5</v>
      </c>
      <c r="I24" s="7">
        <v>0</v>
      </c>
      <c r="J24" s="7">
        <v>0</v>
      </c>
      <c r="K24" s="7">
        <v>0</v>
      </c>
      <c r="L24" s="35">
        <v>0</v>
      </c>
      <c r="M24" s="7">
        <v>1</v>
      </c>
      <c r="N24" s="7">
        <v>0</v>
      </c>
      <c r="O24" s="7">
        <v>0</v>
      </c>
      <c r="P24" s="7">
        <v>0</v>
      </c>
      <c r="Q24" s="7">
        <v>1.5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</row>
    <row r="25" spans="1:37" x14ac:dyDescent="0.25">
      <c r="A25" t="s">
        <v>143</v>
      </c>
      <c r="B25" s="1" t="s">
        <v>80</v>
      </c>
      <c r="D25" s="1" t="s">
        <v>56</v>
      </c>
      <c r="E25" s="25" t="s">
        <v>57</v>
      </c>
      <c r="F25" s="1" t="s">
        <v>138</v>
      </c>
      <c r="G25" s="6">
        <v>12</v>
      </c>
      <c r="H25" s="6">
        <f>SUM(Tabela13264[[#This Row],[ago/24]:[dez/25]])</f>
        <v>8</v>
      </c>
      <c r="I25" s="7">
        <v>0</v>
      </c>
      <c r="J25" s="7">
        <v>0</v>
      </c>
      <c r="K25" s="7">
        <v>0</v>
      </c>
      <c r="L25" s="35">
        <v>0</v>
      </c>
      <c r="M25" s="7"/>
      <c r="N25" s="11">
        <v>0</v>
      </c>
      <c r="O25" s="11">
        <v>1</v>
      </c>
      <c r="P25" s="11">
        <v>0</v>
      </c>
      <c r="Q25" s="11">
        <v>0</v>
      </c>
      <c r="R25" s="11">
        <v>0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  <c r="Z25" s="11">
        <v>1</v>
      </c>
      <c r="AA25" s="11">
        <v>1</v>
      </c>
      <c r="AB25" s="11">
        <v>1</v>
      </c>
      <c r="AC25" s="11">
        <v>1</v>
      </c>
      <c r="AD25" s="11">
        <v>1</v>
      </c>
      <c r="AE25" s="11">
        <v>1</v>
      </c>
      <c r="AF25" s="11">
        <v>1</v>
      </c>
      <c r="AG25" s="11">
        <v>1</v>
      </c>
      <c r="AH25" s="11">
        <v>1</v>
      </c>
      <c r="AI25" s="11">
        <v>1</v>
      </c>
      <c r="AJ25" s="11">
        <v>1</v>
      </c>
      <c r="AK25" s="11">
        <v>1</v>
      </c>
    </row>
    <row r="26" spans="1:37" hidden="1" x14ac:dyDescent="0.25">
      <c r="A26" s="1" t="s">
        <v>144</v>
      </c>
      <c r="D26" s="1" t="s">
        <v>63</v>
      </c>
      <c r="E26" s="25" t="s">
        <v>90</v>
      </c>
      <c r="F26" s="1" t="s">
        <v>138</v>
      </c>
      <c r="G26" s="6">
        <v>45</v>
      </c>
      <c r="H26" s="6">
        <f>SUM(Tabela13264[[#This Row],[ago/24]:[dez/25]])</f>
        <v>45</v>
      </c>
      <c r="I26" s="7">
        <v>0</v>
      </c>
      <c r="J26" s="8">
        <v>45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/>
      <c r="V26" s="7"/>
      <c r="W26" s="7"/>
      <c r="X26" s="7"/>
      <c r="Y26" s="7">
        <v>0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</row>
    <row r="27" spans="1:37" hidden="1" x14ac:dyDescent="0.25">
      <c r="A27" s="1" t="s">
        <v>125</v>
      </c>
      <c r="D27" s="1" t="s">
        <v>63</v>
      </c>
      <c r="E27" s="25" t="s">
        <v>90</v>
      </c>
      <c r="F27" s="1" t="s">
        <v>138</v>
      </c>
      <c r="G27" s="29"/>
      <c r="H27" s="6">
        <f>SUM(Tabela13264[[#This Row],[ago/24]:[dez/25]])</f>
        <v>0</v>
      </c>
      <c r="I27" s="29"/>
      <c r="J27" s="29"/>
      <c r="K27" s="29"/>
      <c r="L27" s="29"/>
      <c r="M27" s="29"/>
      <c r="N27" s="29"/>
      <c r="O27" s="29"/>
      <c r="P27" s="29"/>
      <c r="Q27" s="30"/>
      <c r="R27" s="30"/>
      <c r="S27" s="30"/>
      <c r="T27" s="30"/>
      <c r="U27" s="8"/>
      <c r="V27" s="8"/>
      <c r="W27" s="8"/>
      <c r="X27" s="8"/>
      <c r="Y27" s="30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</row>
    <row r="28" spans="1:37" x14ac:dyDescent="0.25">
      <c r="A28" s="1" t="s">
        <v>92</v>
      </c>
      <c r="B28" s="9" t="s">
        <v>93</v>
      </c>
      <c r="D28" s="1" t="s">
        <v>56</v>
      </c>
      <c r="E28" s="25" t="s">
        <v>57</v>
      </c>
      <c r="F28" s="1" t="s">
        <v>138</v>
      </c>
      <c r="G28" s="6">
        <v>208.5</v>
      </c>
      <c r="H28" s="6">
        <f>SUM(Tabela13264[[#This Row],[ago/24]:[dez/25]])</f>
        <v>248.8</v>
      </c>
      <c r="I28" s="11">
        <v>77.5</v>
      </c>
      <c r="J28" s="12">
        <v>35</v>
      </c>
      <c r="K28" s="12">
        <v>65</v>
      </c>
      <c r="L28" s="36">
        <v>48</v>
      </c>
      <c r="M28" s="11">
        <v>11</v>
      </c>
      <c r="N28" s="7">
        <v>2</v>
      </c>
      <c r="O28" s="7">
        <v>4</v>
      </c>
      <c r="P28" s="7" t="s">
        <v>145</v>
      </c>
      <c r="Q28" s="7">
        <v>6.3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</row>
    <row r="29" spans="1:37" hidden="1" x14ac:dyDescent="0.25">
      <c r="A29" s="1" t="s">
        <v>146</v>
      </c>
      <c r="D29" s="1" t="s">
        <v>63</v>
      </c>
      <c r="E29" s="25" t="s">
        <v>90</v>
      </c>
      <c r="F29" s="1" t="s">
        <v>138</v>
      </c>
      <c r="G29" s="6">
        <v>31.6</v>
      </c>
      <c r="H29" s="6">
        <f>SUM(Tabela13264[[#This Row],[ago/24]:[dez/25]])</f>
        <v>25.6</v>
      </c>
      <c r="I29" s="11">
        <v>1.1000000000000001</v>
      </c>
      <c r="J29" s="11">
        <v>0.5</v>
      </c>
      <c r="K29" s="11">
        <v>4</v>
      </c>
      <c r="L29" s="11">
        <v>10</v>
      </c>
      <c r="M29" s="11">
        <v>10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</row>
    <row r="30" spans="1:37" hidden="1" x14ac:dyDescent="0.25">
      <c r="A30" t="s">
        <v>147</v>
      </c>
      <c r="B30" s="1" t="s">
        <v>148</v>
      </c>
      <c r="D30" s="1" t="s">
        <v>63</v>
      </c>
      <c r="E30" s="25" t="s">
        <v>90</v>
      </c>
      <c r="F30" s="1" t="s">
        <v>138</v>
      </c>
      <c r="G30" s="6">
        <v>0</v>
      </c>
      <c r="H30" s="6">
        <f>SUM(Tabela13264[[#This Row],[ago/24]:[dez/25]])</f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</row>
    <row r="31" spans="1:37" hidden="1" x14ac:dyDescent="0.25">
      <c r="A31" s="1" t="s">
        <v>95</v>
      </c>
      <c r="D31" s="1" t="s">
        <v>63</v>
      </c>
      <c r="E31" s="25" t="s">
        <v>90</v>
      </c>
      <c r="F31" s="1" t="s">
        <v>138</v>
      </c>
      <c r="G31" s="6">
        <v>21.8</v>
      </c>
      <c r="H31" s="6">
        <f>SUM(Tabela13264[[#This Row],[ago/24]:[dez/25]])</f>
        <v>19.8</v>
      </c>
      <c r="I31" s="11">
        <v>5.3</v>
      </c>
      <c r="J31" s="11">
        <v>1.5</v>
      </c>
      <c r="K31" s="11">
        <v>3</v>
      </c>
      <c r="L31" s="11">
        <v>5</v>
      </c>
      <c r="M31" s="11">
        <v>5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</row>
    <row r="32" spans="1:37" hidden="1" x14ac:dyDescent="0.25">
      <c r="A32" s="1" t="s">
        <v>149</v>
      </c>
      <c r="B32" s="1" t="s">
        <v>148</v>
      </c>
      <c r="D32" s="1" t="s">
        <v>63</v>
      </c>
      <c r="E32" s="25" t="s">
        <v>90</v>
      </c>
      <c r="F32" s="1" t="s">
        <v>138</v>
      </c>
      <c r="G32" s="6">
        <v>0</v>
      </c>
      <c r="H32" s="6">
        <f>SUM(Tabela13264[[#This Row],[ago/24]:[dez/25]])</f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1:37" ht="30" hidden="1" x14ac:dyDescent="0.25">
      <c r="A33" s="1" t="s">
        <v>150</v>
      </c>
      <c r="B33" s="1" t="s">
        <v>151</v>
      </c>
      <c r="D33" s="1" t="s">
        <v>63</v>
      </c>
      <c r="E33" s="25" t="s">
        <v>90</v>
      </c>
      <c r="F33" s="1" t="s">
        <v>138</v>
      </c>
      <c r="G33" s="6">
        <v>6</v>
      </c>
      <c r="H33" s="6">
        <f>SUM(Tabela13264[[#This Row],[ago/24]:[dez/25]])</f>
        <v>6</v>
      </c>
      <c r="I33" s="11">
        <v>6</v>
      </c>
      <c r="J33" s="11">
        <v>0</v>
      </c>
      <c r="K33" s="11">
        <v>0</v>
      </c>
      <c r="L33" s="11">
        <v>0</v>
      </c>
      <c r="M33" s="11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</row>
    <row r="34" spans="1:37" x14ac:dyDescent="0.25">
      <c r="A34" s="1" t="s">
        <v>110</v>
      </c>
      <c r="B34" s="1" t="s">
        <v>93</v>
      </c>
      <c r="D34" s="1" t="s">
        <v>118</v>
      </c>
      <c r="E34" s="25" t="s">
        <v>109</v>
      </c>
      <c r="F34" s="1" t="s">
        <v>138</v>
      </c>
      <c r="G34" s="6">
        <v>60</v>
      </c>
      <c r="H34" s="6">
        <f>SUM(Tabela13264[[#This Row],[ago/24]:[dez/25]])</f>
        <v>0</v>
      </c>
      <c r="I34" s="29"/>
      <c r="J34" s="29"/>
      <c r="K34" s="29"/>
      <c r="L34" s="36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</row>
    <row r="35" spans="1:37" x14ac:dyDescent="0.25">
      <c r="A35" s="1" t="s">
        <v>111</v>
      </c>
      <c r="B35" s="9" t="s">
        <v>93</v>
      </c>
      <c r="D35" s="1" t="s">
        <v>56</v>
      </c>
      <c r="E35" s="25" t="s">
        <v>109</v>
      </c>
      <c r="F35" s="1" t="s">
        <v>138</v>
      </c>
      <c r="G35" s="6">
        <v>432</v>
      </c>
      <c r="H35" s="6">
        <f>SUM(Tabela13264[[#This Row],[ago/24]:[dez/25]])</f>
        <v>459.9</v>
      </c>
      <c r="I35" s="29"/>
      <c r="J35" s="29"/>
      <c r="K35" s="29"/>
      <c r="L35" s="36">
        <v>0</v>
      </c>
      <c r="M35" s="11">
        <v>0</v>
      </c>
      <c r="N35" s="11">
        <v>0</v>
      </c>
      <c r="O35" s="11">
        <v>40</v>
      </c>
      <c r="P35" s="11">
        <v>49</v>
      </c>
      <c r="Q35" s="11">
        <v>101.2</v>
      </c>
      <c r="R35" s="11">
        <v>157.69999999999999</v>
      </c>
      <c r="S35" s="11">
        <v>80</v>
      </c>
      <c r="T35" s="11">
        <v>32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</row>
    <row r="36" spans="1:37" ht="17.25" customHeight="1" x14ac:dyDescent="0.25">
      <c r="A36" s="1" t="s">
        <v>112</v>
      </c>
      <c r="B36" s="1" t="s">
        <v>113</v>
      </c>
      <c r="D36" s="1" t="s">
        <v>118</v>
      </c>
      <c r="E36" s="25" t="s">
        <v>109</v>
      </c>
      <c r="F36" s="1" t="s">
        <v>138</v>
      </c>
      <c r="G36" s="6">
        <v>20</v>
      </c>
      <c r="H36" s="6">
        <f>SUM(Tabela13264[[#This Row],[ago/24]:[dez/25]])</f>
        <v>5</v>
      </c>
      <c r="I36" s="29"/>
      <c r="J36" s="29"/>
      <c r="K36" s="29"/>
      <c r="L36" s="36">
        <v>0</v>
      </c>
      <c r="M36" s="11">
        <v>0</v>
      </c>
      <c r="N36" s="11">
        <v>0</v>
      </c>
      <c r="O36" s="11">
        <v>5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</row>
    <row r="37" spans="1:37" ht="30" x14ac:dyDescent="0.25">
      <c r="A37" s="1" t="s">
        <v>152</v>
      </c>
      <c r="B37" s="1" t="s">
        <v>113</v>
      </c>
      <c r="D37" s="1" t="s">
        <v>118</v>
      </c>
      <c r="E37" s="25" t="s">
        <v>109</v>
      </c>
      <c r="F37" s="1" t="s">
        <v>138</v>
      </c>
      <c r="G37" s="6">
        <v>40</v>
      </c>
      <c r="H37" s="6">
        <f>SUM(Tabela13264[[#This Row],[ago/24]:[dez/25]])</f>
        <v>4</v>
      </c>
      <c r="I37" s="29"/>
      <c r="J37" s="29"/>
      <c r="K37" s="29"/>
      <c r="L37" s="36">
        <v>0</v>
      </c>
      <c r="M37" s="11">
        <v>0</v>
      </c>
      <c r="N37" s="11">
        <v>0</v>
      </c>
      <c r="O37" s="11">
        <v>4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</row>
    <row r="38" spans="1:37" x14ac:dyDescent="0.25">
      <c r="A38" s="1" t="s">
        <v>128</v>
      </c>
      <c r="B38" s="1" t="s">
        <v>74</v>
      </c>
      <c r="D38" s="1" t="s">
        <v>118</v>
      </c>
      <c r="E38" s="25" t="s">
        <v>109</v>
      </c>
      <c r="F38" s="1" t="s">
        <v>138</v>
      </c>
      <c r="G38" s="6">
        <v>85</v>
      </c>
      <c r="H38" s="6">
        <f>SUM(Tabela13264[[#This Row],[ago/24]:[dez/25]])</f>
        <v>55</v>
      </c>
      <c r="I38" s="29"/>
      <c r="J38" s="29"/>
      <c r="K38" s="29"/>
      <c r="L38" s="36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5</v>
      </c>
      <c r="U38" s="11">
        <v>10</v>
      </c>
      <c r="V38" s="11">
        <v>10</v>
      </c>
      <c r="W38" s="11">
        <v>10</v>
      </c>
      <c r="X38" s="11">
        <v>10</v>
      </c>
      <c r="Y38" s="11">
        <v>10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</row>
    <row r="39" spans="1:37" x14ac:dyDescent="0.25">
      <c r="A39" s="1" t="s">
        <v>114</v>
      </c>
      <c r="B39" s="1" t="s">
        <v>74</v>
      </c>
      <c r="D39" s="1" t="s">
        <v>56</v>
      </c>
      <c r="E39" s="25" t="s">
        <v>109</v>
      </c>
      <c r="F39" s="1" t="s">
        <v>138</v>
      </c>
      <c r="G39" s="6">
        <v>24</v>
      </c>
      <c r="H39" s="6">
        <f>SUM(Tabela13264[[#This Row],[ago/24]:[dez/25]])</f>
        <v>17.5</v>
      </c>
      <c r="I39" s="29"/>
      <c r="J39" s="29"/>
      <c r="K39" s="29"/>
      <c r="L39" s="36">
        <v>0</v>
      </c>
      <c r="M39" s="11">
        <v>0</v>
      </c>
      <c r="N39" s="11">
        <v>0</v>
      </c>
      <c r="O39" s="11">
        <v>2</v>
      </c>
      <c r="P39" s="11">
        <v>1</v>
      </c>
      <c r="Q39" s="11">
        <v>0.5</v>
      </c>
      <c r="R39" s="11">
        <v>0</v>
      </c>
      <c r="S39" s="11">
        <v>2</v>
      </c>
      <c r="T39" s="11">
        <v>2</v>
      </c>
      <c r="U39" s="11">
        <v>2</v>
      </c>
      <c r="V39" s="11">
        <v>2</v>
      </c>
      <c r="W39" s="11">
        <v>2</v>
      </c>
      <c r="X39" s="11">
        <v>2</v>
      </c>
      <c r="Y39" s="11">
        <v>2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</row>
    <row r="40" spans="1:37" x14ac:dyDescent="0.25">
      <c r="A40" s="1" t="s">
        <v>115</v>
      </c>
      <c r="B40" s="1" t="s">
        <v>74</v>
      </c>
      <c r="D40" s="1" t="s">
        <v>56</v>
      </c>
      <c r="E40" s="25" t="s">
        <v>109</v>
      </c>
      <c r="F40" s="1" t="s">
        <v>138</v>
      </c>
      <c r="G40" s="6">
        <v>13</v>
      </c>
      <c r="H40" s="6">
        <f>SUM(Tabela13264[[#This Row],[ago/24]:[dez/25]])</f>
        <v>15</v>
      </c>
      <c r="I40" s="29"/>
      <c r="J40" s="29"/>
      <c r="K40" s="29"/>
      <c r="L40" s="36">
        <v>0</v>
      </c>
      <c r="M40" s="11">
        <v>0</v>
      </c>
      <c r="N40" s="11">
        <v>2.5</v>
      </c>
      <c r="O40" s="11">
        <v>1</v>
      </c>
      <c r="P40" s="11">
        <v>3.5</v>
      </c>
      <c r="Q40" s="11">
        <v>0</v>
      </c>
      <c r="R40" s="11">
        <v>1</v>
      </c>
      <c r="S40" s="11">
        <v>1</v>
      </c>
      <c r="T40" s="11">
        <v>1</v>
      </c>
      <c r="U40" s="11">
        <v>1</v>
      </c>
      <c r="V40" s="11">
        <v>1</v>
      </c>
      <c r="W40" s="11">
        <v>1</v>
      </c>
      <c r="X40" s="11">
        <v>1</v>
      </c>
      <c r="Y40" s="11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</row>
    <row r="41" spans="1:37" x14ac:dyDescent="0.25">
      <c r="A41" s="1" t="s">
        <v>127</v>
      </c>
      <c r="B41" s="1" t="s">
        <v>80</v>
      </c>
      <c r="D41" s="1" t="s">
        <v>56</v>
      </c>
      <c r="E41" s="25" t="s">
        <v>57</v>
      </c>
      <c r="F41" s="1" t="s">
        <v>138</v>
      </c>
      <c r="G41" s="6">
        <v>24</v>
      </c>
      <c r="H41" s="6">
        <f>SUM(Tabela13264[[#This Row],[ago/24]:[dez/25]])</f>
        <v>35.200000000000003</v>
      </c>
      <c r="I41" s="29"/>
      <c r="J41" s="29"/>
      <c r="K41" s="29"/>
      <c r="L41" s="36">
        <v>0</v>
      </c>
      <c r="M41" s="11">
        <v>11.2</v>
      </c>
      <c r="N41" s="11">
        <v>0</v>
      </c>
      <c r="O41" s="11">
        <v>2</v>
      </c>
      <c r="P41" s="11">
        <v>1</v>
      </c>
      <c r="Q41" s="11">
        <v>5.5</v>
      </c>
      <c r="R41" s="11">
        <v>1.5</v>
      </c>
      <c r="S41" s="11">
        <v>2</v>
      </c>
      <c r="T41" s="11">
        <v>2</v>
      </c>
      <c r="U41" s="11">
        <v>2</v>
      </c>
      <c r="V41" s="11">
        <v>2</v>
      </c>
      <c r="W41" s="11">
        <v>2</v>
      </c>
      <c r="X41" s="11">
        <v>2</v>
      </c>
      <c r="Y41" s="11">
        <v>2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</row>
    <row r="42" spans="1:37" x14ac:dyDescent="0.25">
      <c r="A42" s="1" t="s">
        <v>153</v>
      </c>
      <c r="B42" s="9" t="s">
        <v>93</v>
      </c>
      <c r="D42" s="1" t="s">
        <v>56</v>
      </c>
      <c r="E42" s="25" t="s">
        <v>109</v>
      </c>
      <c r="F42" s="1" t="s">
        <v>138</v>
      </c>
      <c r="G42" s="6">
        <v>440</v>
      </c>
      <c r="H42" s="6">
        <f>SUM(Tabela13264[[#This Row],[ago/24]:[dez/25]])</f>
        <v>130</v>
      </c>
      <c r="I42" s="8"/>
      <c r="J42" s="8"/>
      <c r="K42" s="8"/>
      <c r="L42" s="8"/>
      <c r="M42" s="8"/>
      <c r="N42" s="11"/>
      <c r="O42" s="11">
        <v>13</v>
      </c>
      <c r="P42" s="11">
        <v>5.5</v>
      </c>
      <c r="Q42" s="11">
        <v>5.5</v>
      </c>
      <c r="R42" s="11">
        <v>1</v>
      </c>
      <c r="S42" s="11">
        <v>0</v>
      </c>
      <c r="T42" s="11">
        <v>0</v>
      </c>
      <c r="U42" s="11">
        <v>0</v>
      </c>
      <c r="V42" s="11">
        <v>33</v>
      </c>
      <c r="W42" s="11">
        <v>33</v>
      </c>
      <c r="X42" s="11">
        <v>36</v>
      </c>
      <c r="Y42" s="11">
        <v>3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</row>
    <row r="43" spans="1:37" ht="30" x14ac:dyDescent="0.25">
      <c r="A43" s="1" t="s">
        <v>154</v>
      </c>
      <c r="B43" s="1" t="s">
        <v>113</v>
      </c>
      <c r="C43" s="1" t="s">
        <v>155</v>
      </c>
      <c r="D43" s="1" t="s">
        <v>56</v>
      </c>
      <c r="E43" s="25" t="s">
        <v>109</v>
      </c>
      <c r="F43" s="1" t="s">
        <v>138</v>
      </c>
      <c r="G43" s="6">
        <v>12</v>
      </c>
      <c r="H43" s="6">
        <f>SUM(Tabela13264[[#This Row],[ago/24]:[dez/25]])</f>
        <v>9</v>
      </c>
      <c r="I43" s="29"/>
      <c r="J43" s="29"/>
      <c r="K43" s="29"/>
      <c r="L43" s="29"/>
      <c r="M43" s="29"/>
      <c r="N43" s="30"/>
      <c r="O43" s="39">
        <v>0</v>
      </c>
      <c r="P43" s="39">
        <v>0</v>
      </c>
      <c r="Q43" s="39">
        <v>0</v>
      </c>
      <c r="R43" s="39">
        <v>1</v>
      </c>
      <c r="S43" s="39">
        <v>4</v>
      </c>
      <c r="T43" s="39">
        <v>4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</row>
    <row r="44" spans="1:37" x14ac:dyDescent="0.25">
      <c r="A44" s="1" t="s">
        <v>156</v>
      </c>
      <c r="B44" s="1" t="s">
        <v>113</v>
      </c>
      <c r="D44" s="1" t="s">
        <v>56</v>
      </c>
      <c r="E44" s="25" t="s">
        <v>109</v>
      </c>
      <c r="F44" s="1" t="s">
        <v>138</v>
      </c>
      <c r="G44" s="6">
        <v>5</v>
      </c>
      <c r="H44" s="6">
        <f>SUM(Tabela13264[[#This Row],[ago/24]:[dez/25]])</f>
        <v>5</v>
      </c>
      <c r="I44" s="29"/>
      <c r="J44" s="29"/>
      <c r="K44" s="29"/>
      <c r="L44" s="29"/>
      <c r="M44" s="29"/>
      <c r="N44" s="30"/>
      <c r="O44" s="39">
        <v>1</v>
      </c>
      <c r="P44" s="39">
        <v>0</v>
      </c>
      <c r="Q44" s="39">
        <v>0</v>
      </c>
      <c r="R44" s="39">
        <v>0</v>
      </c>
      <c r="S44" s="39">
        <v>2</v>
      </c>
      <c r="T44" s="39">
        <v>0</v>
      </c>
      <c r="U44" s="39">
        <v>0</v>
      </c>
      <c r="V44" s="8">
        <v>2</v>
      </c>
      <c r="W44" s="8">
        <v>0</v>
      </c>
      <c r="X44" s="8">
        <v>0</v>
      </c>
      <c r="Y44" s="8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</row>
    <row r="45" spans="1:37" x14ac:dyDescent="0.25">
      <c r="A45" s="1" t="s">
        <v>117</v>
      </c>
      <c r="B45" s="1" t="s">
        <v>113</v>
      </c>
      <c r="D45" s="1" t="s">
        <v>56</v>
      </c>
      <c r="E45" s="1">
        <v>2025</v>
      </c>
      <c r="F45" s="1" t="s">
        <v>138</v>
      </c>
      <c r="G45" s="6">
        <v>73</v>
      </c>
      <c r="H45" s="6">
        <f>SUM(Tabela13264[[#This Row],[ago/24]:[dez/25]])</f>
        <v>1</v>
      </c>
      <c r="I45" s="29"/>
      <c r="J45" s="29"/>
      <c r="K45" s="29"/>
      <c r="L45" s="29"/>
      <c r="M45" s="29"/>
      <c r="N45" s="30"/>
      <c r="O45" s="8">
        <v>1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7">
        <v>16</v>
      </c>
      <c r="AA45" s="7">
        <v>16</v>
      </c>
      <c r="AB45" s="7">
        <v>16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</row>
    <row r="46" spans="1:37" x14ac:dyDescent="0.25">
      <c r="A46" s="1" t="s">
        <v>157</v>
      </c>
      <c r="B46" s="9" t="s">
        <v>93</v>
      </c>
      <c r="D46" s="1" t="s">
        <v>56</v>
      </c>
      <c r="E46" s="1">
        <v>2025</v>
      </c>
      <c r="F46" s="1" t="s">
        <v>138</v>
      </c>
      <c r="H46" s="3"/>
      <c r="I46" s="29"/>
      <c r="J46" s="29"/>
      <c r="K46" s="29"/>
      <c r="L46" s="29"/>
      <c r="M46" s="29"/>
      <c r="N46" s="30"/>
      <c r="O46" s="30"/>
      <c r="P46" s="39">
        <v>0.7</v>
      </c>
      <c r="Q46" s="30"/>
      <c r="R46" s="30"/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</row>
    <row r="47" spans="1:37" x14ac:dyDescent="0.25">
      <c r="A47" s="1" t="s">
        <v>158</v>
      </c>
      <c r="B47" s="1" t="s">
        <v>113</v>
      </c>
      <c r="D47" s="1" t="s">
        <v>56</v>
      </c>
      <c r="E47" s="1">
        <v>2025</v>
      </c>
      <c r="F47" s="1" t="s">
        <v>138</v>
      </c>
      <c r="H47" s="3"/>
      <c r="I47" s="29"/>
      <c r="J47" s="29"/>
      <c r="K47" s="29"/>
      <c r="L47" s="29"/>
      <c r="M47" s="29"/>
      <c r="N47" s="30"/>
      <c r="O47" s="30"/>
      <c r="P47" s="30"/>
      <c r="Q47" s="30"/>
      <c r="R47" s="30"/>
      <c r="S47" s="39">
        <v>4</v>
      </c>
      <c r="T47" s="39">
        <v>4</v>
      </c>
      <c r="U47" s="8">
        <v>4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</row>
    <row r="48" spans="1:37" x14ac:dyDescent="0.25">
      <c r="H48" s="3"/>
      <c r="I48" s="29"/>
      <c r="J48" s="29"/>
      <c r="K48" s="29"/>
      <c r="L48" s="29"/>
      <c r="M48" s="29"/>
      <c r="N48" s="30"/>
      <c r="O48" s="30"/>
      <c r="P48" s="30"/>
      <c r="Q48" s="30"/>
      <c r="R48" s="30"/>
      <c r="S48" s="30"/>
      <c r="T48" s="30"/>
      <c r="U48" s="8"/>
      <c r="V48" s="8"/>
      <c r="W48" s="8"/>
      <c r="X48" s="8"/>
      <c r="Y48" s="30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</row>
    <row r="49" spans="8:37" x14ac:dyDescent="0.25">
      <c r="H49" s="3"/>
      <c r="I49" s="29"/>
      <c r="J49" s="29"/>
      <c r="K49" s="29"/>
      <c r="L49" s="29"/>
      <c r="M49" s="29"/>
      <c r="N49" s="30"/>
      <c r="O49" s="30"/>
      <c r="P49" s="30"/>
      <c r="Q49" s="30"/>
      <c r="R49" s="30"/>
      <c r="S49" s="30"/>
      <c r="T49" s="30"/>
      <c r="U49" s="8"/>
      <c r="V49" s="8"/>
      <c r="W49" s="8"/>
      <c r="X49" s="8"/>
      <c r="Y49" s="30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</row>
    <row r="50" spans="8:37" x14ac:dyDescent="0.25">
      <c r="H50" s="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</row>
  </sheetData>
  <phoneticPr fontId="18" type="noConversion"/>
  <conditionalFormatting sqref="A31:A33">
    <cfRule type="expression" dxfId="79" priority="185">
      <formula>IF(#REF!="Esforço total atribuído",1)</formula>
    </cfRule>
    <cfRule type="expression" dxfId="78" priority="186">
      <formula>IF(#REF!="Disponibilidade restante",1)</formula>
    </cfRule>
    <cfRule type="expression" dxfId="77" priority="187">
      <formula>IF(#REF!="Disponibil.total",1)</formula>
    </cfRule>
    <cfRule type="expression" dxfId="76" priority="188">
      <formula>IF($A31=1,1)</formula>
    </cfRule>
  </conditionalFormatting>
  <conditionalFormatting sqref="B25">
    <cfRule type="expression" dxfId="75" priority="21">
      <formula>IF(#REF!="Esforço total atribuído",1)</formula>
    </cfRule>
    <cfRule type="expression" dxfId="74" priority="22">
      <formula>IF(#REF!="Disponibilidade restante",1)</formula>
    </cfRule>
    <cfRule type="expression" dxfId="73" priority="23">
      <formula>IF(#REF!="Disponibil.total",1)</formula>
    </cfRule>
    <cfRule type="expression" dxfId="72" priority="24">
      <formula>IF($A25=1,1)</formula>
    </cfRule>
  </conditionalFormatting>
  <conditionalFormatting sqref="B28">
    <cfRule type="expression" dxfId="71" priority="17">
      <formula>IF($A28="Esforço total atribuído",1)</formula>
    </cfRule>
    <cfRule type="expression" dxfId="70" priority="18">
      <formula>IF($A28="Disponibilidade restante",1)</formula>
    </cfRule>
    <cfRule type="expression" dxfId="69" priority="19">
      <formula>IF($A28="Disponibil.total",1)</formula>
    </cfRule>
    <cfRule type="expression" dxfId="68" priority="20">
      <formula>IF($C28=1,1)</formula>
    </cfRule>
  </conditionalFormatting>
  <conditionalFormatting sqref="B35">
    <cfRule type="expression" dxfId="67" priority="13">
      <formula>IF($A35="Esforço total atribuído",1)</formula>
    </cfRule>
    <cfRule type="expression" dxfId="66" priority="14">
      <formula>IF($A35="Disponibilidade restante",1)</formula>
    </cfRule>
    <cfRule type="expression" dxfId="65" priority="15">
      <formula>IF($A35="Disponibil.total",1)</formula>
    </cfRule>
    <cfRule type="expression" dxfId="64" priority="16">
      <formula>IF($C35=1,1)</formula>
    </cfRule>
  </conditionalFormatting>
  <conditionalFormatting sqref="B41">
    <cfRule type="expression" dxfId="63" priority="1">
      <formula>IF(#REF!="Esforço total atribuído",1)</formula>
    </cfRule>
    <cfRule type="expression" dxfId="62" priority="2">
      <formula>IF(#REF!="Disponibilidade restante",1)</formula>
    </cfRule>
    <cfRule type="expression" dxfId="61" priority="3">
      <formula>IF(#REF!="Disponibil.total",1)</formula>
    </cfRule>
    <cfRule type="expression" dxfId="60" priority="4">
      <formula>IF($A41=1,1)</formula>
    </cfRule>
  </conditionalFormatting>
  <conditionalFormatting sqref="B42">
    <cfRule type="expression" dxfId="59" priority="9">
      <formula>IF($A42="Esforço total atribuído",1)</formula>
    </cfRule>
    <cfRule type="expression" dxfId="58" priority="10">
      <formula>IF($A42="Disponibilidade restante",1)</formula>
    </cfRule>
    <cfRule type="expression" dxfId="57" priority="11">
      <formula>IF($A42="Disponibil.total",1)</formula>
    </cfRule>
    <cfRule type="expression" dxfId="56" priority="12">
      <formula>IF($C42=1,1)</formula>
    </cfRule>
  </conditionalFormatting>
  <conditionalFormatting sqref="B46">
    <cfRule type="expression" dxfId="55" priority="5">
      <formula>IF($A46="Esforço total atribuído",1)</formula>
    </cfRule>
    <cfRule type="expression" dxfId="54" priority="6">
      <formula>IF($A46="Disponibilidade restante",1)</formula>
    </cfRule>
    <cfRule type="expression" dxfId="53" priority="7">
      <formula>IF($A46="Disponibil.total",1)</formula>
    </cfRule>
    <cfRule type="expression" dxfId="52" priority="8">
      <formula>IF($C46=1,1)</formula>
    </cfRule>
  </conditionalFormatting>
  <conditionalFormatting sqref="H2">
    <cfRule type="expression" dxfId="51" priority="157">
      <formula>IF(#REF!="Esforço total atribuído",1)</formula>
    </cfRule>
    <cfRule type="expression" dxfId="50" priority="158">
      <formula>IF(#REF!="Disponibilidade restante",1)</formula>
    </cfRule>
    <cfRule type="expression" dxfId="49" priority="159">
      <formula>IF(#REF!="Disponibil.total",1)</formula>
    </cfRule>
    <cfRule type="expression" dxfId="48" priority="160">
      <formula>IF($A2=1,1)</formula>
    </cfRule>
  </conditionalFormatting>
  <conditionalFormatting sqref="H4 N18:S18 I24:AK24 I26:Y27 N28:Y33">
    <cfRule type="expression" dxfId="47" priority="153">
      <formula>IF(#REF!="Esforço total atribuído",1)</formula>
    </cfRule>
    <cfRule type="expression" dxfId="46" priority="154">
      <formula>IF(#REF!="Disponibilidade restante",1)</formula>
    </cfRule>
    <cfRule type="expression" dxfId="45" priority="155">
      <formula>IF(#REF!="Disponibil.total",1)</formula>
    </cfRule>
    <cfRule type="expression" dxfId="44" priority="156">
      <formula>IF($A4=1,1)</formula>
    </cfRule>
  </conditionalFormatting>
  <conditionalFormatting sqref="H3:I3 T18:AK18 I18:M23 I25:M25 Z28:AK28 Z34:AK45">
    <cfRule type="expression" dxfId="43" priority="189">
      <formula>IF(#REF!="Esforço total atribuído",1)</formula>
    </cfRule>
    <cfRule type="expression" dxfId="42" priority="190">
      <formula>IF(#REF!="Disponibilidade restante",1)</formula>
    </cfRule>
    <cfRule type="expression" dxfId="41" priority="191">
      <formula>IF(#REF!="Disponibil.total",1)</formula>
    </cfRule>
    <cfRule type="expression" dxfId="40" priority="192">
      <formula>IF($A3=1,1)</formula>
    </cfRule>
  </conditionalFormatting>
  <conditionalFormatting sqref="J3:Q3 N8:U8 N9:S9 P10:AK11 N13:S13 N14:AK14 N15:S17 N19:S20 N21:AK23 N25:AK25 I28:M33 N34:T36 L34:M41 U36:Y36 N37:Y44 N45 N46:R46 N47:AK47 N48:Y49">
    <cfRule type="expression" dxfId="39" priority="177">
      <formula>IF($A3="Esforço total atribuído",1)</formula>
    </cfRule>
    <cfRule type="expression" dxfId="38" priority="178">
      <formula>IF($A3="Disponibilidade restante",1)</formula>
    </cfRule>
    <cfRule type="expression" dxfId="37" priority="179">
      <formula>IF($A3="Disponibil.total",1)</formula>
    </cfRule>
    <cfRule type="expression" dxfId="36" priority="180">
      <formula>IF($B3=1,1)</formula>
    </cfRule>
  </conditionalFormatting>
  <conditionalFormatting sqref="T9:AK9">
    <cfRule type="expression" dxfId="35" priority="93">
      <formula>IF($A9="Esforço total atribuído",1)</formula>
    </cfRule>
    <cfRule type="expression" dxfId="34" priority="94">
      <formula>IF($A9="Disponibilidade restante",1)</formula>
    </cfRule>
    <cfRule type="expression" dxfId="33" priority="95">
      <formula>IF($A9="Disponibil.total",1)</formula>
    </cfRule>
    <cfRule type="expression" dxfId="32" priority="96">
      <formula>IF($B9=1,1)</formula>
    </cfRule>
  </conditionalFormatting>
  <conditionalFormatting sqref="T13:AK13">
    <cfRule type="expression" dxfId="31" priority="81">
      <formula>IF($A13="Esforço total atribuído",1)</formula>
    </cfRule>
    <cfRule type="expression" dxfId="30" priority="82">
      <formula>IF($A13="Disponibilidade restante",1)</formula>
    </cfRule>
    <cfRule type="expression" dxfId="29" priority="83">
      <formula>IF($A13="Disponibil.total",1)</formula>
    </cfRule>
    <cfRule type="expression" dxfId="28" priority="84">
      <formula>IF($B13=1,1)</formula>
    </cfRule>
  </conditionalFormatting>
  <conditionalFormatting sqref="T15:AK17">
    <cfRule type="expression" dxfId="27" priority="77">
      <formula>IF($A15="Esforço total atribuído",1)</formula>
    </cfRule>
    <cfRule type="expression" dxfId="26" priority="78">
      <formula>IF($A15="Disponibilidade restante",1)</formula>
    </cfRule>
    <cfRule type="expression" dxfId="25" priority="79">
      <formula>IF($A15="Disponibil.total",1)</formula>
    </cfRule>
    <cfRule type="expression" dxfId="24" priority="80">
      <formula>IF($B15=1,1)</formula>
    </cfRule>
  </conditionalFormatting>
  <conditionalFormatting sqref="T19:AK20">
    <cfRule type="expression" dxfId="23" priority="65">
      <formula>IF($A19="Esforço total atribuído",1)</formula>
    </cfRule>
    <cfRule type="expression" dxfId="22" priority="66">
      <formula>IF($A19="Disponibilidade restante",1)</formula>
    </cfRule>
    <cfRule type="expression" dxfId="21" priority="67">
      <formula>IF($A19="Disponibil.total",1)</formula>
    </cfRule>
    <cfRule type="expression" dxfId="20" priority="68">
      <formula>IF($B19=1,1)</formula>
    </cfRule>
  </conditionalFormatting>
  <conditionalFormatting sqref="U3:Y3">
    <cfRule type="expression" dxfId="19" priority="161">
      <formula>IF($A3="Esforço total atribuído",1)</formula>
    </cfRule>
    <cfRule type="expression" dxfId="18" priority="162">
      <formula>IF($A3="Disponibilidade restante",1)</formula>
    </cfRule>
    <cfRule type="expression" dxfId="17" priority="163">
      <formula>IF($A3="Disponibil.total",1)</formula>
    </cfRule>
    <cfRule type="expression" dxfId="16" priority="164">
      <formula>IF($B3=1,1)</formula>
    </cfRule>
  </conditionalFormatting>
  <conditionalFormatting sqref="U34:Y35">
    <cfRule type="expression" dxfId="15" priority="101">
      <formula>IF(#REF!="Esforço total atribuído",1)</formula>
    </cfRule>
    <cfRule type="expression" dxfId="14" priority="102">
      <formula>IF(#REF!="Disponibilidade restante",1)</formula>
    </cfRule>
    <cfRule type="expression" dxfId="13" priority="103">
      <formula>IF(#REF!="Disponibil.total",1)</formula>
    </cfRule>
    <cfRule type="expression" dxfId="12" priority="104">
      <formula>IF($A34=1,1)</formula>
    </cfRule>
  </conditionalFormatting>
  <conditionalFormatting sqref="V8:AK8">
    <cfRule type="expression" dxfId="11" priority="89">
      <formula>IF($A8="Esforço total atribuído",1)</formula>
    </cfRule>
    <cfRule type="expression" dxfId="10" priority="90">
      <formula>IF($A8="Disponibilidade restante",1)</formula>
    </cfRule>
    <cfRule type="expression" dxfId="9" priority="91">
      <formula>IF($A8="Disponibil.total",1)</formula>
    </cfRule>
    <cfRule type="expression" dxfId="8" priority="92">
      <formula>IF($B8=1,1)</formula>
    </cfRule>
  </conditionalFormatting>
  <conditionalFormatting sqref="Z3:AK3">
    <cfRule type="expression" dxfId="7" priority="25">
      <formula>IF($A3="Esforço total atribuído",1)</formula>
    </cfRule>
    <cfRule type="expression" dxfId="6" priority="26">
      <formula>IF($A3="Disponibilidade restante",1)</formula>
    </cfRule>
    <cfRule type="expression" dxfId="5" priority="27">
      <formula>IF($A3="Disponibil.total",1)</formula>
    </cfRule>
    <cfRule type="expression" dxfId="4" priority="28">
      <formula>IF($D3=1,1)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H2:H4 H23:H34 H12:H13 H7:H9 H15:H21" calculatedColumn="1"/>
    <ignoredError sqref="E26:E33 E34:E38 E39:E40" numberStoredAsText="1"/>
  </ignoredErrors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8C49-E301-4B56-A451-F0F31C599159}">
  <dimension ref="A1:W20"/>
  <sheetViews>
    <sheetView workbookViewId="0">
      <selection activeCell="R5" sqref="R5"/>
    </sheetView>
  </sheetViews>
  <sheetFormatPr defaultRowHeight="15" x14ac:dyDescent="0.25"/>
  <cols>
    <col min="1" max="1" width="12" bestFit="1" customWidth="1"/>
  </cols>
  <sheetData>
    <row r="1" spans="1:23" x14ac:dyDescent="0.25">
      <c r="B1" s="49" t="s">
        <v>32</v>
      </c>
      <c r="C1" s="49" t="s">
        <v>33</v>
      </c>
      <c r="D1" s="49" t="s">
        <v>34</v>
      </c>
      <c r="E1" s="49" t="s">
        <v>35</v>
      </c>
      <c r="F1" s="49" t="s">
        <v>36</v>
      </c>
      <c r="G1" s="49" t="s">
        <v>37</v>
      </c>
      <c r="H1" s="49" t="s">
        <v>38</v>
      </c>
      <c r="I1" s="49" t="s">
        <v>39</v>
      </c>
      <c r="J1" s="49" t="s">
        <v>40</v>
      </c>
      <c r="K1" s="49" t="s">
        <v>41</v>
      </c>
      <c r="L1" s="50" t="s">
        <v>42</v>
      </c>
      <c r="M1" s="50" t="s">
        <v>43</v>
      </c>
      <c r="N1" s="50" t="s">
        <v>44</v>
      </c>
      <c r="O1" s="50" t="s">
        <v>45</v>
      </c>
      <c r="P1" s="50" t="s">
        <v>46</v>
      </c>
      <c r="Q1" s="49" t="s">
        <v>47</v>
      </c>
      <c r="R1" s="49" t="s">
        <v>48</v>
      </c>
      <c r="S1" s="49" t="s">
        <v>49</v>
      </c>
      <c r="T1" s="49" t="s">
        <v>50</v>
      </c>
      <c r="U1" s="49" t="s">
        <v>51</v>
      </c>
      <c r="V1" s="49" t="s">
        <v>52</v>
      </c>
      <c r="W1" s="51" t="s">
        <v>53</v>
      </c>
    </row>
    <row r="2" spans="1:23" x14ac:dyDescent="0.25">
      <c r="A2" s="52" t="s">
        <v>159</v>
      </c>
    </row>
    <row r="3" spans="1:23" x14ac:dyDescent="0.25">
      <c r="A3" t="s">
        <v>19</v>
      </c>
      <c r="B3" s="38">
        <f>Guilherme!O2</f>
        <v>-4</v>
      </c>
      <c r="C3" s="38">
        <f>Guilherme!P2</f>
        <v>0</v>
      </c>
      <c r="D3" s="38">
        <f>Guilherme!Q2</f>
        <v>-34</v>
      </c>
      <c r="E3" s="38">
        <f>Guilherme!R2</f>
        <v>-2</v>
      </c>
      <c r="F3" s="38">
        <f>Guilherme!S2</f>
        <v>8</v>
      </c>
      <c r="G3" s="38">
        <f>Guilherme!T2</f>
        <v>19</v>
      </c>
      <c r="H3" s="38">
        <f>Guilherme!U2</f>
        <v>28</v>
      </c>
      <c r="I3" s="38">
        <f>Guilherme!V2</f>
        <v>36</v>
      </c>
      <c r="J3" s="38">
        <f>Guilherme!W2</f>
        <v>16</v>
      </c>
      <c r="K3" s="38">
        <f>Guilherme!X2</f>
        <v>-6</v>
      </c>
      <c r="L3" s="38">
        <f>Guilherme!Y2</f>
        <v>83</v>
      </c>
      <c r="M3" s="38">
        <f>Guilherme!Z2</f>
        <v>99</v>
      </c>
      <c r="N3" s="38">
        <f>Guilherme!AA2</f>
        <v>107</v>
      </c>
      <c r="O3" s="38">
        <f>Guilherme!AB2</f>
        <v>115</v>
      </c>
      <c r="P3" s="38">
        <f>Guilherme!AC2</f>
        <v>123</v>
      </c>
      <c r="Q3" s="38">
        <f>Guilherme!AD2</f>
        <v>115</v>
      </c>
      <c r="R3" s="38">
        <f>Guilherme!AE2</f>
        <v>131</v>
      </c>
      <c r="S3" s="38">
        <f>Guilherme!AF2</f>
        <v>123</v>
      </c>
      <c r="T3" s="38">
        <f>Guilherme!AG2</f>
        <v>131</v>
      </c>
      <c r="U3" s="38">
        <f>Guilherme!AH2</f>
        <v>139</v>
      </c>
      <c r="V3" s="38">
        <f>Guilherme!AI2</f>
        <v>115</v>
      </c>
      <c r="W3" s="38">
        <f>Guilherme!AJ2</f>
        <v>83</v>
      </c>
    </row>
    <row r="4" spans="1:23" x14ac:dyDescent="0.25">
      <c r="A4" t="s">
        <v>160</v>
      </c>
      <c r="B4" s="38">
        <f>Guilherme!O3</f>
        <v>168</v>
      </c>
      <c r="C4" s="38">
        <f>Guilherme!P3</f>
        <v>160</v>
      </c>
      <c r="D4" s="38">
        <f>Guilherme!Q3</f>
        <v>168</v>
      </c>
      <c r="E4" s="38">
        <f>Guilherme!R3</f>
        <v>160</v>
      </c>
      <c r="F4" s="38">
        <f>Guilherme!S3</f>
        <v>176</v>
      </c>
      <c r="G4" s="38">
        <f>Guilherme!T3</f>
        <v>168</v>
      </c>
      <c r="H4" s="38">
        <f>Guilherme!U3</f>
        <v>176</v>
      </c>
      <c r="I4" s="38">
        <f>Guilherme!V3</f>
        <v>184</v>
      </c>
      <c r="J4" s="38">
        <f>Guilherme!W3</f>
        <v>160</v>
      </c>
      <c r="K4" s="38">
        <f>Guilherme!X3</f>
        <v>128</v>
      </c>
      <c r="L4" s="38">
        <f>Guilherme!Y3</f>
        <v>144</v>
      </c>
      <c r="M4" s="38">
        <f>Guilherme!Z3</f>
        <v>160</v>
      </c>
      <c r="N4" s="38">
        <f>Guilherme!AA3</f>
        <v>168</v>
      </c>
      <c r="O4" s="38">
        <f>Guilherme!AB3</f>
        <v>160</v>
      </c>
      <c r="P4" s="38">
        <f>Guilherme!AC3</f>
        <v>168</v>
      </c>
      <c r="Q4" s="38">
        <f>Guilherme!AD3</f>
        <v>160</v>
      </c>
      <c r="R4" s="38">
        <f>Guilherme!AE3</f>
        <v>176</v>
      </c>
      <c r="S4" s="38">
        <f>Guilherme!AF3</f>
        <v>168</v>
      </c>
      <c r="T4" s="38">
        <f>Guilherme!AG3</f>
        <v>176</v>
      </c>
      <c r="U4" s="38">
        <f>Guilherme!AH3</f>
        <v>184</v>
      </c>
      <c r="V4" s="38">
        <f>Guilherme!AI3</f>
        <v>160</v>
      </c>
      <c r="W4" s="38">
        <f>Guilherme!AJ3</f>
        <v>128</v>
      </c>
    </row>
    <row r="5" spans="1:23" x14ac:dyDescent="0.25">
      <c r="A5" t="s">
        <v>161</v>
      </c>
      <c r="B5" s="38">
        <f>Guilherme!O4</f>
        <v>172</v>
      </c>
      <c r="C5" s="38">
        <f>Guilherme!P4</f>
        <v>160</v>
      </c>
      <c r="D5" s="38">
        <f>Guilherme!Q4</f>
        <v>202</v>
      </c>
      <c r="E5" s="38">
        <f>Guilherme!R4</f>
        <v>162</v>
      </c>
      <c r="F5" s="38">
        <f>Guilherme!S4</f>
        <v>168</v>
      </c>
      <c r="G5" s="38">
        <f>Guilherme!T4</f>
        <v>149</v>
      </c>
      <c r="H5" s="38">
        <f>Guilherme!U4</f>
        <v>148</v>
      </c>
      <c r="I5" s="38">
        <f>Guilherme!V4</f>
        <v>148</v>
      </c>
      <c r="J5" s="38">
        <f>Guilherme!W4</f>
        <v>144</v>
      </c>
      <c r="K5" s="38">
        <f>Guilherme!X4</f>
        <v>134</v>
      </c>
      <c r="L5" s="38">
        <f>Guilherme!Y4</f>
        <v>61</v>
      </c>
      <c r="M5" s="38">
        <f>Guilherme!Z4</f>
        <v>61</v>
      </c>
      <c r="N5" s="38">
        <f>Guilherme!AA4</f>
        <v>61</v>
      </c>
      <c r="O5" s="38">
        <f>Guilherme!AB4</f>
        <v>45</v>
      </c>
      <c r="P5" s="38">
        <f>Guilherme!AC4</f>
        <v>45</v>
      </c>
      <c r="Q5" s="38">
        <f>Guilherme!AD4</f>
        <v>45</v>
      </c>
      <c r="R5" s="38">
        <f>Guilherme!AE4</f>
        <v>45</v>
      </c>
      <c r="S5" s="38">
        <f>Guilherme!AF4</f>
        <v>45</v>
      </c>
      <c r="T5" s="38">
        <f>Guilherme!AG4</f>
        <v>45</v>
      </c>
      <c r="U5" s="38">
        <f>Guilherme!AH4</f>
        <v>45</v>
      </c>
      <c r="V5" s="38">
        <f>Guilherme!AI4</f>
        <v>45</v>
      </c>
      <c r="W5" s="38">
        <f>Guilherme!AJ4</f>
        <v>45</v>
      </c>
    </row>
    <row r="6" spans="1:23" x14ac:dyDescent="0.25"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23" x14ac:dyDescent="0.25">
      <c r="A7" s="52" t="s">
        <v>162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  <row r="8" spans="1:23" x14ac:dyDescent="0.25">
      <c r="A8" t="s">
        <v>19</v>
      </c>
      <c r="B8" s="38">
        <f>Jean!L2</f>
        <v>-24</v>
      </c>
      <c r="C8" s="38">
        <f>Jean!M2</f>
        <v>0.25</v>
      </c>
      <c r="D8" s="38">
        <f>Jean!N2</f>
        <v>-3</v>
      </c>
      <c r="E8" s="38">
        <f>Jean!O2</f>
        <v>2</v>
      </c>
      <c r="F8" s="38">
        <f>Jean!P2</f>
        <v>3</v>
      </c>
      <c r="G8" s="38">
        <f>Jean!Q2</f>
        <v>19</v>
      </c>
      <c r="H8" s="38">
        <f>Jean!R2</f>
        <v>32</v>
      </c>
      <c r="I8" s="38">
        <f>Jean!S2</f>
        <v>40</v>
      </c>
      <c r="J8" s="38">
        <f>Jean!T2</f>
        <v>16</v>
      </c>
      <c r="K8" s="38">
        <f>Jean!U2</f>
        <v>-16</v>
      </c>
      <c r="L8" s="38">
        <f>Jean!V2</f>
        <v>43</v>
      </c>
      <c r="M8" s="38">
        <f>Jean!W2</f>
        <v>59</v>
      </c>
      <c r="N8" s="38">
        <f>Jean!X2</f>
        <v>67</v>
      </c>
      <c r="O8" s="38">
        <f>Jean!Y2</f>
        <v>75</v>
      </c>
      <c r="P8" s="38">
        <f>Jean!Z2</f>
        <v>83</v>
      </c>
      <c r="Q8" s="38">
        <f>Jean!AA2</f>
        <v>75</v>
      </c>
      <c r="R8" s="38">
        <f>Jean!AB2</f>
        <v>91</v>
      </c>
      <c r="S8" s="38">
        <f>Jean!AC2</f>
        <v>83</v>
      </c>
      <c r="T8" s="38">
        <f>Jean!AD2</f>
        <v>91</v>
      </c>
      <c r="U8" s="38">
        <f>Jean!AE2</f>
        <v>99</v>
      </c>
      <c r="V8" s="38">
        <f>Jean!AF2</f>
        <v>75</v>
      </c>
      <c r="W8" s="38">
        <f>Jean!AG2</f>
        <v>43</v>
      </c>
    </row>
    <row r="9" spans="1:23" x14ac:dyDescent="0.25">
      <c r="A9" t="s">
        <v>160</v>
      </c>
      <c r="B9" s="38">
        <f>Jean!L3</f>
        <v>168</v>
      </c>
      <c r="C9" s="38">
        <f>Jean!M3</f>
        <v>160</v>
      </c>
      <c r="D9" s="38">
        <f>Jean!N3</f>
        <v>168</v>
      </c>
      <c r="E9" s="38">
        <f>Jean!O3</f>
        <v>160</v>
      </c>
      <c r="F9" s="38">
        <f>Jean!P3</f>
        <v>176</v>
      </c>
      <c r="G9" s="38">
        <f>Jean!Q3</f>
        <v>168</v>
      </c>
      <c r="H9" s="38">
        <f>Jean!R3</f>
        <v>176</v>
      </c>
      <c r="I9" s="38">
        <f>Jean!S3</f>
        <v>184</v>
      </c>
      <c r="J9" s="38">
        <f>Jean!T3</f>
        <v>160</v>
      </c>
      <c r="K9" s="38">
        <f>Jean!U3</f>
        <v>128</v>
      </c>
      <c r="L9" s="38">
        <f>Jean!V3</f>
        <v>144</v>
      </c>
      <c r="M9" s="38">
        <f>Jean!W3</f>
        <v>160</v>
      </c>
      <c r="N9" s="38">
        <f>Jean!X3</f>
        <v>168</v>
      </c>
      <c r="O9" s="38">
        <f>Jean!Y3</f>
        <v>160</v>
      </c>
      <c r="P9" s="38">
        <f>Jean!Z3</f>
        <v>168</v>
      </c>
      <c r="Q9" s="38">
        <f>Jean!AA3</f>
        <v>160</v>
      </c>
      <c r="R9" s="38">
        <f>Jean!AB3</f>
        <v>176</v>
      </c>
      <c r="S9" s="38">
        <f>Jean!AC3</f>
        <v>168</v>
      </c>
      <c r="T9" s="38">
        <f>Jean!AD3</f>
        <v>176</v>
      </c>
      <c r="U9" s="38">
        <f>Jean!AE3</f>
        <v>184</v>
      </c>
      <c r="V9" s="38">
        <f>Jean!AF3</f>
        <v>160</v>
      </c>
      <c r="W9" s="38">
        <f>Jean!AG3</f>
        <v>128</v>
      </c>
    </row>
    <row r="10" spans="1:23" x14ac:dyDescent="0.25">
      <c r="A10" t="s">
        <v>161</v>
      </c>
      <c r="B10" s="38">
        <f>Jean!L4</f>
        <v>192</v>
      </c>
      <c r="C10" s="38">
        <f>Jean!M4</f>
        <v>159.75</v>
      </c>
      <c r="D10" s="38">
        <f>Jean!N4</f>
        <v>171</v>
      </c>
      <c r="E10" s="38">
        <f>Jean!O4</f>
        <v>158</v>
      </c>
      <c r="F10" s="38">
        <f>Jean!P4</f>
        <v>173</v>
      </c>
      <c r="G10" s="38">
        <f>Jean!Q4</f>
        <v>149</v>
      </c>
      <c r="H10" s="38">
        <f>Jean!R4</f>
        <v>144</v>
      </c>
      <c r="I10" s="38">
        <f>Jean!S4</f>
        <v>144</v>
      </c>
      <c r="J10" s="38">
        <f>Jean!T4</f>
        <v>144</v>
      </c>
      <c r="K10" s="38">
        <f>Jean!U4</f>
        <v>144</v>
      </c>
      <c r="L10" s="38">
        <f>Jean!V4</f>
        <v>101</v>
      </c>
      <c r="M10" s="38">
        <f>Jean!W4</f>
        <v>101</v>
      </c>
      <c r="N10" s="38">
        <f>Jean!X4</f>
        <v>101</v>
      </c>
      <c r="O10" s="38">
        <f>Jean!Y4</f>
        <v>85</v>
      </c>
      <c r="P10" s="38">
        <f>Jean!Z4</f>
        <v>85</v>
      </c>
      <c r="Q10" s="38">
        <f>Jean!AA4</f>
        <v>85</v>
      </c>
      <c r="R10" s="38">
        <f>Jean!AB4</f>
        <v>85</v>
      </c>
      <c r="S10" s="38">
        <f>Jean!AC4</f>
        <v>85</v>
      </c>
      <c r="T10" s="38">
        <f>Jean!AD4</f>
        <v>85</v>
      </c>
      <c r="U10" s="38">
        <f>Jean!AE4</f>
        <v>85</v>
      </c>
      <c r="V10" s="38">
        <f>Jean!AF4</f>
        <v>85</v>
      </c>
      <c r="W10" s="38">
        <f>Jean!AG4</f>
        <v>85</v>
      </c>
    </row>
    <row r="11" spans="1:23" x14ac:dyDescent="0.25"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</row>
    <row r="12" spans="1:23" x14ac:dyDescent="0.25">
      <c r="A12" s="52" t="s">
        <v>163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</row>
    <row r="13" spans="1:23" x14ac:dyDescent="0.25">
      <c r="A13" t="s">
        <v>19</v>
      </c>
      <c r="B13" s="38">
        <f>Josélio!P2</f>
        <v>-6.5999999999999659</v>
      </c>
      <c r="C13" s="38">
        <f>Josélio!Q2</f>
        <v>-27.199999999999989</v>
      </c>
      <c r="D13" s="38">
        <f>Josélio!R2</f>
        <v>-40</v>
      </c>
      <c r="E13" s="38">
        <f>Josélio!S2</f>
        <v>-10</v>
      </c>
      <c r="F13" s="38">
        <f>Josélio!T2</f>
        <v>-6</v>
      </c>
      <c r="G13" s="38">
        <f>Josélio!U2</f>
        <v>56</v>
      </c>
      <c r="H13" s="38">
        <f>Josélio!V2</f>
        <v>3</v>
      </c>
      <c r="I13" s="38">
        <f>Josélio!W2</f>
        <v>13</v>
      </c>
      <c r="J13" s="38">
        <f>Josélio!X2</f>
        <v>6</v>
      </c>
      <c r="K13" s="38">
        <f>Josélio!Y2</f>
        <v>30</v>
      </c>
      <c r="L13" s="38">
        <f>Josélio!Z2</f>
        <v>48</v>
      </c>
      <c r="M13" s="38">
        <f>Josélio!AA2</f>
        <v>64</v>
      </c>
      <c r="N13" s="38">
        <f>Josélio!AB2</f>
        <v>72</v>
      </c>
      <c r="O13" s="38">
        <f>Josélio!AC2</f>
        <v>80</v>
      </c>
      <c r="P13" s="38">
        <f>Josélio!AD2</f>
        <v>88</v>
      </c>
      <c r="Q13" s="38">
        <f>Josélio!AE2</f>
        <v>80</v>
      </c>
      <c r="R13" s="38">
        <f>Josélio!AF2</f>
        <v>96</v>
      </c>
      <c r="S13" s="38">
        <f>Josélio!AG2</f>
        <v>88</v>
      </c>
      <c r="T13" s="38">
        <f>Josélio!AH2</f>
        <v>96</v>
      </c>
      <c r="U13" s="38">
        <f>Josélio!AI2</f>
        <v>104</v>
      </c>
      <c r="V13" s="38">
        <f>Josélio!AJ2</f>
        <v>80</v>
      </c>
      <c r="W13" s="38">
        <f>Josélio!AK2</f>
        <v>48</v>
      </c>
    </row>
    <row r="14" spans="1:23" x14ac:dyDescent="0.25">
      <c r="A14" t="s">
        <v>160</v>
      </c>
      <c r="B14" s="38">
        <f>Josélio!P3</f>
        <v>168</v>
      </c>
      <c r="C14" s="38">
        <f>Josélio!Q3</f>
        <v>160</v>
      </c>
      <c r="D14" s="38">
        <f>Josélio!R3</f>
        <v>168</v>
      </c>
      <c r="E14" s="38">
        <f>Josélio!S3</f>
        <v>160</v>
      </c>
      <c r="F14" s="38">
        <f>Josélio!T3</f>
        <v>176</v>
      </c>
      <c r="G14" s="38">
        <f>Josélio!U3</f>
        <v>168</v>
      </c>
      <c r="H14" s="38">
        <f>Josélio!V3</f>
        <v>176</v>
      </c>
      <c r="I14" s="38">
        <f>Josélio!W3</f>
        <v>184</v>
      </c>
      <c r="J14" s="38">
        <f>Josélio!X3</f>
        <v>160</v>
      </c>
      <c r="K14" s="38">
        <f>Josélio!Y3</f>
        <v>128</v>
      </c>
      <c r="L14" s="38">
        <f>Josélio!Z3</f>
        <v>144</v>
      </c>
      <c r="M14" s="38">
        <f>Josélio!AA3</f>
        <v>160</v>
      </c>
      <c r="N14" s="38">
        <f>Josélio!AB3</f>
        <v>168</v>
      </c>
      <c r="O14" s="38">
        <f>Josélio!AC3</f>
        <v>160</v>
      </c>
      <c r="P14" s="38">
        <f>Josélio!AD3</f>
        <v>168</v>
      </c>
      <c r="Q14" s="38">
        <f>Josélio!AE3</f>
        <v>160</v>
      </c>
      <c r="R14" s="38">
        <f>Josélio!AF3</f>
        <v>176</v>
      </c>
      <c r="S14" s="38">
        <f>Josélio!AG3</f>
        <v>168</v>
      </c>
      <c r="T14" s="38">
        <f>Josélio!AH3</f>
        <v>176</v>
      </c>
      <c r="U14" s="38">
        <f>Josélio!AI3</f>
        <v>184</v>
      </c>
      <c r="V14" s="38">
        <f>Josélio!AJ3</f>
        <v>160</v>
      </c>
      <c r="W14" s="38">
        <f>Josélio!AK3</f>
        <v>128</v>
      </c>
    </row>
    <row r="15" spans="1:23" x14ac:dyDescent="0.25">
      <c r="A15" t="s">
        <v>161</v>
      </c>
      <c r="B15" s="38">
        <f>Josélio!P4</f>
        <v>174.59999999999997</v>
      </c>
      <c r="C15" s="38">
        <f>Josélio!Q4</f>
        <v>187.2</v>
      </c>
      <c r="D15" s="38">
        <f>Josélio!R4</f>
        <v>208</v>
      </c>
      <c r="E15" s="38">
        <f>Josélio!S4</f>
        <v>170</v>
      </c>
      <c r="F15" s="38">
        <f>Josélio!T4</f>
        <v>182</v>
      </c>
      <c r="G15" s="38">
        <f>Josélio!U4</f>
        <v>112</v>
      </c>
      <c r="H15" s="38">
        <f>Josélio!V4</f>
        <v>173</v>
      </c>
      <c r="I15" s="38">
        <f>Josélio!W4</f>
        <v>171</v>
      </c>
      <c r="J15" s="38">
        <f>Josélio!X4</f>
        <v>154</v>
      </c>
      <c r="K15" s="38">
        <f>Josélio!Y4</f>
        <v>98</v>
      </c>
      <c r="L15" s="38">
        <f>Josélio!Z4</f>
        <v>96</v>
      </c>
      <c r="M15" s="38">
        <f>Josélio!AA4</f>
        <v>96</v>
      </c>
      <c r="N15" s="38">
        <f>Josélio!AB4</f>
        <v>96</v>
      </c>
      <c r="O15" s="38">
        <f>Josélio!AC4</f>
        <v>80</v>
      </c>
      <c r="P15" s="38">
        <f>Josélio!AD4</f>
        <v>80</v>
      </c>
      <c r="Q15" s="38">
        <f>Josélio!AE4</f>
        <v>80</v>
      </c>
      <c r="R15" s="38">
        <f>Josélio!AF4</f>
        <v>80</v>
      </c>
      <c r="S15" s="38">
        <f>Josélio!AG4</f>
        <v>80</v>
      </c>
      <c r="T15" s="38">
        <f>Josélio!AH4</f>
        <v>80</v>
      </c>
      <c r="U15" s="38">
        <f>Josélio!AI4</f>
        <v>80</v>
      </c>
      <c r="V15" s="38">
        <f>Josélio!AJ4</f>
        <v>80</v>
      </c>
      <c r="W15" s="38">
        <f>Josélio!AK4</f>
        <v>80</v>
      </c>
    </row>
    <row r="17" spans="1:23" x14ac:dyDescent="0.25">
      <c r="A17" s="52" t="s">
        <v>164</v>
      </c>
    </row>
    <row r="18" spans="1:23" x14ac:dyDescent="0.25">
      <c r="A18" t="s">
        <v>19</v>
      </c>
      <c r="B18" s="37">
        <f>SUM(B3,B8,B13)</f>
        <v>-34.599999999999966</v>
      </c>
      <c r="C18" s="37">
        <f t="shared" ref="C18:W18" si="0">SUM(C3,C8,C13)</f>
        <v>-26.949999999999989</v>
      </c>
      <c r="D18" s="37">
        <f t="shared" si="0"/>
        <v>-77</v>
      </c>
      <c r="E18" s="37">
        <f t="shared" si="0"/>
        <v>-10</v>
      </c>
      <c r="F18" s="37">
        <f t="shared" si="0"/>
        <v>5</v>
      </c>
      <c r="G18" s="37">
        <f t="shared" si="0"/>
        <v>94</v>
      </c>
      <c r="H18" s="37">
        <f t="shared" si="0"/>
        <v>63</v>
      </c>
      <c r="I18" s="37">
        <f t="shared" si="0"/>
        <v>89</v>
      </c>
      <c r="J18" s="37">
        <f t="shared" si="0"/>
        <v>38</v>
      </c>
      <c r="K18" s="37">
        <f t="shared" si="0"/>
        <v>8</v>
      </c>
      <c r="L18" s="37">
        <f t="shared" si="0"/>
        <v>174</v>
      </c>
      <c r="M18" s="37">
        <f t="shared" si="0"/>
        <v>222</v>
      </c>
      <c r="N18" s="37">
        <f t="shared" si="0"/>
        <v>246</v>
      </c>
      <c r="O18" s="37">
        <f t="shared" si="0"/>
        <v>270</v>
      </c>
      <c r="P18" s="37">
        <f t="shared" si="0"/>
        <v>294</v>
      </c>
      <c r="Q18" s="37">
        <f t="shared" si="0"/>
        <v>270</v>
      </c>
      <c r="R18" s="37">
        <f t="shared" si="0"/>
        <v>318</v>
      </c>
      <c r="S18" s="37">
        <f t="shared" si="0"/>
        <v>294</v>
      </c>
      <c r="T18" s="37">
        <f t="shared" si="0"/>
        <v>318</v>
      </c>
      <c r="U18" s="37">
        <f t="shared" si="0"/>
        <v>342</v>
      </c>
      <c r="V18" s="37">
        <f t="shared" si="0"/>
        <v>270</v>
      </c>
      <c r="W18" s="37">
        <f t="shared" si="0"/>
        <v>174</v>
      </c>
    </row>
    <row r="19" spans="1:23" x14ac:dyDescent="0.25">
      <c r="A19" t="s">
        <v>160</v>
      </c>
      <c r="B19" s="38">
        <f>SUM(B4,B9,B14)</f>
        <v>504</v>
      </c>
      <c r="C19" s="38">
        <f t="shared" ref="C19:W19" si="1">SUM(C4,C9,C14)</f>
        <v>480</v>
      </c>
      <c r="D19" s="38">
        <f t="shared" si="1"/>
        <v>504</v>
      </c>
      <c r="E19" s="38">
        <f t="shared" si="1"/>
        <v>480</v>
      </c>
      <c r="F19" s="38">
        <f t="shared" si="1"/>
        <v>528</v>
      </c>
      <c r="G19" s="38">
        <f t="shared" si="1"/>
        <v>504</v>
      </c>
      <c r="H19" s="38">
        <f t="shared" si="1"/>
        <v>528</v>
      </c>
      <c r="I19" s="38">
        <f t="shared" si="1"/>
        <v>552</v>
      </c>
      <c r="J19" s="38">
        <f t="shared" si="1"/>
        <v>480</v>
      </c>
      <c r="K19" s="38">
        <f t="shared" si="1"/>
        <v>384</v>
      </c>
      <c r="L19" s="38">
        <f t="shared" si="1"/>
        <v>432</v>
      </c>
      <c r="M19" s="38">
        <f t="shared" si="1"/>
        <v>480</v>
      </c>
      <c r="N19" s="38">
        <f t="shared" si="1"/>
        <v>504</v>
      </c>
      <c r="O19" s="38">
        <f t="shared" si="1"/>
        <v>480</v>
      </c>
      <c r="P19" s="38">
        <f t="shared" si="1"/>
        <v>504</v>
      </c>
      <c r="Q19" s="38">
        <f t="shared" si="1"/>
        <v>480</v>
      </c>
      <c r="R19" s="38">
        <f t="shared" si="1"/>
        <v>528</v>
      </c>
      <c r="S19" s="38">
        <f t="shared" si="1"/>
        <v>504</v>
      </c>
      <c r="T19" s="38">
        <f t="shared" si="1"/>
        <v>528</v>
      </c>
      <c r="U19" s="38">
        <f t="shared" si="1"/>
        <v>552</v>
      </c>
      <c r="V19" s="38">
        <f t="shared" si="1"/>
        <v>480</v>
      </c>
      <c r="W19" s="38">
        <f t="shared" si="1"/>
        <v>384</v>
      </c>
    </row>
    <row r="20" spans="1:23" x14ac:dyDescent="0.25">
      <c r="A20" t="s">
        <v>161</v>
      </c>
      <c r="B20" s="37">
        <f>SUM(B5,B10,B15)</f>
        <v>538.59999999999991</v>
      </c>
      <c r="C20" s="37">
        <f t="shared" ref="C20:W20" si="2">SUM(C5,C10,C15)</f>
        <v>506.95</v>
      </c>
      <c r="D20" s="37">
        <f t="shared" si="2"/>
        <v>581</v>
      </c>
      <c r="E20" s="37">
        <f t="shared" si="2"/>
        <v>490</v>
      </c>
      <c r="F20" s="37">
        <f t="shared" si="2"/>
        <v>523</v>
      </c>
      <c r="G20" s="37">
        <f t="shared" si="2"/>
        <v>410</v>
      </c>
      <c r="H20" s="37">
        <f t="shared" si="2"/>
        <v>465</v>
      </c>
      <c r="I20" s="37">
        <f t="shared" si="2"/>
        <v>463</v>
      </c>
      <c r="J20" s="37">
        <f t="shared" si="2"/>
        <v>442</v>
      </c>
      <c r="K20" s="37">
        <f t="shared" si="2"/>
        <v>376</v>
      </c>
      <c r="L20" s="37">
        <f t="shared" si="2"/>
        <v>258</v>
      </c>
      <c r="M20" s="37">
        <f t="shared" si="2"/>
        <v>258</v>
      </c>
      <c r="N20" s="37">
        <f t="shared" si="2"/>
        <v>258</v>
      </c>
      <c r="O20" s="37">
        <f t="shared" si="2"/>
        <v>210</v>
      </c>
      <c r="P20" s="37">
        <f t="shared" si="2"/>
        <v>210</v>
      </c>
      <c r="Q20" s="37">
        <f t="shared" si="2"/>
        <v>210</v>
      </c>
      <c r="R20" s="37">
        <f t="shared" si="2"/>
        <v>210</v>
      </c>
      <c r="S20" s="37">
        <f t="shared" si="2"/>
        <v>210</v>
      </c>
      <c r="T20" s="37">
        <f t="shared" si="2"/>
        <v>210</v>
      </c>
      <c r="U20" s="37">
        <f t="shared" si="2"/>
        <v>210</v>
      </c>
      <c r="V20" s="37">
        <f t="shared" si="2"/>
        <v>210</v>
      </c>
      <c r="W20" s="37">
        <f t="shared" si="2"/>
        <v>210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586F-D83D-4C4F-A30D-D366F8A2DE54}">
  <dimension ref="A1:W22"/>
  <sheetViews>
    <sheetView workbookViewId="0">
      <selection activeCell="I19" sqref="I19"/>
    </sheetView>
  </sheetViews>
  <sheetFormatPr defaultRowHeight="15" x14ac:dyDescent="0.25"/>
  <cols>
    <col min="1" max="1" width="18.85546875" bestFit="1" customWidth="1"/>
    <col min="13" max="13" width="10.5703125" bestFit="1" customWidth="1"/>
  </cols>
  <sheetData>
    <row r="1" spans="1:23" x14ac:dyDescent="0.25">
      <c r="B1" s="49" t="s">
        <v>32</v>
      </c>
      <c r="C1" s="49" t="s">
        <v>33</v>
      </c>
      <c r="D1" s="49" t="s">
        <v>34</v>
      </c>
      <c r="E1" s="49" t="s">
        <v>35</v>
      </c>
      <c r="F1" s="49" t="s">
        <v>36</v>
      </c>
      <c r="G1" s="49" t="s">
        <v>37</v>
      </c>
      <c r="H1" s="49" t="s">
        <v>38</v>
      </c>
      <c r="I1" s="49" t="s">
        <v>39</v>
      </c>
      <c r="J1" s="49" t="s">
        <v>40</v>
      </c>
      <c r="K1" s="49" t="s">
        <v>41</v>
      </c>
      <c r="L1" s="50" t="s">
        <v>42</v>
      </c>
      <c r="M1" s="50" t="s">
        <v>43</v>
      </c>
      <c r="N1" s="50" t="s">
        <v>44</v>
      </c>
      <c r="O1" s="50" t="s">
        <v>45</v>
      </c>
      <c r="P1" s="50" t="s">
        <v>46</v>
      </c>
      <c r="Q1" s="49" t="s">
        <v>47</v>
      </c>
      <c r="R1" s="49" t="s">
        <v>48</v>
      </c>
      <c r="S1" s="49" t="s">
        <v>49</v>
      </c>
      <c r="T1" s="49" t="s">
        <v>50</v>
      </c>
      <c r="U1" s="49" t="s">
        <v>51</v>
      </c>
      <c r="V1" s="49" t="s">
        <v>52</v>
      </c>
      <c r="W1" s="51" t="s">
        <v>53</v>
      </c>
    </row>
    <row r="2" spans="1:23" x14ac:dyDescent="0.25">
      <c r="A2" s="52" t="s">
        <v>159</v>
      </c>
    </row>
    <row r="3" spans="1:23" x14ac:dyDescent="0.25">
      <c r="A3" t="s">
        <v>160</v>
      </c>
      <c r="B3" s="38">
        <f>Guilherme!O3</f>
        <v>168</v>
      </c>
      <c r="C3" s="38">
        <f>Guilherme!P3</f>
        <v>160</v>
      </c>
      <c r="D3" s="38">
        <f>Guilherme!Q3</f>
        <v>168</v>
      </c>
      <c r="E3" s="38">
        <f>Guilherme!R3</f>
        <v>160</v>
      </c>
      <c r="F3" s="38">
        <f>Guilherme!S3</f>
        <v>176</v>
      </c>
      <c r="G3" s="38">
        <f>Guilherme!T3</f>
        <v>168</v>
      </c>
      <c r="H3" s="38">
        <f>Guilherme!U3</f>
        <v>176</v>
      </c>
      <c r="I3" s="38">
        <f>Guilherme!V3</f>
        <v>184</v>
      </c>
      <c r="J3" s="38">
        <f>Guilherme!W3</f>
        <v>160</v>
      </c>
      <c r="K3" s="38">
        <f>Guilherme!X3</f>
        <v>128</v>
      </c>
      <c r="L3" s="38">
        <f>Guilherme!Y3</f>
        <v>144</v>
      </c>
      <c r="M3" s="38">
        <f>Guilherme!Z3</f>
        <v>160</v>
      </c>
      <c r="N3" s="38">
        <f>Guilherme!AA3</f>
        <v>168</v>
      </c>
      <c r="O3" s="38">
        <f>Guilherme!AB3</f>
        <v>160</v>
      </c>
      <c r="P3" s="38">
        <f>Guilherme!AC3</f>
        <v>168</v>
      </c>
      <c r="Q3" s="38">
        <f>Guilherme!AD3</f>
        <v>160</v>
      </c>
      <c r="R3" s="38">
        <f>Guilherme!AE3</f>
        <v>176</v>
      </c>
      <c r="S3" s="38">
        <f>Guilherme!AF3</f>
        <v>168</v>
      </c>
      <c r="T3" s="38">
        <f>Guilherme!AG3</f>
        <v>176</v>
      </c>
      <c r="U3" s="38">
        <f>Guilherme!AH3</f>
        <v>184</v>
      </c>
      <c r="V3" s="38">
        <f>Guilherme!AI3</f>
        <v>160</v>
      </c>
      <c r="W3" s="38">
        <f>Guilherme!AJ3</f>
        <v>128</v>
      </c>
    </row>
    <row r="4" spans="1:23" x14ac:dyDescent="0.25">
      <c r="A4" t="s">
        <v>165</v>
      </c>
      <c r="B4" s="53">
        <v>172</v>
      </c>
      <c r="C4" s="53">
        <v>160</v>
      </c>
      <c r="D4" s="53">
        <v>189</v>
      </c>
      <c r="E4" s="53">
        <v>164.6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 spans="1:23" x14ac:dyDescent="0.25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1:23" x14ac:dyDescent="0.25">
      <c r="A6" s="52" t="s">
        <v>162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23" x14ac:dyDescent="0.25">
      <c r="A7" t="s">
        <v>160</v>
      </c>
      <c r="B7" s="38">
        <f>Jean!L3</f>
        <v>168</v>
      </c>
      <c r="C7" s="38">
        <f>Jean!M3</f>
        <v>160</v>
      </c>
      <c r="D7" s="38">
        <f>Jean!N3</f>
        <v>168</v>
      </c>
      <c r="E7" s="38">
        <f>Jean!O3</f>
        <v>160</v>
      </c>
      <c r="F7" s="38">
        <f>Jean!P3</f>
        <v>176</v>
      </c>
      <c r="G7" s="38">
        <f>Jean!Q3</f>
        <v>168</v>
      </c>
      <c r="H7" s="38">
        <f>Jean!R3</f>
        <v>176</v>
      </c>
      <c r="I7" s="38">
        <f>Jean!S3</f>
        <v>184</v>
      </c>
      <c r="J7" s="38">
        <f>Jean!T3</f>
        <v>160</v>
      </c>
      <c r="K7" s="38">
        <f>Jean!U3</f>
        <v>128</v>
      </c>
      <c r="L7" s="38">
        <f>Jean!V3</f>
        <v>144</v>
      </c>
      <c r="M7" s="38">
        <f>Jean!W3</f>
        <v>160</v>
      </c>
      <c r="N7" s="38">
        <f>Jean!X3</f>
        <v>168</v>
      </c>
      <c r="O7" s="38">
        <f>Jean!Y3</f>
        <v>160</v>
      </c>
      <c r="P7" s="38">
        <f>Jean!Z3</f>
        <v>168</v>
      </c>
      <c r="Q7" s="38">
        <f>Jean!AA3</f>
        <v>160</v>
      </c>
      <c r="R7" s="38">
        <f>Jean!AB3</f>
        <v>176</v>
      </c>
      <c r="S7" s="38">
        <f>Jean!AC3</f>
        <v>168</v>
      </c>
      <c r="T7" s="38">
        <f>Jean!AD3</f>
        <v>176</v>
      </c>
      <c r="U7" s="38">
        <f>Jean!AE3</f>
        <v>184</v>
      </c>
      <c r="V7" s="38">
        <f>Jean!AF3</f>
        <v>160</v>
      </c>
      <c r="W7" s="38">
        <f>Jean!AG3</f>
        <v>128</v>
      </c>
    </row>
    <row r="8" spans="1:23" x14ac:dyDescent="0.25">
      <c r="A8" t="s">
        <v>165</v>
      </c>
      <c r="B8" s="53">
        <v>192.5</v>
      </c>
      <c r="C8" s="53">
        <v>179.8</v>
      </c>
      <c r="D8" s="53">
        <v>202.3</v>
      </c>
      <c r="E8" s="53">
        <v>200.6</v>
      </c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 spans="1:23" x14ac:dyDescent="0.25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</row>
    <row r="10" spans="1:23" x14ac:dyDescent="0.25">
      <c r="A10" s="52" t="s">
        <v>163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</row>
    <row r="11" spans="1:23" x14ac:dyDescent="0.25">
      <c r="A11" t="s">
        <v>160</v>
      </c>
      <c r="B11" s="38">
        <f>Josélio!P3</f>
        <v>168</v>
      </c>
      <c r="C11" s="38">
        <f>Josélio!Q3</f>
        <v>160</v>
      </c>
      <c r="D11" s="38">
        <f>Josélio!R3</f>
        <v>168</v>
      </c>
      <c r="E11" s="38">
        <f>Josélio!S3</f>
        <v>160</v>
      </c>
      <c r="F11" s="38">
        <f>Josélio!T3</f>
        <v>176</v>
      </c>
      <c r="G11" s="38">
        <f>Josélio!U3</f>
        <v>168</v>
      </c>
      <c r="H11" s="38">
        <f>Josélio!V3</f>
        <v>176</v>
      </c>
      <c r="I11" s="38">
        <f>Josélio!W3</f>
        <v>184</v>
      </c>
      <c r="J11" s="38">
        <f>Josélio!X3</f>
        <v>160</v>
      </c>
      <c r="K11" s="38">
        <f>Josélio!Y3</f>
        <v>128</v>
      </c>
      <c r="L11" s="38">
        <f>Josélio!Z3</f>
        <v>144</v>
      </c>
      <c r="M11" s="38">
        <f>Josélio!AA3</f>
        <v>160</v>
      </c>
      <c r="N11" s="38">
        <f>Josélio!AB3</f>
        <v>168</v>
      </c>
      <c r="O11" s="38">
        <f>Josélio!AC3</f>
        <v>160</v>
      </c>
      <c r="P11" s="38">
        <f>Josélio!AD3</f>
        <v>168</v>
      </c>
      <c r="Q11" s="38">
        <f>Josélio!AE3</f>
        <v>160</v>
      </c>
      <c r="R11" s="38">
        <f>Josélio!AF3</f>
        <v>176</v>
      </c>
      <c r="S11" s="38">
        <f>Josélio!AG3</f>
        <v>168</v>
      </c>
      <c r="T11" s="38">
        <f>Josélio!AH3</f>
        <v>176</v>
      </c>
      <c r="U11" s="38">
        <f>Josélio!AI3</f>
        <v>184</v>
      </c>
      <c r="V11" s="38">
        <f>Josélio!AJ3</f>
        <v>160</v>
      </c>
      <c r="W11" s="38">
        <f>Josélio!AK3</f>
        <v>128</v>
      </c>
    </row>
    <row r="12" spans="1:23" x14ac:dyDescent="0.25">
      <c r="A12" t="s">
        <v>165</v>
      </c>
      <c r="B12" s="53">
        <v>185</v>
      </c>
      <c r="C12" s="53">
        <v>187</v>
      </c>
      <c r="D12" s="53">
        <v>208.7</v>
      </c>
      <c r="E12" s="53">
        <v>182.7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</row>
    <row r="14" spans="1:23" x14ac:dyDescent="0.25">
      <c r="A14" s="52" t="s">
        <v>166</v>
      </c>
      <c r="B14" s="56">
        <v>45717</v>
      </c>
      <c r="C14" s="56">
        <v>45748</v>
      </c>
      <c r="D14" s="56">
        <v>45779</v>
      </c>
      <c r="E14" s="56">
        <v>45811</v>
      </c>
    </row>
    <row r="15" spans="1:23" x14ac:dyDescent="0.25">
      <c r="A15" t="s">
        <v>160</v>
      </c>
      <c r="B15" s="38">
        <f t="shared" ref="B15:W15" si="0">SUM(B3,B7,B11)</f>
        <v>504</v>
      </c>
      <c r="C15" s="38">
        <f t="shared" si="0"/>
        <v>480</v>
      </c>
      <c r="D15" s="38">
        <f t="shared" si="0"/>
        <v>504</v>
      </c>
      <c r="E15" s="38">
        <f t="shared" si="0"/>
        <v>480</v>
      </c>
      <c r="F15" s="38">
        <f t="shared" si="0"/>
        <v>528</v>
      </c>
      <c r="G15" s="38">
        <f t="shared" si="0"/>
        <v>504</v>
      </c>
      <c r="H15" s="38">
        <f t="shared" si="0"/>
        <v>528</v>
      </c>
      <c r="I15" s="38">
        <f t="shared" si="0"/>
        <v>552</v>
      </c>
      <c r="J15" s="38">
        <f t="shared" si="0"/>
        <v>480</v>
      </c>
      <c r="K15" s="38">
        <f t="shared" si="0"/>
        <v>384</v>
      </c>
      <c r="L15" s="38">
        <f t="shared" si="0"/>
        <v>432</v>
      </c>
      <c r="M15" s="38">
        <f t="shared" si="0"/>
        <v>480</v>
      </c>
      <c r="N15" s="38">
        <f t="shared" si="0"/>
        <v>504</v>
      </c>
      <c r="O15" s="38">
        <f t="shared" si="0"/>
        <v>480</v>
      </c>
      <c r="P15" s="38">
        <f t="shared" si="0"/>
        <v>504</v>
      </c>
      <c r="Q15" s="38">
        <f t="shared" si="0"/>
        <v>480</v>
      </c>
      <c r="R15" s="38">
        <f t="shared" si="0"/>
        <v>528</v>
      </c>
      <c r="S15" s="38">
        <f t="shared" si="0"/>
        <v>504</v>
      </c>
      <c r="T15" s="38">
        <f t="shared" si="0"/>
        <v>528</v>
      </c>
      <c r="U15" s="38">
        <f t="shared" si="0"/>
        <v>552</v>
      </c>
      <c r="V15" s="38">
        <f t="shared" si="0"/>
        <v>480</v>
      </c>
      <c r="W15" s="38">
        <f t="shared" si="0"/>
        <v>384</v>
      </c>
    </row>
    <row r="16" spans="1:23" x14ac:dyDescent="0.25">
      <c r="A16" t="s">
        <v>165</v>
      </c>
      <c r="B16" s="54">
        <f>SUM(B4,B8,B12)</f>
        <v>549.5</v>
      </c>
      <c r="C16" s="54">
        <f>SUM(C4,C8,C12)</f>
        <v>526.79999999999995</v>
      </c>
      <c r="D16" s="54">
        <f>SUM(D4,D8,D12)</f>
        <v>600</v>
      </c>
      <c r="E16" s="54">
        <f>SUM(E4,E8,E12)</f>
        <v>547.9</v>
      </c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20" spans="13:15" x14ac:dyDescent="0.25">
      <c r="M20" s="59" t="s">
        <v>167</v>
      </c>
      <c r="N20" s="59"/>
      <c r="O20" s="59"/>
    </row>
    <row r="21" spans="13:15" x14ac:dyDescent="0.25">
      <c r="M21" s="57" t="s">
        <v>159</v>
      </c>
      <c r="N21" s="57" t="s">
        <v>162</v>
      </c>
      <c r="O21" s="57" t="s">
        <v>163</v>
      </c>
    </row>
    <row r="22" spans="13:15" x14ac:dyDescent="0.25">
      <c r="M22" s="58">
        <v>189</v>
      </c>
      <c r="N22" s="58">
        <v>202.3</v>
      </c>
      <c r="O22" s="58">
        <v>208.7</v>
      </c>
    </row>
  </sheetData>
  <mergeCells count="1">
    <mergeCell ref="M20:O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27A6AAE836FC4E9A7C0B127E54E53E" ma:contentTypeVersion="18" ma:contentTypeDescription="Crie um novo documento." ma:contentTypeScope="" ma:versionID="ece6a63b39d7a79d8daa1349c7fd36b6">
  <xsd:schema xmlns:xsd="http://www.w3.org/2001/XMLSchema" xmlns:xs="http://www.w3.org/2001/XMLSchema" xmlns:p="http://schemas.microsoft.com/office/2006/metadata/properties" xmlns:ns2="75e3c3bb-140f-4da8-abbe-db44c98efa3c" targetNamespace="http://schemas.microsoft.com/office/2006/metadata/properties" ma:root="true" ma:fieldsID="9d6b26ba9133ab5646494f4f1263f949" ns2:_="">
    <xsd:import namespace="75e3c3bb-140f-4da8-abbe-db44c98e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e3c3bb-140f-4da8-abbe-db44c98e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Tipo de Conteúdo"/>
        <xsd:element ref="dc:title" minOccurs="0" maxOccurs="1" ma:index="3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FCFB42-1392-4A32-8299-A3340FB52C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e3c3bb-140f-4da8-abbe-db44c98e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596E98-36DD-4DE9-8AAF-FF5AFE4A33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963EF-7E18-4286-B416-ADA05C6F6E23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Backlog</vt:lpstr>
      <vt:lpstr>Guilherme</vt:lpstr>
      <vt:lpstr>Jean</vt:lpstr>
      <vt:lpstr>Josélio</vt:lpstr>
      <vt:lpstr>Disponibilidade Equipe</vt:lpstr>
      <vt:lpstr>DisponibxApontamentos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Rodrigo de Oliveira</cp:lastModifiedBy>
  <cp:revision/>
  <dcterms:created xsi:type="dcterms:W3CDTF">2024-04-18T17:53:24Z</dcterms:created>
  <dcterms:modified xsi:type="dcterms:W3CDTF">2025-07-30T19:54:53Z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0x010100BC27A6AAE836FC4E9A7C0B127E54E53E</vt:lpwstr>
  </property>
</Properties>
</file>