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drigo\Documentos\arquivos pessoais\curso excel DIO\"/>
    </mc:Choice>
  </mc:AlternateContent>
  <xr:revisionPtr revIDLastSave="0" documentId="13_ncr:1_{DA017817-964B-44DC-BA23-168E43DF2ACD}" xr6:coauthVersionLast="47" xr6:coauthVersionMax="47" xr10:uidLastSave="{00000000-0000-0000-0000-000000000000}"/>
  <bookViews>
    <workbookView xWindow="-108" yWindow="-108" windowWidth="23256" windowHeight="12456" xr2:uid="{4C88954F-981B-4DA0-A37B-70C6044A7672}"/>
  </bookViews>
  <sheets>
    <sheet name="Planilha1" sheetId="1" r:id="rId1"/>
    <sheet name="Planilha2" sheetId="2" r:id="rId2"/>
  </sheets>
  <definedNames>
    <definedName name="aporte">Planilha1!$C$17</definedName>
    <definedName name="patrimonio">Planilha1!$C$20</definedName>
    <definedName name="qtade_anos">Planilha1!$C$18</definedName>
    <definedName name="rendimento">Planilha1!$C$13</definedName>
    <definedName name="salario">Planilha1!$C$12</definedName>
    <definedName name="sugestao_invest">Planilha1!$C$14</definedName>
    <definedName name="taxa_mensal">Planilha1!$C$19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5" i="1"/>
  <c r="C36" i="1"/>
  <c r="C37" i="1"/>
  <c r="C38" i="1"/>
  <c r="C39" i="1"/>
  <c r="C40" i="1"/>
  <c r="I8" i="2"/>
  <c r="A19" i="2"/>
  <c r="A20" i="2"/>
  <c r="A21" i="2"/>
  <c r="A22" i="2"/>
  <c r="A23" i="2"/>
  <c r="A18" i="2"/>
  <c r="A13" i="2"/>
  <c r="A14" i="2"/>
  <c r="A15" i="2"/>
  <c r="A16" i="2"/>
  <c r="A17" i="2"/>
  <c r="A12" i="2"/>
  <c r="A7" i="2"/>
  <c r="A8" i="2"/>
  <c r="A9" i="2"/>
  <c r="A10" i="2"/>
  <c r="A11" i="2"/>
  <c r="A6" i="2"/>
  <c r="C20" i="1"/>
  <c r="C21" i="1" s="1"/>
  <c r="C14" i="1"/>
  <c r="C25" i="1"/>
  <c r="D25" i="1" s="1"/>
  <c r="C26" i="1"/>
  <c r="D26" i="1" s="1"/>
  <c r="C27" i="1"/>
  <c r="D27" i="1" s="1"/>
  <c r="C28" i="1"/>
  <c r="D28" i="1" s="1"/>
  <c r="C24" i="1"/>
  <c r="D24" i="1" s="1"/>
  <c r="D35" i="1" l="1"/>
  <c r="D40" i="1"/>
  <c r="D39" i="1"/>
  <c r="D38" i="1"/>
  <c r="D37" i="1"/>
  <c r="D36" i="1"/>
  <c r="D41" i="1" l="1"/>
</calcChain>
</file>

<file path=xl/sharedStrings.xml><?xml version="1.0" encoding="utf-8"?>
<sst xmlns="http://schemas.openxmlformats.org/spreadsheetml/2006/main" count="72" uniqueCount="35">
  <si>
    <t>Investimento Mensal</t>
  </si>
  <si>
    <t>Investimento mensal</t>
  </si>
  <si>
    <t>Por quanto tempo</t>
  </si>
  <si>
    <t>Rendimento mensal</t>
  </si>
  <si>
    <t>Patrimônio acumulado mensal</t>
  </si>
  <si>
    <t>Dividendos mensais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</si>
  <si>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</si>
  <si>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</si>
  <si>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</si>
  <si>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</si>
  <si>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</si>
  <si>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</si>
  <si>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</si>
  <si>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Configurações</t>
  </si>
  <si>
    <t>Salário</t>
  </si>
  <si>
    <t>Rendimento da carteira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</si>
  <si>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</si>
  <si>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</si>
  <si>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</si>
  <si>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</si>
  <si>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</si>
  <si>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</si>
  <si>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</si>
  <si>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FOF´s</t>
  </si>
  <si>
    <t>Desenvolvimento</t>
  </si>
  <si>
    <t>Hotelarias</t>
  </si>
  <si>
    <t>Total</t>
  </si>
  <si>
    <t>conservador</t>
  </si>
  <si>
    <t>chave</t>
  </si>
  <si>
    <t>moderado</t>
  </si>
  <si>
    <t>agressivo</t>
  </si>
  <si>
    <t>moderado-Tijolo</t>
  </si>
  <si>
    <t>%</t>
  </si>
  <si>
    <t>Moderado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</si>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</sst>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R$&quot;\ #,##0.00;\-&quot;R$&quot;\ #,##0.00"/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00%"/>
    <numFmt numFmtId="166" formatCode="[$R$-416]\ #,##0.00;\-[$R$-416]\ #,##0.00"/>
    <numFmt numFmtId="167" formatCode="&quot;R$&quot;\ #,##0.000;\-&quot;R$&quot;\ #,##0.000"/>
    <numFmt numFmtId="170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medium">
        <color theme="0" tint="-0.149967955565050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3" xfId="0" applyBorder="1"/>
    <xf numFmtId="0" fontId="5" fillId="4" borderId="0" xfId="0" applyFont="1" applyFill="1" applyBorder="1" applyAlignment="1">
      <alignment vertical="center"/>
    </xf>
    <xf numFmtId="0" fontId="0" fillId="4" borderId="0" xfId="0" applyFill="1" applyBorder="1"/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64" fontId="0" fillId="4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7" fontId="0" fillId="5" borderId="7" xfId="1" applyNumberFormat="1" applyFont="1" applyFill="1" applyBorder="1" applyAlignment="1">
      <alignment horizontal="center"/>
    </xf>
    <xf numFmtId="167" fontId="0" fillId="5" borderId="9" xfId="0" applyNumberFormat="1" applyFill="1" applyBorder="1" applyAlignment="1">
      <alignment horizontal="center"/>
    </xf>
    <xf numFmtId="0" fontId="4" fillId="0" borderId="0" xfId="0" applyFont="1" applyBorder="1"/>
    <xf numFmtId="0" fontId="4" fillId="0" borderId="0" xfId="0" applyFont="1"/>
    <xf numFmtId="0" fontId="6" fillId="3" borderId="1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8" fontId="0" fillId="6" borderId="13" xfId="0" applyNumberFormat="1" applyFill="1" applyBorder="1" applyAlignment="1">
      <alignment horizontal="center"/>
    </xf>
    <xf numFmtId="8" fontId="0" fillId="6" borderId="15" xfId="0" applyNumberFormat="1" applyFill="1" applyBorder="1" applyAlignment="1">
      <alignment horizontal="center"/>
    </xf>
    <xf numFmtId="8" fontId="0" fillId="6" borderId="16" xfId="0" applyNumberFormat="1" applyFill="1" applyBorder="1"/>
    <xf numFmtId="8" fontId="0" fillId="6" borderId="18" xfId="0" applyNumberFormat="1" applyFill="1" applyBorder="1"/>
    <xf numFmtId="8" fontId="0" fillId="6" borderId="20" xfId="0" applyNumberFormat="1" applyFill="1" applyBorder="1" applyAlignment="1">
      <alignment horizontal="center"/>
    </xf>
    <xf numFmtId="8" fontId="0" fillId="6" borderId="21" xfId="0" applyNumberFormat="1" applyFill="1" applyBorder="1"/>
    <xf numFmtId="10" fontId="0" fillId="0" borderId="23" xfId="0" applyNumberFormat="1" applyBorder="1"/>
    <xf numFmtId="7" fontId="0" fillId="0" borderId="23" xfId="1" applyNumberFormat="1" applyFont="1" applyBorder="1"/>
    <xf numFmtId="0" fontId="7" fillId="6" borderId="14" xfId="0" applyFont="1" applyFill="1" applyBorder="1" applyAlignment="1">
      <alignment horizontal="left" indent="2"/>
    </xf>
    <xf numFmtId="0" fontId="7" fillId="6" borderId="17" xfId="0" applyFont="1" applyFill="1" applyBorder="1" applyAlignment="1">
      <alignment horizontal="left" indent="2"/>
    </xf>
    <xf numFmtId="0" fontId="7" fillId="6" borderId="19" xfId="0" applyFont="1" applyFill="1" applyBorder="1" applyAlignment="1">
      <alignment horizontal="left" indent="2"/>
    </xf>
    <xf numFmtId="0" fontId="6" fillId="7" borderId="26" xfId="0" applyFont="1" applyFill="1" applyBorder="1" applyAlignment="1">
      <alignment horizontal="center"/>
    </xf>
    <xf numFmtId="0" fontId="6" fillId="7" borderId="27" xfId="0" applyFont="1" applyFill="1" applyBorder="1" applyAlignment="1">
      <alignment horizontal="center"/>
    </xf>
    <xf numFmtId="7" fontId="0" fillId="6" borderId="25" xfId="0" applyNumberFormat="1" applyFill="1" applyBorder="1"/>
    <xf numFmtId="0" fontId="2" fillId="2" borderId="0" xfId="3" applyAlignment="1">
      <alignment horizontal="center"/>
    </xf>
    <xf numFmtId="9" fontId="0" fillId="0" borderId="0" xfId="2" applyFont="1" applyAlignment="1">
      <alignment horizontal="center"/>
    </xf>
    <xf numFmtId="170" fontId="0" fillId="0" borderId="0" xfId="0" applyNumberFormat="1" applyAlignment="1">
      <alignment horizontal="center"/>
    </xf>
    <xf numFmtId="0" fontId="3" fillId="6" borderId="0" xfId="0" applyFont="1" applyFill="1" applyAlignment="1">
      <alignment horizontal="center"/>
    </xf>
    <xf numFmtId="170" fontId="3" fillId="6" borderId="0" xfId="0" applyNumberFormat="1" applyFont="1" applyFill="1" applyAlignment="1">
      <alignment horizontal="center"/>
    </xf>
    <xf numFmtId="9" fontId="0" fillId="0" borderId="3" xfId="2" applyFont="1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0" xfId="2" applyFont="1" applyFill="1" applyBorder="1" applyAlignment="1">
      <alignment horizontal="center"/>
    </xf>
    <xf numFmtId="10" fontId="0" fillId="0" borderId="0" xfId="0" applyNumberFormat="1"/>
    <xf numFmtId="0" fontId="7" fillId="0" borderId="22" xfId="0" applyFont="1" applyBorder="1" applyAlignment="1">
      <alignment horizontal="left" indent="2"/>
    </xf>
    <xf numFmtId="0" fontId="7" fillId="6" borderId="24" xfId="0" applyFont="1" applyFill="1" applyBorder="1" applyAlignment="1">
      <alignment horizontal="left" indent="2"/>
    </xf>
    <xf numFmtId="0" fontId="7" fillId="0" borderId="4" xfId="0" applyFont="1" applyBorder="1" applyAlignment="1">
      <alignment horizontal="left" indent="2"/>
    </xf>
    <xf numFmtId="0" fontId="7" fillId="0" borderId="6" xfId="0" applyFont="1" applyBorder="1" applyAlignment="1">
      <alignment horizontal="left" indent="2"/>
    </xf>
    <xf numFmtId="0" fontId="7" fillId="4" borderId="6" xfId="0" applyFont="1" applyFill="1" applyBorder="1" applyAlignment="1">
      <alignment horizontal="left" vertical="center" indent="2"/>
    </xf>
    <xf numFmtId="0" fontId="7" fillId="5" borderId="6" xfId="0" applyFont="1" applyFill="1" applyBorder="1" applyAlignment="1">
      <alignment horizontal="left" indent="2"/>
    </xf>
    <xf numFmtId="0" fontId="7" fillId="5" borderId="8" xfId="0" applyFont="1" applyFill="1" applyBorder="1" applyAlignment="1">
      <alignment horizontal="left" indent="2"/>
    </xf>
    <xf numFmtId="0" fontId="0" fillId="0" borderId="0" xfId="0" applyAlignment="1">
      <alignment horizontal="left" indent="2"/>
    </xf>
    <xf numFmtId="0" fontId="2" fillId="2" borderId="0" xfId="3" applyBorder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Investimento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Planilha1!$B$35:$B$40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FOF´s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Planilha1!$C$35:$C$40</c:f>
              <c:numCache>
                <c:formatCode>0%</c:formatCode>
                <c:ptCount val="6"/>
                <c:pt idx="0">
                  <c:v>0.32</c:v>
                </c:pt>
                <c:pt idx="1">
                  <c:v>0.4</c:v>
                </c:pt>
                <c:pt idx="2">
                  <c:v>0.08</c:v>
                </c:pt>
                <c:pt idx="3">
                  <c:v>0.1</c:v>
                </c:pt>
                <c:pt idx="4">
                  <c:v>0.05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2-4D8F-B6C4-597F9F56CB8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6</xdr:col>
      <xdr:colOff>45720</xdr:colOff>
      <xdr:row>8</xdr:row>
      <xdr:rowOff>130781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07E65C0-A1E0-BBE9-600B-B4D4005C8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6149340" cy="1593820"/>
        </a:xfrm>
        <a:prstGeom prst="rect">
          <a:avLst/>
        </a:prstGeom>
      </xdr:spPr>
    </xdr:pic>
    <xdr:clientData/>
  </xdr:twoCellAnchor>
  <xdr:twoCellAnchor>
    <xdr:from>
      <xdr:col>1</xdr:col>
      <xdr:colOff>129540</xdr:colOff>
      <xdr:row>42</xdr:row>
      <xdr:rowOff>129540</xdr:rowOff>
    </xdr:from>
    <xdr:to>
      <xdr:col>3</xdr:col>
      <xdr:colOff>784860</xdr:colOff>
      <xdr:row>56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3C5B189-1E03-DE54-2116-102AC1D2D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B8C6D-F298-461D-8FC2-5D8F17BDEABC}">
  <dimension ref="A10:XFD61"/>
  <sheetViews>
    <sheetView showGridLines="0" tabSelected="1" workbookViewId="0">
      <selection activeCell="E38" sqref="E38"/>
    </sheetView>
  </sheetViews>
  <sheetFormatPr defaultColWidth="0" defaultRowHeight="14.4" x14ac:dyDescent="0.3"/>
  <cols>
    <col min="1" max="1" width="9.21875" customWidth="1"/>
    <col min="2" max="2" width="32.5546875" bestFit="1" customWidth="1"/>
    <col min="3" max="3" width="26.5546875" bestFit="1" customWidth="1"/>
    <col min="4" max="4" width="11.5546875" bestFit="1" customWidth="1"/>
    <col min="5" max="5" width="5.109375" customWidth="1"/>
    <col min="6" max="6" width="4" customWidth="1"/>
    <col min="7" max="7" width="1" customWidth="1"/>
    <col min="8" max="16382" width="8.88671875" hidden="1"/>
    <col min="16383" max="16384" width="9.5546875" hidden="1" customWidth="1"/>
  </cols>
  <sheetData>
    <row r="10" spans="2:3" ht="15" thickBot="1" x14ac:dyDescent="0.35"/>
    <row r="11" spans="2:3" ht="21.6" thickBot="1" x14ac:dyDescent="0.45">
      <c r="B11" s="29" t="s">
        <v>13</v>
      </c>
      <c r="C11" s="30"/>
    </row>
    <row r="12" spans="2:3" ht="16.2" thickBot="1" x14ac:dyDescent="0.35">
      <c r="B12" s="41" t="s">
        <v>14</v>
      </c>
      <c r="C12" s="25">
        <v>5000</v>
      </c>
    </row>
    <row r="13" spans="2:3" ht="16.2" thickBot="1" x14ac:dyDescent="0.35">
      <c r="B13" s="41" t="s">
        <v>15</v>
      </c>
      <c r="C13" s="24">
        <v>8.9999999999999993E-3</v>
      </c>
    </row>
    <row r="14" spans="2:3" ht="16.2" thickBot="1" x14ac:dyDescent="0.35">
      <c r="B14" s="42" t="s">
        <v>34</v>
      </c>
      <c r="C14" s="31">
        <f>salario*30%</f>
        <v>1500</v>
      </c>
    </row>
    <row r="15" spans="2:3" ht="15" thickBot="1" x14ac:dyDescent="0.35"/>
    <row r="16" spans="2:3" ht="21.6" thickBot="1" x14ac:dyDescent="0.45">
      <c r="B16" s="15" t="s">
        <v>1</v>
      </c>
      <c r="C16" s="16"/>
    </row>
    <row r="17" spans="1:4" ht="15.6" x14ac:dyDescent="0.3">
      <c r="B17" s="43" t="s">
        <v>1</v>
      </c>
      <c r="C17" s="10">
        <v>1500</v>
      </c>
    </row>
    <row r="18" spans="1:4" ht="15.6" x14ac:dyDescent="0.3">
      <c r="B18" s="44" t="s">
        <v>2</v>
      </c>
      <c r="C18" s="9">
        <v>10</v>
      </c>
    </row>
    <row r="19" spans="1:4" ht="14.4" customHeight="1" x14ac:dyDescent="0.3">
      <c r="A19" s="4"/>
      <c r="B19" s="45" t="s">
        <v>3</v>
      </c>
      <c r="C19" s="8">
        <v>1.0789999999999999E-2</v>
      </c>
      <c r="D19" s="4"/>
    </row>
    <row r="20" spans="1:4" ht="15.6" x14ac:dyDescent="0.3">
      <c r="A20" s="2"/>
      <c r="B20" s="46" t="s">
        <v>4</v>
      </c>
      <c r="C20" s="11">
        <f>FV(taxa_mensal,qtade_anos*12,aporte*-1)</f>
        <v>364926.3187952583</v>
      </c>
      <c r="D20" s="5"/>
    </row>
    <row r="21" spans="1:4" ht="16.2" thickBot="1" x14ac:dyDescent="0.35">
      <c r="A21" s="2"/>
      <c r="B21" s="47" t="s">
        <v>5</v>
      </c>
      <c r="C21" s="12">
        <f>patrimonio*taxa_mensal</f>
        <v>3937.5549798008369</v>
      </c>
      <c r="D21" s="5"/>
    </row>
    <row r="22" spans="1:4" ht="15" thickBot="1" x14ac:dyDescent="0.35">
      <c r="A22" s="2"/>
      <c r="B22" s="2"/>
      <c r="C22" s="5"/>
      <c r="D22" s="5"/>
    </row>
    <row r="23" spans="1:4" ht="21.6" thickBot="1" x14ac:dyDescent="0.45">
      <c r="A23" s="2"/>
      <c r="B23" s="6" t="s">
        <v>11</v>
      </c>
      <c r="C23" s="7"/>
      <c r="D23" s="17" t="s">
        <v>12</v>
      </c>
    </row>
    <row r="24" spans="1:4" ht="15.6" x14ac:dyDescent="0.3">
      <c r="A24" s="13">
        <v>2</v>
      </c>
      <c r="B24" s="26" t="s">
        <v>6</v>
      </c>
      <c r="C24" s="19">
        <f>FV($C$19,$A24*12,$C$17*-1)</f>
        <v>40841.440946467825</v>
      </c>
      <c r="D24" s="20">
        <f>C24*$C$13</f>
        <v>367.57296851821042</v>
      </c>
    </row>
    <row r="25" spans="1:4" ht="15.6" x14ac:dyDescent="0.3">
      <c r="A25" s="14">
        <v>5</v>
      </c>
      <c r="B25" s="27" t="s">
        <v>7</v>
      </c>
      <c r="C25" s="18">
        <f>FV($C$19,$A25*12,$C$17*-1)</f>
        <v>125665.37099773147</v>
      </c>
      <c r="D25" s="21">
        <f>C25*$C$13</f>
        <v>1130.9883389795832</v>
      </c>
    </row>
    <row r="26" spans="1:4" ht="15.6" x14ac:dyDescent="0.3">
      <c r="A26" s="14">
        <v>10</v>
      </c>
      <c r="B26" s="27" t="s">
        <v>8</v>
      </c>
      <c r="C26" s="18">
        <f>FV($C$19,$A26*12,$C$17*-1)</f>
        <v>364926.3187952583</v>
      </c>
      <c r="D26" s="21">
        <f>C26*$C$13</f>
        <v>3284.3368691573246</v>
      </c>
    </row>
    <row r="27" spans="1:4" ht="15.6" x14ac:dyDescent="0.3">
      <c r="A27" s="14">
        <v>20</v>
      </c>
      <c r="B27" s="27" t="s">
        <v>9</v>
      </c>
      <c r="C27" s="18">
        <f>FV($C$19,$A27*12,$C$17*-1)</f>
        <v>1687797.600145621</v>
      </c>
      <c r="D27" s="21">
        <f>C27*$C$13</f>
        <v>15190.178401310588</v>
      </c>
    </row>
    <row r="28" spans="1:4" ht="16.2" thickBot="1" x14ac:dyDescent="0.35">
      <c r="A28" s="14">
        <v>30</v>
      </c>
      <c r="B28" s="28" t="s">
        <v>10</v>
      </c>
      <c r="C28" s="22">
        <f>FV($C$19,$A28*12,$C$17*-1)</f>
        <v>6483254.4825070715</v>
      </c>
      <c r="D28" s="23">
        <f>C28*$C$13</f>
        <v>58349.29034256364</v>
      </c>
    </row>
    <row r="29" spans="1:4" x14ac:dyDescent="0.3">
      <c r="B29" s="48"/>
    </row>
    <row r="31" spans="1:4" x14ac:dyDescent="0.3">
      <c r="B31" s="49" t="s">
        <v>16</v>
      </c>
      <c r="C31" s="32" t="s">
        <v>33</v>
      </c>
    </row>
    <row r="32" spans="1:4" x14ac:dyDescent="0.3">
      <c r="B32" s="48" t="s">
        <v>0</v>
      </c>
      <c r="C32" s="34">
        <f>aporte</f>
        <v>1500</v>
      </c>
    </row>
    <row r="34" spans="2:4" x14ac:dyDescent="0.3">
      <c r="B34" s="32" t="s">
        <v>17</v>
      </c>
      <c r="C34" s="32" t="s">
        <v>18</v>
      </c>
      <c r="D34" s="32" t="s">
        <v>19</v>
      </c>
    </row>
    <row r="35" spans="2:4" x14ac:dyDescent="0.3">
      <c r="B35" s="48" t="s">
        <v>20</v>
      </c>
      <c r="C35" s="33">
        <f>VLOOKUP(C$31&amp;"-"&amp;B35,Planilha2!$A:$D,4,FALSE)</f>
        <v>0.32</v>
      </c>
      <c r="D35" s="34">
        <f>$C$32*C35</f>
        <v>480</v>
      </c>
    </row>
    <row r="36" spans="2:4" x14ac:dyDescent="0.3">
      <c r="B36" s="48" t="s">
        <v>21</v>
      </c>
      <c r="C36" s="33">
        <f>VLOOKUP(C$31&amp;"-"&amp;B36,Planilha2!A:D,4,FALSE)</f>
        <v>0.4</v>
      </c>
      <c r="D36" s="34">
        <f t="shared" ref="D36:D40" si="0">$C$32*C36</f>
        <v>600</v>
      </c>
    </row>
    <row r="37" spans="2:4" x14ac:dyDescent="0.3">
      <c r="B37" s="48" t="s">
        <v>22</v>
      </c>
      <c r="C37" s="33">
        <f>VLOOKUP(C$31&amp;"-"&amp;B37,Planilha2!A:D,4,FALSE)</f>
        <v>0.08</v>
      </c>
      <c r="D37" s="34">
        <f t="shared" si="0"/>
        <v>120</v>
      </c>
    </row>
    <row r="38" spans="2:4" x14ac:dyDescent="0.3">
      <c r="B38" s="48" t="s">
        <v>23</v>
      </c>
      <c r="C38" s="33">
        <f>VLOOKUP(C$31&amp;"-"&amp;B38,Planilha2!A:D,4,FALSE)</f>
        <v>0.1</v>
      </c>
      <c r="D38" s="34">
        <f t="shared" si="0"/>
        <v>150</v>
      </c>
    </row>
    <row r="39" spans="2:4" x14ac:dyDescent="0.3">
      <c r="B39" s="48" t="s">
        <v>24</v>
      </c>
      <c r="C39" s="33">
        <f>VLOOKUP(C$31&amp;"-"&amp;B39,Planilha2!A:D,4,FALSE)</f>
        <v>0.05</v>
      </c>
      <c r="D39" s="34">
        <f t="shared" si="0"/>
        <v>75</v>
      </c>
    </row>
    <row r="40" spans="2:4" x14ac:dyDescent="0.3">
      <c r="B40" s="48" t="s">
        <v>25</v>
      </c>
      <c r="C40" s="33">
        <f>VLOOKUP(C$31&amp;"-"&amp;B40,Planilha2!A:D,4,FALSE)</f>
        <v>0.05</v>
      </c>
      <c r="D40" s="34">
        <f t="shared" si="0"/>
        <v>75</v>
      </c>
    </row>
    <row r="41" spans="2:4" x14ac:dyDescent="0.3">
      <c r="B41" s="35" t="s">
        <v>26</v>
      </c>
      <c r="C41" s="35"/>
      <c r="D41" s="36">
        <f>SUM(D35:D40)</f>
        <v>1500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</sheetData>
  <mergeCells count="3">
    <mergeCell ref="B16:C16"/>
    <mergeCell ref="B23:C23"/>
    <mergeCell ref="B11:C11"/>
  </mergeCells>
  <dataValidations count="1">
    <dataValidation type="list" allowBlank="1" showInputMessage="1" showErrorMessage="1" sqref="C31" xr:uid="{F162C29F-FD4A-49DB-9FEC-5631C4614E63}">
      <formula1>"Agressivo,Conservador,Moderado"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C7A7-191E-457E-A377-7FEF62610FB6}">
  <dimension ref="A5:I23"/>
  <sheetViews>
    <sheetView workbookViewId="0">
      <selection activeCell="I8" sqref="I8"/>
    </sheetView>
  </sheetViews>
  <sheetFormatPr defaultRowHeight="14.4" x14ac:dyDescent="0.3"/>
  <cols>
    <col min="1" max="1" width="26.33203125" bestFit="1" customWidth="1"/>
    <col min="2" max="2" width="11.109375" bestFit="1" customWidth="1"/>
    <col min="3" max="3" width="15.21875" bestFit="1" customWidth="1"/>
    <col min="4" max="4" width="17.21875" bestFit="1" customWidth="1"/>
    <col min="8" max="8" width="14.77734375" bestFit="1" customWidth="1"/>
  </cols>
  <sheetData>
    <row r="5" spans="1:9" x14ac:dyDescent="0.3">
      <c r="A5" t="s">
        <v>28</v>
      </c>
      <c r="B5" t="s">
        <v>16</v>
      </c>
      <c r="C5" s="32" t="s">
        <v>17</v>
      </c>
      <c r="D5" s="32" t="s">
        <v>18</v>
      </c>
    </row>
    <row r="6" spans="1:9" x14ac:dyDescent="0.3">
      <c r="A6" t="str">
        <f>B6&amp;"-"&amp;C6</f>
        <v>conservador-Papel</v>
      </c>
      <c r="B6" s="1" t="s">
        <v>27</v>
      </c>
      <c r="C6" s="1" t="s">
        <v>20</v>
      </c>
      <c r="D6" s="33">
        <v>0.3</v>
      </c>
    </row>
    <row r="7" spans="1:9" x14ac:dyDescent="0.3">
      <c r="A7" t="str">
        <f t="shared" ref="A7:A23" si="0">B7&amp;"-"&amp;C7</f>
        <v>conservador-Tijolo</v>
      </c>
      <c r="B7" s="1" t="s">
        <v>27</v>
      </c>
      <c r="C7" s="1" t="s">
        <v>21</v>
      </c>
      <c r="D7" s="33">
        <v>0.5</v>
      </c>
      <c r="I7" t="s">
        <v>32</v>
      </c>
    </row>
    <row r="8" spans="1:9" x14ac:dyDescent="0.3">
      <c r="A8" t="str">
        <f t="shared" si="0"/>
        <v>conservador-Híbridos</v>
      </c>
      <c r="B8" s="1" t="s">
        <v>27</v>
      </c>
      <c r="C8" s="1" t="s">
        <v>22</v>
      </c>
      <c r="D8" s="33">
        <v>0.1</v>
      </c>
      <c r="H8" t="s">
        <v>31</v>
      </c>
      <c r="I8" s="40">
        <f>VLOOKUP(H8,$A:$D,4,FALSE)</f>
        <v>0.4</v>
      </c>
    </row>
    <row r="9" spans="1:9" x14ac:dyDescent="0.3">
      <c r="A9" t="str">
        <f t="shared" si="0"/>
        <v>conservador-FOF´s</v>
      </c>
      <c r="B9" s="1" t="s">
        <v>27</v>
      </c>
      <c r="C9" s="1" t="s">
        <v>23</v>
      </c>
      <c r="D9" s="33">
        <v>0.1</v>
      </c>
    </row>
    <row r="10" spans="1:9" x14ac:dyDescent="0.3">
      <c r="A10" t="str">
        <f t="shared" si="0"/>
        <v>conservador-Desenvolvimento</v>
      </c>
      <c r="B10" s="1" t="s">
        <v>27</v>
      </c>
      <c r="C10" s="1" t="s">
        <v>24</v>
      </c>
      <c r="D10" s="33">
        <v>0</v>
      </c>
    </row>
    <row r="11" spans="1:9" ht="15" thickBot="1" x14ac:dyDescent="0.35">
      <c r="A11" s="3" t="str">
        <f t="shared" si="0"/>
        <v>conservador-Hotelarias</v>
      </c>
      <c r="B11" s="38" t="s">
        <v>27</v>
      </c>
      <c r="C11" s="38" t="s">
        <v>25</v>
      </c>
      <c r="D11" s="37">
        <v>0</v>
      </c>
    </row>
    <row r="12" spans="1:9" x14ac:dyDescent="0.3">
      <c r="A12" t="str">
        <f t="shared" si="0"/>
        <v>moderado-Papel</v>
      </c>
      <c r="B12" s="1" t="s">
        <v>29</v>
      </c>
      <c r="C12" s="1" t="s">
        <v>20</v>
      </c>
      <c r="D12" s="39">
        <v>0.32</v>
      </c>
    </row>
    <row r="13" spans="1:9" x14ac:dyDescent="0.3">
      <c r="A13" t="str">
        <f t="shared" si="0"/>
        <v>moderado-Tijolo</v>
      </c>
      <c r="B13" s="1" t="s">
        <v>29</v>
      </c>
      <c r="C13" s="1" t="s">
        <v>21</v>
      </c>
      <c r="D13" s="39">
        <v>0.4</v>
      </c>
    </row>
    <row r="14" spans="1:9" x14ac:dyDescent="0.3">
      <c r="A14" t="str">
        <f t="shared" si="0"/>
        <v>moderado-Híbridos</v>
      </c>
      <c r="B14" s="1" t="s">
        <v>29</v>
      </c>
      <c r="C14" s="1" t="s">
        <v>22</v>
      </c>
      <c r="D14" s="39">
        <v>0.08</v>
      </c>
    </row>
    <row r="15" spans="1:9" x14ac:dyDescent="0.3">
      <c r="A15" t="str">
        <f t="shared" si="0"/>
        <v>moderado-FOF´s</v>
      </c>
      <c r="B15" s="1" t="s">
        <v>29</v>
      </c>
      <c r="C15" s="1" t="s">
        <v>23</v>
      </c>
      <c r="D15" s="39">
        <v>0.1</v>
      </c>
    </row>
    <row r="16" spans="1:9" x14ac:dyDescent="0.3">
      <c r="A16" t="str">
        <f t="shared" si="0"/>
        <v>moderado-Desenvolvimento</v>
      </c>
      <c r="B16" s="1" t="s">
        <v>29</v>
      </c>
      <c r="C16" s="1" t="s">
        <v>24</v>
      </c>
      <c r="D16" s="39">
        <v>0.05</v>
      </c>
    </row>
    <row r="17" spans="1:4" ht="15" thickBot="1" x14ac:dyDescent="0.35">
      <c r="A17" s="3" t="str">
        <f t="shared" si="0"/>
        <v>moderado-Hotelarias</v>
      </c>
      <c r="B17" s="38" t="s">
        <v>29</v>
      </c>
      <c r="C17" s="38" t="s">
        <v>25</v>
      </c>
      <c r="D17" s="37">
        <v>0.05</v>
      </c>
    </row>
    <row r="18" spans="1:4" x14ac:dyDescent="0.3">
      <c r="A18" t="str">
        <f t="shared" si="0"/>
        <v>agressivo-Papel</v>
      </c>
      <c r="B18" s="1" t="s">
        <v>30</v>
      </c>
      <c r="C18" s="1" t="s">
        <v>20</v>
      </c>
      <c r="D18" s="33">
        <v>0.5</v>
      </c>
    </row>
    <row r="19" spans="1:4" x14ac:dyDescent="0.3">
      <c r="A19" t="str">
        <f t="shared" si="0"/>
        <v>agressivo-Tijolo</v>
      </c>
      <c r="B19" s="1" t="s">
        <v>30</v>
      </c>
      <c r="C19" s="1" t="s">
        <v>21</v>
      </c>
      <c r="D19" s="33">
        <v>0.1</v>
      </c>
    </row>
    <row r="20" spans="1:4" x14ac:dyDescent="0.3">
      <c r="A20" t="str">
        <f t="shared" si="0"/>
        <v>agressivo-Híbridos</v>
      </c>
      <c r="B20" s="1" t="s">
        <v>30</v>
      </c>
      <c r="C20" s="1" t="s">
        <v>22</v>
      </c>
      <c r="D20" s="33">
        <v>0.05</v>
      </c>
    </row>
    <row r="21" spans="1:4" x14ac:dyDescent="0.3">
      <c r="A21" t="str">
        <f t="shared" si="0"/>
        <v>agressivo-FOF´s</v>
      </c>
      <c r="B21" s="1" t="s">
        <v>30</v>
      </c>
      <c r="C21" s="1" t="s">
        <v>23</v>
      </c>
      <c r="D21" s="33">
        <v>0.05</v>
      </c>
    </row>
    <row r="22" spans="1:4" x14ac:dyDescent="0.3">
      <c r="A22" t="str">
        <f t="shared" si="0"/>
        <v>agressivo-Desenvolvimento</v>
      </c>
      <c r="B22" s="1" t="s">
        <v>30</v>
      </c>
      <c r="C22" s="1" t="s">
        <v>24</v>
      </c>
      <c r="D22" s="33">
        <v>0.2</v>
      </c>
    </row>
    <row r="23" spans="1:4" x14ac:dyDescent="0.3">
      <c r="A23" t="str">
        <f t="shared" si="0"/>
        <v>agressivo-Hotelarias</v>
      </c>
      <c r="B23" s="1" t="s">
        <v>30</v>
      </c>
      <c r="C23" s="1" t="s">
        <v>25</v>
      </c>
      <c r="D23" s="3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qtade_anos</vt:lpstr>
      <vt:lpstr>rendimento</vt:lpstr>
      <vt:lpstr>salario</vt:lpstr>
      <vt:lpstr>sugestao_invest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rodrigo@kzconstrucoes.com</dc:creator>
  <cp:lastModifiedBy>5511982914466</cp:lastModifiedBy>
  <dcterms:created xsi:type="dcterms:W3CDTF">2025-06-03T14:57:11Z</dcterms:created>
  <dcterms:modified xsi:type="dcterms:W3CDTF">2025-06-03T21:27:22Z</dcterms:modified>
</cp:coreProperties>
</file>