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O\"/>
    </mc:Choice>
  </mc:AlternateContent>
  <xr:revisionPtr revIDLastSave="0" documentId="13_ncr:1_{A51C61A5-A44F-48D3-911A-353AE181C9F7}" xr6:coauthVersionLast="47" xr6:coauthVersionMax="47" xr10:uidLastSave="{00000000-0000-0000-0000-000000000000}"/>
  <bookViews>
    <workbookView xWindow="-120" yWindow="-120" windowWidth="29040" windowHeight="15840" firstSheet="3" activeTab="3" xr2:uid="{A5F82388-44BA-45F1-BBF8-03051F6731AA}"/>
  </bookViews>
  <sheets>
    <sheet name="Data" sheetId="1" state="hidden" r:id="rId1"/>
    <sheet name="Controller" sheetId="2" state="hidden" r:id="rId2"/>
    <sheet name="Caixinha" sheetId="4" state="hidden" r:id="rId3"/>
    <sheet name="Dashboard" sheetId="3" r:id="rId4"/>
  </sheets>
  <definedNames>
    <definedName name="SegmentaçãodeDados_Mês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9" i="4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11" i="4"/>
  <c r="C8" i="4" a="1"/>
  <c r="C8" i="4" s="1"/>
  <c r="C9" i="4" s="1"/>
  <c r="B10" i="1"/>
  <c r="B2" i="1"/>
  <c r="B3" i="1"/>
  <c r="B4" i="1"/>
  <c r="B5" i="1"/>
  <c r="B6" i="1"/>
  <c r="B7" i="1"/>
  <c r="B8" i="1"/>
  <c r="B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<sst xmlns="http://schemas.openxmlformats.org/spreadsheetml/2006/main" count="383" uniqueCount="123">
  <si>
    <t>Data</t>
  </si>
  <si>
    <t>Tipo</t>
  </si>
  <si>
    <t>Descrição</t>
  </si>
  <si>
    <t>Valor</t>
  </si>
  <si>
    <t>Categoria</t>
  </si>
  <si>
    <t>Operação Bancária</t>
  </si>
  <si>
    <t>Status</t>
  </si>
  <si>
    <t>SAÍDA</t>
  </si>
  <si>
    <t>EDUCAÇÃO</t>
  </si>
  <si>
    <t>CURSO ICL</t>
  </si>
  <si>
    <t>RECEBIDO</t>
  </si>
  <si>
    <t>PENDENTE DE PGTO</t>
  </si>
  <si>
    <t>MARISTA</t>
  </si>
  <si>
    <t>CARTÃO DE CRÉDITO</t>
  </si>
  <si>
    <t>SAÚDE</t>
  </si>
  <si>
    <t>MEDICAMENTOS</t>
  </si>
  <si>
    <t>VESTUÁRIO</t>
  </si>
  <si>
    <t>ROUPAS</t>
  </si>
  <si>
    <t>ICL</t>
  </si>
  <si>
    <t>ESSENCIA MINEIRA</t>
  </si>
  <si>
    <t>DROGARIA AMERICANA</t>
  </si>
  <si>
    <t>LOJAS RENNER</t>
  </si>
  <si>
    <t>ROUPAS 02 02</t>
  </si>
  <si>
    <t>MEDICAMENTOS 02 02</t>
  </si>
  <si>
    <t>INTER MARISTA 03 03</t>
  </si>
  <si>
    <t>CALÇADOS BONFIM</t>
  </si>
  <si>
    <t>CALÇADOS 02 02</t>
  </si>
  <si>
    <t>MANUT CASA</t>
  </si>
  <si>
    <t>BANQUETAS</t>
  </si>
  <si>
    <t>MM DECORESHOP</t>
  </si>
  <si>
    <t>RESTAURANTES</t>
  </si>
  <si>
    <t>EMPORIO DO ESPETO</t>
  </si>
  <si>
    <t>COMES E BEBES</t>
  </si>
  <si>
    <t>STREAMMING</t>
  </si>
  <si>
    <t>AMAZON PRIME BR 01 12</t>
  </si>
  <si>
    <t>AMAZON PRIME</t>
  </si>
  <si>
    <t>VIA PIZZA VIA GARDEN SHOP</t>
  </si>
  <si>
    <t xml:space="preserve">ROUPAS </t>
  </si>
  <si>
    <t>SENOR BRASA PARRILLA</t>
  </si>
  <si>
    <t>DROGARIA ARAUJO</t>
  </si>
  <si>
    <t>VARANDA DO PEIXE</t>
  </si>
  <si>
    <t>MG VARGINHA VIA CAFÉ G</t>
  </si>
  <si>
    <t>CALÇADOS 01 02</t>
  </si>
  <si>
    <t>BONFIM FOR MEN</t>
  </si>
  <si>
    <t>SABOR DO BRASIL PASTEL</t>
  </si>
  <si>
    <t>BOBS</t>
  </si>
  <si>
    <t>COMERCIO VAREJISTA DE MEI</t>
  </si>
  <si>
    <t>PRESENTES</t>
  </si>
  <si>
    <t>IDENTIDADE - MALWEE</t>
  </si>
  <si>
    <t>ÓTICA RAINHA</t>
  </si>
  <si>
    <t>ÓCULOS 01 12</t>
  </si>
  <si>
    <t>PRESENTE NATAL</t>
  </si>
  <si>
    <t>RAHRA 01 02</t>
  </si>
  <si>
    <t>PORTA COPOS - AREA GOURMET</t>
  </si>
  <si>
    <t>MUG CRIATIVA</t>
  </si>
  <si>
    <t>REFORMA</t>
  </si>
  <si>
    <t>ACABAMENTOS DE ELETRICA</t>
  </si>
  <si>
    <t>ELETRO VITORIA LTDA</t>
  </si>
  <si>
    <t>MEDICAMENTOS 01 02</t>
  </si>
  <si>
    <t>INTERNET - TV</t>
  </si>
  <si>
    <t>CLARO</t>
  </si>
  <si>
    <t>CELULAR</t>
  </si>
  <si>
    <t>VIVO SA</t>
  </si>
  <si>
    <t>TELEFONE</t>
  </si>
  <si>
    <t>COMPRA ON LINE</t>
  </si>
  <si>
    <t>AMAZON MUSIC</t>
  </si>
  <si>
    <t>COMBUSTÍVEL</t>
  </si>
  <si>
    <t>TRANSPORTE</t>
  </si>
  <si>
    <t>AUTO POSTO 500</t>
  </si>
  <si>
    <t>VIAGEM</t>
  </si>
  <si>
    <t>SMILES</t>
  </si>
  <si>
    <t>ASSENTO VOO - GALEAO - FOZ</t>
  </si>
  <si>
    <t>SORVETERIA</t>
  </si>
  <si>
    <t>DUBELATO VGA LTDA</t>
  </si>
  <si>
    <t>DROGARIAS PACHECO S A</t>
  </si>
  <si>
    <t>LANCHE</t>
  </si>
  <si>
    <t>CAFETERIA SHOPPING</t>
  </si>
  <si>
    <t>CERVEJA 12 FONTES</t>
  </si>
  <si>
    <t>PERFUME</t>
  </si>
  <si>
    <t>MORALE PERFUMARIA</t>
  </si>
  <si>
    <t xml:space="preserve">JARDINEIRA VGA </t>
  </si>
  <si>
    <t xml:space="preserve">SALTEADO BISTRO </t>
  </si>
  <si>
    <t>SUPERMERCADO</t>
  </si>
  <si>
    <t>ALIMENTAÇÃO</t>
  </si>
  <si>
    <t>SUPERMERCADO BUENO</t>
  </si>
  <si>
    <t>DROGASIL</t>
  </si>
  <si>
    <t>SUPERMERCADOS BH</t>
  </si>
  <si>
    <t>GESSO VAZ</t>
  </si>
  <si>
    <t>ALMOÇO</t>
  </si>
  <si>
    <t>MAVERICKS FOODS</t>
  </si>
  <si>
    <t>MP BARDO2GAIA PUB</t>
  </si>
  <si>
    <t>MATERIAIS ELETRICOS</t>
  </si>
  <si>
    <t>SISTEL</t>
  </si>
  <si>
    <t>FRO VIA GRILL</t>
  </si>
  <si>
    <t>VIA GRILL</t>
  </si>
  <si>
    <t>SUPORTE AUTOMOTIVO P CEL</t>
  </si>
  <si>
    <t>NOVAALIANCA</t>
  </si>
  <si>
    <t>ALINHAMENTO BALANCEAMENTO</t>
  </si>
  <si>
    <t>DAKAR AUTO CENTER</t>
  </si>
  <si>
    <t>PG GABRIELLE BRANDAO</t>
  </si>
  <si>
    <t>PADARIA</t>
  </si>
  <si>
    <t>PÃES</t>
  </si>
  <si>
    <t>BELLO PÃO</t>
  </si>
  <si>
    <t>Rótulos de Linha</t>
  </si>
  <si>
    <t>Total Geral</t>
  </si>
  <si>
    <t>Soma de Valor</t>
  </si>
  <si>
    <t>ENTRADA</t>
  </si>
  <si>
    <t>SALARIO</t>
  </si>
  <si>
    <t>REMUNERAÇÃO MENSAL</t>
  </si>
  <si>
    <t>CEF</t>
  </si>
  <si>
    <t>Credor / Devedor</t>
  </si>
  <si>
    <t>CRÉDITO EM CONTA</t>
  </si>
  <si>
    <t>CR DIV RH - FÉRIAS</t>
  </si>
  <si>
    <t>PIX</t>
  </si>
  <si>
    <t>PIX RECEBIDO</t>
  </si>
  <si>
    <t>RODRIGO ALVES DO PRADO</t>
  </si>
  <si>
    <t>Mês</t>
  </si>
  <si>
    <t xml:space="preserve">  </t>
  </si>
  <si>
    <t>Data de lançamento</t>
  </si>
  <si>
    <t>Depósito reservado</t>
  </si>
  <si>
    <t>Total Reservado</t>
  </si>
  <si>
    <t>Meta de Reserva</t>
  </si>
  <si>
    <t>R$ 120,00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</si>
</sst>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5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6F5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1" applyNumberFormat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0" fontId="3" fillId="2" borderId="0" xfId="0" applyFont="1" applyFill="1"/>
    <xf numFmtId="0" fontId="2" fillId="0" borderId="0" xfId="0" applyFont="1"/>
    <xf numFmtId="14" fontId="4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4" fontId="3" fillId="0" borderId="0" xfId="0" applyNumberFormat="1" applyFont="1"/>
    <xf numFmtId="0" fontId="1" fillId="5" borderId="1" xfId="1"/>
    <xf numFmtId="164" fontId="4" fillId="0" borderId="0" xfId="0" applyNumberFormat="1" applyFont="1" applyAlignment="1">
      <alignment horizontal="right"/>
    </xf>
  </cellXfs>
  <cellStyles count="2">
    <cellStyle name="Entrada" xfId="1" builtinId="20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&quot;R$&quot;\ #,##0.00"/>
      <alignment horizontal="right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FB6F54"/>
        </patternFill>
      </fill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rgb="FFFB6F54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numFmt numFmtId="164" formatCode="&quot;R$&quot;\ #,##0.00"/>
    </dxf>
    <dxf>
      <numFmt numFmtId="1" formatCode="0"/>
    </dxf>
    <dxf>
      <numFmt numFmtId="19" formatCode="dd/mm/yyyy"/>
    </dxf>
  </dxfs>
  <tableStyles count="1" defaultTableStyle="TableStyleMedium2" defaultPivotStyle="PivotStyleLight16">
    <tableStyle name="SlicerStyleLight2 2" pivot="0" table="0" count="10" xr9:uid="{94D4A1C4-C0D5-447B-B4CA-A2C6975839C1}">
      <tableStyleElement type="wholeTable" dxfId="2"/>
      <tableStyleElement type="headerRow" dxfId="1"/>
    </tableStyle>
  </tableStyles>
  <colors>
    <mruColors>
      <color rgb="FFFB6F54"/>
      <color rgb="FFFB6642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22/10/relationships/richValueRel" Target="richData/richValueRel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[PlanilhaInteligente-FinancasPessoais.xlsx]Controller!tbl_entrada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B6F5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Controller!$J$14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6F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Controller!$I$15:$I$17</c:f>
              <c:strCache>
                <c:ptCount val="2"/>
                <c:pt idx="0">
                  <c:v>PIX</c:v>
                </c:pt>
                <c:pt idx="1">
                  <c:v>SALARIO</c:v>
                </c:pt>
              </c:strCache>
            </c:strRef>
          </c:cat>
          <c:val>
            <c:numRef>
              <c:f>Controller!$J$15:$J$17</c:f>
              <c:numCache>
                <c:formatCode>"R$"\ #,##0.00</c:formatCode>
                <c:ptCount val="2"/>
                <c:pt idx="0">
                  <c:v>5000</c:v>
                </c:pt>
                <c:pt idx="1">
                  <c:v>10763.65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A-452E-B0C3-CAE1B61C3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3149832"/>
        <c:axId val="583151272"/>
      </c:barChart>
      <c:catAx>
        <c:axId val="583149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3151272"/>
        <c:crosses val="autoZero"/>
        <c:auto val="1"/>
        <c:lblAlgn val="ctr"/>
        <c:lblOffset val="100"/>
        <c:noMultiLvlLbl val="0"/>
      </c:catAx>
      <c:valAx>
        <c:axId val="583151272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583149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[PlanilhaInteligente-FinancasPessoais.xlsx]Controller!tbl_saida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B6F5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6F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Controller!$C$8:$C$22</c:f>
              <c:strCache>
                <c:ptCount val="14"/>
                <c:pt idx="0">
                  <c:v>COMPRA ON LINE</c:v>
                </c:pt>
                <c:pt idx="1">
                  <c:v>EDUCAÇÃO</c:v>
                </c:pt>
                <c:pt idx="2">
                  <c:v>MANUT CASA</c:v>
                </c:pt>
                <c:pt idx="3">
                  <c:v>PADARIA</c:v>
                </c:pt>
                <c:pt idx="4">
                  <c:v>PRESENTES</c:v>
                </c:pt>
                <c:pt idx="5">
                  <c:v>REFORMA</c:v>
                </c:pt>
                <c:pt idx="6">
                  <c:v>RESTAURANTES</c:v>
                </c:pt>
                <c:pt idx="7">
                  <c:v>SAÚDE</c:v>
                </c:pt>
                <c:pt idx="8">
                  <c:v>STREAMMING</c:v>
                </c:pt>
                <c:pt idx="9">
                  <c:v>SUPERMERCADO</c:v>
                </c:pt>
                <c:pt idx="10">
                  <c:v>TELEFONE</c:v>
                </c:pt>
                <c:pt idx="11">
                  <c:v>TRANSPORTE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Controller!$D$8:$D$22</c:f>
              <c:numCache>
                <c:formatCode>"R$"\ #,##0.00</c:formatCode>
                <c:ptCount val="14"/>
                <c:pt idx="0">
                  <c:v>59.8</c:v>
                </c:pt>
                <c:pt idx="1">
                  <c:v>668.34</c:v>
                </c:pt>
                <c:pt idx="2">
                  <c:v>1880.3</c:v>
                </c:pt>
                <c:pt idx="3">
                  <c:v>31</c:v>
                </c:pt>
                <c:pt idx="4">
                  <c:v>604.63</c:v>
                </c:pt>
                <c:pt idx="5">
                  <c:v>536.62</c:v>
                </c:pt>
                <c:pt idx="6">
                  <c:v>1747.3700000000001</c:v>
                </c:pt>
                <c:pt idx="7">
                  <c:v>1023.71</c:v>
                </c:pt>
                <c:pt idx="8">
                  <c:v>35.799999999999997</c:v>
                </c:pt>
                <c:pt idx="9">
                  <c:v>289.67</c:v>
                </c:pt>
                <c:pt idx="10">
                  <c:v>57</c:v>
                </c:pt>
                <c:pt idx="11">
                  <c:v>420.31</c:v>
                </c:pt>
                <c:pt idx="12">
                  <c:v>1081</c:v>
                </c:pt>
                <c:pt idx="1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8-44F2-A15B-18BF22B324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8918000"/>
        <c:axId val="658926280"/>
      </c:barChart>
      <c:catAx>
        <c:axId val="65891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8926280"/>
        <c:crosses val="autoZero"/>
        <c:auto val="1"/>
        <c:lblAlgn val="ctr"/>
        <c:lblOffset val="100"/>
        <c:noMultiLvlLbl val="0"/>
      </c:catAx>
      <c:valAx>
        <c:axId val="65892628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65891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Caixinha!$D$4</c:f>
              <c:numCache>
                <c:formatCode>"R$"\ #,##0.00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6-4460-969C-E31C7D566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8714792"/>
        <c:axId val="658715872"/>
      </c:barChart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28000">
                  <a:srgbClr val="FB6F54"/>
                </a:gs>
                <a:gs pos="83000">
                  <a:schemeClr val="bg1">
                    <a:alpha val="46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"R$"\ #,##0.00</c:formatCode>
                <c:ptCount val="1"/>
                <c:pt idx="0">
                  <c:v>2480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6-4460-969C-E31C7D566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9306448"/>
        <c:axId val="669302848"/>
      </c:barChart>
      <c:catAx>
        <c:axId val="65871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8715872"/>
        <c:crosses val="autoZero"/>
        <c:auto val="1"/>
        <c:lblAlgn val="ctr"/>
        <c:lblOffset val="100"/>
        <c:noMultiLvlLbl val="0"/>
      </c:catAx>
      <c:valAx>
        <c:axId val="658715872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658714792"/>
        <c:crosses val="autoZero"/>
        <c:crossBetween val="between"/>
      </c:valAx>
      <c:valAx>
        <c:axId val="669302848"/>
        <c:scaling>
          <c:orientation val="minMax"/>
        </c:scaling>
        <c:delete val="1"/>
        <c:axPos val="r"/>
        <c:numFmt formatCode="&quot;R$&quot;\ #,##0.00" sourceLinked="1"/>
        <c:majorTickMark val="out"/>
        <c:minorTickMark val="none"/>
        <c:tickLblPos val="nextTo"/>
        <c:crossAx val="669306448"/>
        <c:crosses val="max"/>
        <c:crossBetween val="between"/>
      </c:valAx>
      <c:catAx>
        <c:axId val="669306448"/>
        <c:scaling>
          <c:orientation val="minMax"/>
        </c:scaling>
        <c:delete val="1"/>
        <c:axPos val="b"/>
        <c:majorTickMark val="out"/>
        <c:minorTickMark val="none"/>
        <c:tickLblPos val="nextTo"/>
        <c:crossAx val="6693028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3" Type="http://schemas.openxmlformats.org/officeDocument/2006/relationships/image" Target="../media/image3.svg"/><Relationship Id="rId7" Type="http://schemas.openxmlformats.org/officeDocument/2006/relationships/hyperlink" Target="#Data!A1"/><Relationship Id="rId12" Type="http://schemas.openxmlformats.org/officeDocument/2006/relationships/image" Target="../media/image10.svg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6" Type="http://schemas.openxmlformats.org/officeDocument/2006/relationships/image" Target="../media/image5.svg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5" Type="http://schemas.openxmlformats.org/officeDocument/2006/relationships/chart" Target="../charts/chart3.xml"/><Relationship Id="rId10" Type="http://schemas.openxmlformats.org/officeDocument/2006/relationships/image" Target="../media/image8.png"/><Relationship Id="rId4" Type="http://schemas.openxmlformats.org/officeDocument/2006/relationships/chart" Target="../charts/chart2.xml"/><Relationship Id="rId9" Type="http://schemas.openxmlformats.org/officeDocument/2006/relationships/image" Target="../media/image7.svg"/><Relationship Id="rId1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26</xdr:row>
      <xdr:rowOff>114300</xdr:rowOff>
    </xdr:from>
    <xdr:to>
      <xdr:col>9</xdr:col>
      <xdr:colOff>609599</xdr:colOff>
      <xdr:row>41</xdr:row>
      <xdr:rowOff>171450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C4D0A8B7-299F-4EE3-A0A7-93B49FD1E243}"/>
            </a:ext>
          </a:extLst>
        </xdr:cNvPr>
        <xdr:cNvGrpSpPr/>
      </xdr:nvGrpSpPr>
      <xdr:grpSpPr>
        <a:xfrm>
          <a:off x="2628900" y="5067300"/>
          <a:ext cx="5181599" cy="2914650"/>
          <a:chOff x="2752725" y="4314825"/>
          <a:chExt cx="5181599" cy="2409825"/>
        </a:xfrm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3994B089-4F91-FFCF-3547-A76CA0B9D8C2}"/>
              </a:ext>
            </a:extLst>
          </xdr:cNvPr>
          <xdr:cNvGrpSpPr/>
        </xdr:nvGrpSpPr>
        <xdr:grpSpPr>
          <a:xfrm>
            <a:off x="2752725" y="4314825"/>
            <a:ext cx="5181599" cy="2409825"/>
            <a:chOff x="2809876" y="4314825"/>
            <a:chExt cx="5181599" cy="2409825"/>
          </a:xfrm>
        </xdr:grpSpPr>
        <xdr:grpSp>
          <xdr:nvGrpSpPr>
            <xdr:cNvPr id="9" name="Agrupar 8">
              <a:extLst>
                <a:ext uri="{FF2B5EF4-FFF2-40B4-BE49-F238E27FC236}">
                  <a16:creationId xmlns:a16="http://schemas.microsoft.com/office/drawing/2014/main" id="{F536DDAD-F819-5F2F-0539-535AA0D9E533}"/>
                </a:ext>
              </a:extLst>
            </xdr:cNvPr>
            <xdr:cNvGrpSpPr/>
          </xdr:nvGrpSpPr>
          <xdr:grpSpPr>
            <a:xfrm>
              <a:off x="2809876" y="4314825"/>
              <a:ext cx="5181599" cy="2409825"/>
              <a:chOff x="2809876" y="4314825"/>
              <a:chExt cx="5181599" cy="2409825"/>
            </a:xfrm>
          </xdr:grpSpPr>
          <xdr:sp macro="" textlink="">
            <xdr:nvSpPr>
              <xdr:cNvPr id="5" name="Retângulo: Cantos Arredondados 4">
                <a:extLst>
                  <a:ext uri="{FF2B5EF4-FFF2-40B4-BE49-F238E27FC236}">
                    <a16:creationId xmlns:a16="http://schemas.microsoft.com/office/drawing/2014/main" id="{563928E0-6893-49A1-A183-030FEE527603}"/>
                  </a:ext>
                </a:extLst>
              </xdr:cNvPr>
              <xdr:cNvSpPr/>
            </xdr:nvSpPr>
            <xdr:spPr>
              <a:xfrm>
                <a:off x="2819400" y="4324351"/>
                <a:ext cx="5172075" cy="2400299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graphicFrame macro="">
            <xdr:nvGraphicFramePr>
              <xdr:cNvPr id="3" name="Gráfico 2">
                <a:extLst>
                  <a:ext uri="{FF2B5EF4-FFF2-40B4-BE49-F238E27FC236}">
                    <a16:creationId xmlns:a16="http://schemas.microsoft.com/office/drawing/2014/main" id="{07386DAE-7ED0-4273-BE4D-2810A7562C5B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000375" y="5133976"/>
              <a:ext cx="4572000" cy="151447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7" name="Retângulo: Cantos Superiores Arredondados 6">
                <a:extLst>
                  <a:ext uri="{FF2B5EF4-FFF2-40B4-BE49-F238E27FC236}">
                    <a16:creationId xmlns:a16="http://schemas.microsoft.com/office/drawing/2014/main" id="{BDBD281A-5D70-4986-A432-A2B806C3D791}"/>
                  </a:ext>
                </a:extLst>
              </xdr:cNvPr>
              <xdr:cNvSpPr/>
            </xdr:nvSpPr>
            <xdr:spPr>
              <a:xfrm>
                <a:off x="2809876" y="4314825"/>
                <a:ext cx="5181599" cy="733425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FB6F5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8299254-EC49-4435-A035-9FFC6DD4BDA4}"/>
                </a:ext>
              </a:extLst>
            </xdr:cNvPr>
            <xdr:cNvSpPr txBox="1"/>
          </xdr:nvSpPr>
          <xdr:spPr>
            <a:xfrm>
              <a:off x="4029075" y="4438650"/>
              <a:ext cx="1219200" cy="457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kern="12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Entradas</a:t>
              </a:r>
            </a:p>
          </xdr:txBody>
        </xdr:sp>
      </xdr:grpSp>
      <xdr:pic>
        <xdr:nvPicPr>
          <xdr:cNvPr id="15" name="Gráfico 14" descr="Registrar estrutura de tópicos">
            <a:extLst>
              <a:ext uri="{FF2B5EF4-FFF2-40B4-BE49-F238E27FC236}">
                <a16:creationId xmlns:a16="http://schemas.microsoft.com/office/drawing/2014/main" id="{051DDE58-1EAE-3DFF-1ED4-9DE4739022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095625" y="4371975"/>
            <a:ext cx="571500" cy="5715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295275</xdr:colOff>
      <xdr:row>12</xdr:row>
      <xdr:rowOff>9525</xdr:rowOff>
    </xdr:from>
    <xdr:to>
      <xdr:col>20</xdr:col>
      <xdr:colOff>66675</xdr:colOff>
      <xdr:row>25</xdr:row>
      <xdr:rowOff>9525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F47D660E-3454-1BC9-BB02-652213D87067}"/>
            </a:ext>
          </a:extLst>
        </xdr:cNvPr>
        <xdr:cNvGrpSpPr/>
      </xdr:nvGrpSpPr>
      <xdr:grpSpPr>
        <a:xfrm>
          <a:off x="2619375" y="2295525"/>
          <a:ext cx="11353800" cy="2476500"/>
          <a:chOff x="2752725" y="314325"/>
          <a:chExt cx="11353800" cy="3819525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EF1FD51C-ACC8-2101-1F8D-3C14829F078E}"/>
              </a:ext>
            </a:extLst>
          </xdr:cNvPr>
          <xdr:cNvGrpSpPr/>
        </xdr:nvGrpSpPr>
        <xdr:grpSpPr>
          <a:xfrm>
            <a:off x="2752725" y="314325"/>
            <a:ext cx="11353800" cy="3819525"/>
            <a:chOff x="2752725" y="314325"/>
            <a:chExt cx="11353800" cy="3819525"/>
          </a:xfrm>
        </xdr:grpSpPr>
        <xdr:grpSp>
          <xdr:nvGrpSpPr>
            <xdr:cNvPr id="8" name="Agrupar 7">
              <a:extLst>
                <a:ext uri="{FF2B5EF4-FFF2-40B4-BE49-F238E27FC236}">
                  <a16:creationId xmlns:a16="http://schemas.microsoft.com/office/drawing/2014/main" id="{E2CA58BA-6420-5BC2-C31C-A817755C088A}"/>
                </a:ext>
              </a:extLst>
            </xdr:cNvPr>
            <xdr:cNvGrpSpPr/>
          </xdr:nvGrpSpPr>
          <xdr:grpSpPr>
            <a:xfrm>
              <a:off x="2752725" y="314325"/>
              <a:ext cx="11353800" cy="3819525"/>
              <a:chOff x="2762250" y="76200"/>
              <a:chExt cx="11353800" cy="3819525"/>
            </a:xfrm>
          </xdr:grpSpPr>
          <xdr:sp macro="" textlink="">
            <xdr:nvSpPr>
              <xdr:cNvPr id="4" name="Retângulo: Cantos Arredondados 3">
                <a:extLst>
                  <a:ext uri="{FF2B5EF4-FFF2-40B4-BE49-F238E27FC236}">
                    <a16:creationId xmlns:a16="http://schemas.microsoft.com/office/drawing/2014/main" id="{6150F2BE-2A4F-C277-AFDE-A0991D3C95CE}"/>
                  </a:ext>
                </a:extLst>
              </xdr:cNvPr>
              <xdr:cNvSpPr/>
            </xdr:nvSpPr>
            <xdr:spPr>
              <a:xfrm>
                <a:off x="2762250" y="76200"/>
                <a:ext cx="11353800" cy="3819525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94771D24-651F-4D61-A228-51F7A08683B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257550" y="1019175"/>
              <a:ext cx="10287000" cy="287178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sp macro="" textlink="">
            <xdr:nvSpPr>
              <xdr:cNvPr id="6" name="Retângulo: Cantos Superiores Arredondados 5">
                <a:extLst>
                  <a:ext uri="{FF2B5EF4-FFF2-40B4-BE49-F238E27FC236}">
                    <a16:creationId xmlns:a16="http://schemas.microsoft.com/office/drawing/2014/main" id="{5F6E8885-48CA-B395-135B-92727C917DB6}"/>
                  </a:ext>
                </a:extLst>
              </xdr:cNvPr>
              <xdr:cNvSpPr/>
            </xdr:nvSpPr>
            <xdr:spPr>
              <a:xfrm>
                <a:off x="2762250" y="76200"/>
                <a:ext cx="11353799" cy="733425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FB6F5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5454BA2-DA0A-4891-BE6C-C728846014C6}"/>
                </a:ext>
              </a:extLst>
            </xdr:cNvPr>
            <xdr:cNvSpPr txBox="1"/>
          </xdr:nvSpPr>
          <xdr:spPr>
            <a:xfrm>
              <a:off x="3981450" y="324985"/>
              <a:ext cx="914400" cy="5916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kern="12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Saídas</a:t>
              </a:r>
            </a:p>
          </xdr:txBody>
        </xdr:sp>
      </xdr:grpSp>
      <xdr:pic>
        <xdr:nvPicPr>
          <xdr:cNvPr id="17" name="Gráfico 16" descr="Dinheiro voador estrutura de tópicos">
            <a:extLst>
              <a:ext uri="{FF2B5EF4-FFF2-40B4-BE49-F238E27FC236}">
                <a16:creationId xmlns:a16="http://schemas.microsoft.com/office/drawing/2014/main" id="{92F55207-FE78-6390-73DF-8909D68507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162300" y="400050"/>
            <a:ext cx="514350" cy="51435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247650</xdr:colOff>
      <xdr:row>7</xdr:row>
      <xdr:rowOff>171450</xdr:rowOff>
    </xdr:from>
    <xdr:to>
      <xdr:col>0</xdr:col>
      <xdr:colOff>2076450</xdr:colOff>
      <xdr:row>21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Mês">
              <a:extLst>
                <a:ext uri="{FF2B5EF4-FFF2-40B4-BE49-F238E27FC236}">
                  <a16:creationId xmlns:a16="http://schemas.microsoft.com/office/drawing/2014/main" id="{D77089F6-A2E1-4B82-9687-960D3B0BBD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" y="1504950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5</xdr:row>
      <xdr:rowOff>76200</xdr:rowOff>
    </xdr:from>
    <xdr:to>
      <xdr:col>9</xdr:col>
      <xdr:colOff>466724</xdr:colOff>
      <xdr:row>7</xdr:row>
      <xdr:rowOff>114300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C9935C5A-D7AB-46D6-A128-9A0938846C93}"/>
            </a:ext>
          </a:extLst>
        </xdr:cNvPr>
        <xdr:cNvSpPr txBox="1"/>
      </xdr:nvSpPr>
      <xdr:spPr>
        <a:xfrm>
          <a:off x="4152900" y="1028700"/>
          <a:ext cx="3514724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kern="120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Acompanhamento financeiro</a:t>
          </a:r>
        </a:p>
      </xdr:txBody>
    </xdr:sp>
    <xdr:clientData/>
  </xdr:twoCellAnchor>
  <xdr:twoCellAnchor>
    <xdr:from>
      <xdr:col>1</xdr:col>
      <xdr:colOff>371475</xdr:colOff>
      <xdr:row>2</xdr:row>
      <xdr:rowOff>114300</xdr:rowOff>
    </xdr:from>
    <xdr:to>
      <xdr:col>20</xdr:col>
      <xdr:colOff>95250</xdr:colOff>
      <xdr:row>9</xdr:row>
      <xdr:rowOff>47625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7F356C29-9D65-3356-165D-CC20D6F2489E}"/>
            </a:ext>
          </a:extLst>
        </xdr:cNvPr>
        <xdr:cNvGrpSpPr/>
      </xdr:nvGrpSpPr>
      <xdr:grpSpPr>
        <a:xfrm>
          <a:off x="2695575" y="495300"/>
          <a:ext cx="11306175" cy="1266825"/>
          <a:chOff x="2676525" y="76200"/>
          <a:chExt cx="11306175" cy="1266825"/>
        </a:xfrm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DA17C016-A902-41E2-A56E-231B9392F127}"/>
              </a:ext>
            </a:extLst>
          </xdr:cNvPr>
          <xdr:cNvSpPr/>
        </xdr:nvSpPr>
        <xdr:spPr>
          <a:xfrm>
            <a:off x="2676525" y="76200"/>
            <a:ext cx="11306175" cy="1266825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7AAB14D5-0ED8-4F20-871F-7094103D831D}"/>
              </a:ext>
            </a:extLst>
          </xdr:cNvPr>
          <xdr:cNvSpPr/>
        </xdr:nvSpPr>
        <xdr:spPr>
          <a:xfrm>
            <a:off x="2676525" y="76200"/>
            <a:ext cx="1162050" cy="1266825"/>
          </a:xfrm>
          <a:prstGeom prst="roundRect">
            <a:avLst/>
          </a:prstGeom>
          <a:solidFill>
            <a:srgbClr val="FB6F54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1D74E8D8-EAAF-4E5E-51C3-87BCF5E56850}"/>
              </a:ext>
            </a:extLst>
          </xdr:cNvPr>
          <xdr:cNvSpPr txBox="1"/>
        </xdr:nvSpPr>
        <xdr:spPr>
          <a:xfrm>
            <a:off x="4124325" y="180975"/>
            <a:ext cx="3514724" cy="4191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kern="1200">
                <a:latin typeface="Segoe UI" panose="020B0502040204020203" pitchFamily="34" charset="0"/>
                <a:cs typeface="Segoe UI" panose="020B0502040204020203" pitchFamily="34" charset="0"/>
              </a:rPr>
              <a:t>Hello, Rodrigo!</a:t>
            </a:r>
          </a:p>
        </xdr:txBody>
      </xdr:sp>
      <xdr:grpSp>
        <xdr:nvGrpSpPr>
          <xdr:cNvPr id="30" name="Agrupar 29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325AFB3E-63AB-8681-A275-EEBED8BAD9EC}"/>
              </a:ext>
            </a:extLst>
          </xdr:cNvPr>
          <xdr:cNvGrpSpPr/>
        </xdr:nvGrpSpPr>
        <xdr:grpSpPr>
          <a:xfrm>
            <a:off x="8963025" y="466725"/>
            <a:ext cx="4305300" cy="352425"/>
            <a:chOff x="8963025" y="466725"/>
            <a:chExt cx="4305300" cy="352425"/>
          </a:xfrm>
        </xdr:grpSpPr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0E5C2DD-1BE8-8D62-4206-EAC6FBD6DC0A}"/>
                </a:ext>
              </a:extLst>
            </xdr:cNvPr>
            <xdr:cNvSpPr txBox="1"/>
          </xdr:nvSpPr>
          <xdr:spPr>
            <a:xfrm>
              <a:off x="8963025" y="466725"/>
              <a:ext cx="4305300" cy="35242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rgbClr val="FB6F54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pt-BR" sz="1100" kern="1200"/>
                <a:t>Pesquisar</a:t>
              </a:r>
              <a:r>
                <a:rPr lang="pt-BR" sz="1100" kern="1200" baseline="0"/>
                <a:t> dados...</a:t>
              </a:r>
              <a:endParaRPr lang="pt-BR" sz="1100" kern="1200"/>
            </a:p>
          </xdr:txBody>
        </xdr:sp>
        <xdr:pic>
          <xdr:nvPicPr>
            <xdr:cNvPr id="29" name="Gráfico 28" descr="Lupa estrutura de tópicos">
              <a:extLst>
                <a:ext uri="{FF2B5EF4-FFF2-40B4-BE49-F238E27FC236}">
                  <a16:creationId xmlns:a16="http://schemas.microsoft.com/office/drawing/2014/main" id="{26C28C31-B4C8-6FB4-EB87-930BB9ADD2E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12811126" y="476251"/>
              <a:ext cx="342899" cy="34289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85724</xdr:colOff>
      <xdr:row>2</xdr:row>
      <xdr:rowOff>95250</xdr:rowOff>
    </xdr:from>
    <xdr:to>
      <xdr:col>4</xdr:col>
      <xdr:colOff>152399</xdr:colOff>
      <xdr:row>12</xdr:row>
      <xdr:rowOff>85725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BEF6948C-BE39-7F3A-A9A8-4353685A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09824" y="476250"/>
          <a:ext cx="1895475" cy="1895475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5</xdr:row>
      <xdr:rowOff>133350</xdr:rowOff>
    </xdr:from>
    <xdr:to>
      <xdr:col>9</xdr:col>
      <xdr:colOff>476249</xdr:colOff>
      <xdr:row>7</xdr:row>
      <xdr:rowOff>171450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449710ED-5DDA-4CF9-95CE-9F14D0E980AB}"/>
            </a:ext>
          </a:extLst>
        </xdr:cNvPr>
        <xdr:cNvSpPr txBox="1"/>
      </xdr:nvSpPr>
      <xdr:spPr>
        <a:xfrm>
          <a:off x="4162425" y="1085850"/>
          <a:ext cx="3514724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kern="120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Acompanhamento financeiro</a:t>
          </a:r>
        </a:p>
      </xdr:txBody>
    </xdr:sp>
    <xdr:clientData/>
  </xdr:twoCellAnchor>
  <xdr:twoCellAnchor>
    <xdr:from>
      <xdr:col>0</xdr:col>
      <xdr:colOff>85725</xdr:colOff>
      <xdr:row>0</xdr:row>
      <xdr:rowOff>123825</xdr:rowOff>
    </xdr:from>
    <xdr:to>
      <xdr:col>0</xdr:col>
      <xdr:colOff>2286000</xdr:colOff>
      <xdr:row>4</xdr:row>
      <xdr:rowOff>152400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A817CAE5-5345-2164-E111-B648419B36E5}"/>
            </a:ext>
          </a:extLst>
        </xdr:cNvPr>
        <xdr:cNvSpPr/>
      </xdr:nvSpPr>
      <xdr:spPr>
        <a:xfrm>
          <a:off x="85725" y="123825"/>
          <a:ext cx="2200275" cy="7905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600" kern="1200">
              <a:latin typeface="Segoe UI" panose="020B0502040204020203" pitchFamily="34" charset="0"/>
              <a:cs typeface="Segoe UI" panose="020B0502040204020203" pitchFamily="34" charset="0"/>
            </a:rPr>
            <a:t>Money App</a:t>
          </a:r>
        </a:p>
      </xdr:txBody>
    </xdr:sp>
    <xdr:clientData/>
  </xdr:twoCellAnchor>
  <xdr:twoCellAnchor editAs="oneCell">
    <xdr:from>
      <xdr:col>0</xdr:col>
      <xdr:colOff>1514475</xdr:colOff>
      <xdr:row>1</xdr:row>
      <xdr:rowOff>66675</xdr:rowOff>
    </xdr:from>
    <xdr:to>
      <xdr:col>0</xdr:col>
      <xdr:colOff>2057400</xdr:colOff>
      <xdr:row>4</xdr:row>
      <xdr:rowOff>38100</xdr:rowOff>
    </xdr:to>
    <xdr:pic>
      <xdr:nvPicPr>
        <xdr:cNvPr id="36" name="Gráfico 35" descr="Moedas com preenchimento sólido">
          <a:extLst>
            <a:ext uri="{FF2B5EF4-FFF2-40B4-BE49-F238E27FC236}">
              <a16:creationId xmlns:a16="http://schemas.microsoft.com/office/drawing/2014/main" id="{7F2C6A7B-8BBD-BD70-72AC-5D7E695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514475" y="257175"/>
          <a:ext cx="542925" cy="542925"/>
        </a:xfrm>
        <a:prstGeom prst="rect">
          <a:avLst/>
        </a:prstGeom>
      </xdr:spPr>
    </xdr:pic>
    <xdr:clientData/>
  </xdr:twoCellAnchor>
  <xdr:twoCellAnchor>
    <xdr:from>
      <xdr:col>11</xdr:col>
      <xdr:colOff>352425</xdr:colOff>
      <xdr:row>26</xdr:row>
      <xdr:rowOff>123825</xdr:rowOff>
    </xdr:from>
    <xdr:to>
      <xdr:col>20</xdr:col>
      <xdr:colOff>47624</xdr:colOff>
      <xdr:row>41</xdr:row>
      <xdr:rowOff>114300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9B53AE4D-A5AF-4004-8BEA-0DF74FEF2FAF}"/>
            </a:ext>
          </a:extLst>
        </xdr:cNvPr>
        <xdr:cNvGrpSpPr/>
      </xdr:nvGrpSpPr>
      <xdr:grpSpPr>
        <a:xfrm>
          <a:off x="8772525" y="5076825"/>
          <a:ext cx="5181599" cy="2847975"/>
          <a:chOff x="2752725" y="4314825"/>
          <a:chExt cx="5181599" cy="2409825"/>
        </a:xfrm>
      </xdr:grpSpPr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C17F8B43-6585-A1B6-8ACF-1D986C1BDC9C}"/>
              </a:ext>
            </a:extLst>
          </xdr:cNvPr>
          <xdr:cNvGrpSpPr/>
        </xdr:nvGrpSpPr>
        <xdr:grpSpPr>
          <a:xfrm>
            <a:off x="2752725" y="4314825"/>
            <a:ext cx="5181599" cy="2409825"/>
            <a:chOff x="2809876" y="4314825"/>
            <a:chExt cx="5181599" cy="2409825"/>
          </a:xfrm>
        </xdr:grpSpPr>
        <xdr:grpSp>
          <xdr:nvGrpSpPr>
            <xdr:cNvPr id="41" name="Agrupar 40">
              <a:extLst>
                <a:ext uri="{FF2B5EF4-FFF2-40B4-BE49-F238E27FC236}">
                  <a16:creationId xmlns:a16="http://schemas.microsoft.com/office/drawing/2014/main" id="{4824B71A-9DB5-BD89-8DA1-D91E35372BF5}"/>
                </a:ext>
              </a:extLst>
            </xdr:cNvPr>
            <xdr:cNvGrpSpPr/>
          </xdr:nvGrpSpPr>
          <xdr:grpSpPr>
            <a:xfrm>
              <a:off x="2809876" y="4314825"/>
              <a:ext cx="5181599" cy="2409825"/>
              <a:chOff x="2809876" y="4314825"/>
              <a:chExt cx="5181599" cy="2409825"/>
            </a:xfrm>
          </xdr:grpSpPr>
          <xdr:sp macro="" textlink="">
            <xdr:nvSpPr>
              <xdr:cNvPr id="43" name="Retângulo: Cantos Arredondados 42">
                <a:extLst>
                  <a:ext uri="{FF2B5EF4-FFF2-40B4-BE49-F238E27FC236}">
                    <a16:creationId xmlns:a16="http://schemas.microsoft.com/office/drawing/2014/main" id="{0870EA80-7A62-201E-2170-0615530BEC6D}"/>
                  </a:ext>
                </a:extLst>
              </xdr:cNvPr>
              <xdr:cNvSpPr/>
            </xdr:nvSpPr>
            <xdr:spPr>
              <a:xfrm>
                <a:off x="2819400" y="4324351"/>
                <a:ext cx="5172075" cy="2400299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sp macro="" textlink="">
            <xdr:nvSpPr>
              <xdr:cNvPr id="45" name="Retângulo: Cantos Superiores Arredondados 44">
                <a:extLst>
                  <a:ext uri="{FF2B5EF4-FFF2-40B4-BE49-F238E27FC236}">
                    <a16:creationId xmlns:a16="http://schemas.microsoft.com/office/drawing/2014/main" id="{DC5C5C3B-86C5-2C3C-D06C-1DC0A416E989}"/>
                  </a:ext>
                </a:extLst>
              </xdr:cNvPr>
              <xdr:cNvSpPr/>
            </xdr:nvSpPr>
            <xdr:spPr>
              <a:xfrm>
                <a:off x="2809876" y="4314825"/>
                <a:ext cx="5181599" cy="733425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FB6F5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B5233EE-8537-BBA5-D886-B9FCB38AAC53}"/>
                </a:ext>
              </a:extLst>
            </xdr:cNvPr>
            <xdr:cNvSpPr txBox="1"/>
          </xdr:nvSpPr>
          <xdr:spPr>
            <a:xfrm>
              <a:off x="4029075" y="4438650"/>
              <a:ext cx="1666876" cy="457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kern="12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Economias</a:t>
              </a:r>
            </a:p>
          </xdr:txBody>
        </xdr:sp>
      </xdr:grpSp>
      <xdr:pic>
        <xdr:nvPicPr>
          <xdr:cNvPr id="40" name="Gráfico 39" descr="Cofrinho estrutura de tópicos">
            <a:extLst>
              <a:ext uri="{FF2B5EF4-FFF2-40B4-BE49-F238E27FC236}">
                <a16:creationId xmlns:a16="http://schemas.microsoft.com/office/drawing/2014/main" id="{9386AD51-C24F-243F-7364-05E08EC2B7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3067050" y="4371975"/>
            <a:ext cx="521013" cy="571499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438150</xdr:colOff>
      <xdr:row>31</xdr:row>
      <xdr:rowOff>47625</xdr:rowOff>
    </xdr:from>
    <xdr:to>
      <xdr:col>18</xdr:col>
      <xdr:colOff>333375</xdr:colOff>
      <xdr:row>41</xdr:row>
      <xdr:rowOff>19050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96D993E-9A18-46AD-86F0-8CF5625C1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" refreshedDate="45670.576165393519" createdVersion="8" refreshedVersion="8" minRefreshableVersion="3" recordCount="57" xr:uid="{CC55FB25-645D-4BA5-A702-192A49ACC04E}">
  <cacheSource type="worksheet">
    <worksheetSource name="tbl_operations"/>
  </cacheSource>
  <cacheFields count="9">
    <cacheField name="Data" numFmtId="14">
      <sharedItems containsSemiMixedTypes="0" containsNonDate="0" containsDate="1" containsString="0" minDate="2024-09-24T00:00:00" maxDate="2025-01-01T00:00:00"/>
    </cacheField>
    <cacheField name="Mês" numFmtId="1">
      <sharedItems containsSemiMixedTypes="0" containsString="0" containsNumber="1" containsInteger="1" minValue="9" maxValue="12" count="4">
        <n v="9"/>
        <n v="10"/>
        <n v="11"/>
        <n v="12"/>
      </sharedItems>
    </cacheField>
    <cacheField name="Tipo" numFmtId="0">
      <sharedItems count="2">
        <s v="SAÍDA"/>
        <s v="ENTRADA"/>
      </sharedItems>
    </cacheField>
    <cacheField name="Categoria" numFmtId="0">
      <sharedItems count="16">
        <s v="EDUCAÇÃO"/>
        <s v="SAÚDE"/>
        <s v="VESTUÁRIO"/>
        <s v="SALARIO"/>
        <s v="MANUT CASA"/>
        <s v="RESTAURANTES"/>
        <s v="STREAMMING"/>
        <s v="PRESENTES"/>
        <s v="COMPRA ON LINE"/>
        <s v="REFORMA"/>
        <s v="TELEFONE"/>
        <s v="TRANSPORTE"/>
        <s v="VIAGEM"/>
        <s v="SUPERMERCADO"/>
        <s v="PIX"/>
        <s v="PADARIA"/>
      </sharedItems>
    </cacheField>
    <cacheField name="Descrição" numFmtId="0">
      <sharedItems/>
    </cacheField>
    <cacheField name="Credor / Devedor" numFmtId="0">
      <sharedItems/>
    </cacheField>
    <cacheField name="Valor" numFmtId="164">
      <sharedItems containsSemiMixedTypes="0" containsString="0" containsNumber="1" minValue="6" maxValue="6702.95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9418831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d v="2024-09-24T00:00:00"/>
    <x v="0"/>
    <x v="0"/>
    <x v="0"/>
    <s v="CURSO ICL"/>
    <s v="ICL"/>
    <n v="42"/>
    <s v="CARTÃO DE CRÉDITO"/>
    <s v="PENDENTE DE PGTO"/>
  </r>
  <r>
    <d v="2024-10-29T00:00:00"/>
    <x v="1"/>
    <x v="0"/>
    <x v="0"/>
    <s v="INTER MARISTA 03 03"/>
    <s v="MARISTA"/>
    <n v="626.34"/>
    <s v="CARTÃO DE CRÉDITO"/>
    <s v="PENDENTE DE PGTO"/>
  </r>
  <r>
    <d v="2024-11-14T00:00:00"/>
    <x v="2"/>
    <x v="0"/>
    <x v="1"/>
    <s v="MEDICAMENTOS 02 02"/>
    <s v="ESSENCIA MINEIRA"/>
    <n v="402.5"/>
    <s v="CARTÃO DE CRÉDITO"/>
    <s v="PENDENTE DE PGTO"/>
  </r>
  <r>
    <d v="2024-11-23T00:00:00"/>
    <x v="2"/>
    <x v="0"/>
    <x v="1"/>
    <s v="MEDICAMENTOS 02 02"/>
    <s v="DROGARIA AMERICANA"/>
    <n v="92.98"/>
    <s v="CARTÃO DE CRÉDITO"/>
    <s v="PENDENTE DE PGTO"/>
  </r>
  <r>
    <d v="2024-12-05T00:00:00"/>
    <x v="3"/>
    <x v="0"/>
    <x v="2"/>
    <s v="ROUPAS 02 02"/>
    <s v="LOJAS RENNER"/>
    <n v="79.95"/>
    <s v="CARTÃO DE CRÉDITO"/>
    <s v="PENDENTE DE PGTO"/>
  </r>
  <r>
    <d v="2024-12-05T00:00:00"/>
    <x v="3"/>
    <x v="0"/>
    <x v="2"/>
    <s v="CALÇADOS 02 02"/>
    <s v="CALÇADOS BONFIM"/>
    <n v="167.85"/>
    <s v="CARTÃO DE CRÉDITO"/>
    <s v="PENDENTE DE PGTO"/>
  </r>
  <r>
    <d v="2024-12-13T00:00:00"/>
    <x v="3"/>
    <x v="1"/>
    <x v="3"/>
    <s v="REMUNERAÇÃO MENSAL"/>
    <s v="CEF"/>
    <n v="6702.95"/>
    <s v="CRÉDITO EM CONTA"/>
    <s v="RECEBIDO"/>
  </r>
  <r>
    <d v="2024-12-13T00:00:00"/>
    <x v="3"/>
    <x v="0"/>
    <x v="4"/>
    <s v="BANQUETAS"/>
    <s v="MM DECORESHOP"/>
    <n v="1660.5"/>
    <s v="CARTÃO DE CRÉDITO"/>
    <s v="PENDENTE DE PGTO"/>
  </r>
  <r>
    <d v="2024-12-13T00:00:00"/>
    <x v="3"/>
    <x v="0"/>
    <x v="5"/>
    <s v="COMES E BEBES"/>
    <s v="EMPORIO DO ESPETO"/>
    <n v="130"/>
    <s v="CARTÃO DE CRÉDITO"/>
    <s v="PENDENTE DE PGTO"/>
  </r>
  <r>
    <d v="2024-12-14T00:00:00"/>
    <x v="3"/>
    <x v="0"/>
    <x v="6"/>
    <s v="AMAZON PRIME BR 01 12"/>
    <s v="AMAZON PRIME"/>
    <n v="13.9"/>
    <s v="CARTÃO DE CRÉDITO"/>
    <s v="PENDENTE DE PGTO"/>
  </r>
  <r>
    <d v="2024-12-15T00:00:00"/>
    <x v="3"/>
    <x v="0"/>
    <x v="5"/>
    <s v="COMES E BEBES"/>
    <s v="VIA PIZZA VIA GARDEN SHOP"/>
    <n v="249.98"/>
    <s v="CARTÃO DE CRÉDITO"/>
    <s v="PENDENTE DE PGTO"/>
  </r>
  <r>
    <d v="2024-12-15T00:00:00"/>
    <x v="3"/>
    <x v="0"/>
    <x v="2"/>
    <s v="ROUPAS "/>
    <s v="LOJAS RENNER"/>
    <n v="189.8"/>
    <s v="CARTÃO DE CRÉDITO"/>
    <s v="PENDENTE DE PGTO"/>
  </r>
  <r>
    <d v="2024-12-15T00:00:00"/>
    <x v="3"/>
    <x v="0"/>
    <x v="5"/>
    <s v="COMES E BEBES"/>
    <s v="SENOR BRASA PARRILLA"/>
    <n v="222.2"/>
    <s v="CARTÃO DE CRÉDITO"/>
    <s v="PENDENTE DE PGTO"/>
  </r>
  <r>
    <d v="2024-12-15T00:00:00"/>
    <x v="3"/>
    <x v="0"/>
    <x v="1"/>
    <s v="DROGARIA ARAUJO"/>
    <s v="DROGARIA ARAUJO"/>
    <n v="75.790000000000006"/>
    <s v="CARTÃO DE CRÉDITO"/>
    <s v="PENDENTE DE PGTO"/>
  </r>
  <r>
    <d v="2024-12-15T00:00:00"/>
    <x v="3"/>
    <x v="0"/>
    <x v="5"/>
    <s v="COMES E BEBES"/>
    <s v="VARANDA DO PEIXE"/>
    <n v="100"/>
    <s v="CARTÃO DE CRÉDITO"/>
    <s v="PENDENTE DE PGTO"/>
  </r>
  <r>
    <d v="2024-12-15T00:00:00"/>
    <x v="3"/>
    <x v="0"/>
    <x v="5"/>
    <s v="COMES E BEBES"/>
    <s v="MG VARGINHA VIA CAFÉ G"/>
    <n v="200"/>
    <s v="CARTÃO DE CRÉDITO"/>
    <s v="PENDENTE DE PGTO"/>
  </r>
  <r>
    <d v="2024-12-15T00:00:00"/>
    <x v="3"/>
    <x v="0"/>
    <x v="2"/>
    <s v="CALÇADOS 01 02"/>
    <s v="BONFIM FOR MEN"/>
    <n v="178"/>
    <s v="CARTÃO DE CRÉDITO"/>
    <s v="PENDENTE DE PGTO"/>
  </r>
  <r>
    <d v="2024-12-17T00:00:00"/>
    <x v="3"/>
    <x v="0"/>
    <x v="5"/>
    <s v="COMES E BEBES"/>
    <s v="SABOR DO BRASIL PASTEL"/>
    <n v="6"/>
    <s v="CARTÃO DE CRÉDITO"/>
    <s v="PENDENTE DE PGTO"/>
  </r>
  <r>
    <d v="2024-12-17T00:00:00"/>
    <x v="3"/>
    <x v="0"/>
    <x v="5"/>
    <s v="COMES E BEBES"/>
    <s v="BOBS"/>
    <n v="27.5"/>
    <s v="CARTÃO DE CRÉDITO"/>
    <s v="PENDENTE DE PGTO"/>
  </r>
  <r>
    <d v="2024-12-17T00:00:00"/>
    <x v="3"/>
    <x v="0"/>
    <x v="2"/>
    <s v="ROUPAS"/>
    <s v="COMERCIO VAREJISTA DE MEI"/>
    <n v="235.6"/>
    <s v="CARTÃO DE CRÉDITO"/>
    <s v="PENDENTE DE PGTO"/>
  </r>
  <r>
    <d v="2024-12-17T00:00:00"/>
    <x v="3"/>
    <x v="0"/>
    <x v="7"/>
    <s v="PRESENTE NATAL"/>
    <s v="IDENTIDADE - MALWEE"/>
    <n v="354.7"/>
    <s v="CARTÃO DE CRÉDITO"/>
    <s v="PENDENTE DE PGTO"/>
  </r>
  <r>
    <d v="2024-12-17T00:00:00"/>
    <x v="3"/>
    <x v="0"/>
    <x v="1"/>
    <s v="ÓCULOS 01 12"/>
    <s v="ÓTICA RAINHA"/>
    <n v="273.75"/>
    <s v="CARTÃO DE CRÉDITO"/>
    <s v="PENDENTE DE PGTO"/>
  </r>
  <r>
    <d v="2024-12-17T00:00:00"/>
    <x v="3"/>
    <x v="0"/>
    <x v="7"/>
    <s v="PRESENTE NATAL"/>
    <s v="RAHRA 01 02"/>
    <n v="179.93"/>
    <s v="CARTÃO DE CRÉDITO"/>
    <s v="PENDENTE DE PGTO"/>
  </r>
  <r>
    <d v="2024-12-18T00:00:00"/>
    <x v="3"/>
    <x v="0"/>
    <x v="8"/>
    <s v="PORTA COPOS - AREA GOURMET"/>
    <s v="MUG CRIATIVA"/>
    <n v="59.8"/>
    <s v="CARTÃO DE CRÉDITO"/>
    <s v="PENDENTE DE PGTO"/>
  </r>
  <r>
    <d v="2024-12-19T00:00:00"/>
    <x v="3"/>
    <x v="0"/>
    <x v="9"/>
    <s v="ACABAMENTOS DE ELETRICA"/>
    <s v="ELETRO VITORIA LTDA"/>
    <n v="262.20999999999998"/>
    <s v="CARTÃO DE CRÉDITO"/>
    <s v="PENDENTE DE PGTO"/>
  </r>
  <r>
    <d v="2024-12-19T00:00:00"/>
    <x v="3"/>
    <x v="0"/>
    <x v="1"/>
    <s v="MEDICAMENTOS 01 02"/>
    <s v="ESSENCIA MINEIRA"/>
    <n v="124.5"/>
    <s v="CARTÃO DE CRÉDITO"/>
    <s v="PENDENTE DE PGTO"/>
  </r>
  <r>
    <d v="2024-12-20T00:00:00"/>
    <x v="3"/>
    <x v="0"/>
    <x v="4"/>
    <s v="INTERNET - TV"/>
    <s v="CLARO"/>
    <n v="219.8"/>
    <s v="CARTÃO DE CRÉDITO"/>
    <s v="PENDENTE DE PGTO"/>
  </r>
  <r>
    <d v="2024-12-20T00:00:00"/>
    <x v="3"/>
    <x v="0"/>
    <x v="10"/>
    <s v="CELULAR"/>
    <s v="VIVO SA"/>
    <n v="57"/>
    <s v="CARTÃO DE CRÉDITO"/>
    <s v="PENDENTE DE PGTO"/>
  </r>
  <r>
    <d v="2024-12-21T00:00:00"/>
    <x v="3"/>
    <x v="0"/>
    <x v="6"/>
    <s v="AMAZON MUSIC"/>
    <s v="AMAZON MUSIC"/>
    <n v="21.9"/>
    <s v="CARTÃO DE CRÉDITO"/>
    <s v="PENDENTE DE PGTO"/>
  </r>
  <r>
    <d v="2024-12-21T00:00:00"/>
    <x v="3"/>
    <x v="0"/>
    <x v="2"/>
    <s v="ROUPAS"/>
    <s v="LOJAS RENNER"/>
    <n v="229.8"/>
    <s v="CARTÃO DE CRÉDITO"/>
    <s v="PENDENTE DE PGTO"/>
  </r>
  <r>
    <d v="2024-12-21T00:00:00"/>
    <x v="3"/>
    <x v="0"/>
    <x v="11"/>
    <s v="COMBUSTÍVEL"/>
    <s v="AUTO POSTO 500"/>
    <n v="125.7"/>
    <s v="CARTÃO DE CRÉDITO"/>
    <s v="PENDENTE DE PGTO"/>
  </r>
  <r>
    <d v="2024-12-21T00:00:00"/>
    <x v="3"/>
    <x v="0"/>
    <x v="12"/>
    <s v="ASSENTO VOO - GALEAO - FOZ"/>
    <s v="SMILES"/>
    <n v="32"/>
    <s v="CARTÃO DE CRÉDITO"/>
    <s v="PENDENTE DE PGTO"/>
  </r>
  <r>
    <d v="2024-12-22T00:00:00"/>
    <x v="3"/>
    <x v="0"/>
    <x v="5"/>
    <s v="SORVETERIA"/>
    <s v="DUBELATO VGA LTDA"/>
    <n v="76"/>
    <s v="CARTÃO DE CRÉDITO"/>
    <s v="PENDENTE DE PGTO"/>
  </r>
  <r>
    <d v="2024-12-22T00:00:00"/>
    <x v="3"/>
    <x v="0"/>
    <x v="1"/>
    <s v="MEDICAMENTOS"/>
    <s v="DROGARIAS PACHECO S A"/>
    <n v="24.59"/>
    <s v="CARTÃO DE CRÉDITO"/>
    <s v="PENDENTE DE PGTO"/>
  </r>
  <r>
    <d v="2024-12-22T00:00:00"/>
    <x v="3"/>
    <x v="0"/>
    <x v="5"/>
    <s v="LANCHE"/>
    <s v="CAFETERIA SHOPPING"/>
    <n v="13.5"/>
    <s v="CARTÃO DE CRÉDITO"/>
    <s v="PENDENTE DE PGTO"/>
  </r>
  <r>
    <d v="2024-12-22T00:00:00"/>
    <x v="3"/>
    <x v="0"/>
    <x v="5"/>
    <s v="COMES E BEBES"/>
    <s v="CERVEJA 12 FONTES"/>
    <n v="98.49"/>
    <s v="CARTÃO DE CRÉDITO"/>
    <s v="PENDENTE DE PGTO"/>
  </r>
  <r>
    <d v="2024-12-22T00:00:00"/>
    <x v="3"/>
    <x v="0"/>
    <x v="7"/>
    <s v="PERFUME"/>
    <s v="MORALE PERFUMARIA"/>
    <n v="70"/>
    <s v="CARTÃO DE CRÉDITO"/>
    <s v="PENDENTE DE PGTO"/>
  </r>
  <r>
    <d v="2024-12-22T00:00:00"/>
    <x v="3"/>
    <x v="0"/>
    <x v="5"/>
    <s v="COMES E BEBES"/>
    <s v="JARDINEIRA VGA "/>
    <n v="165.67"/>
    <s v="CARTÃO DE CRÉDITO"/>
    <s v="PENDENTE DE PGTO"/>
  </r>
  <r>
    <d v="2024-12-23T00:00:00"/>
    <x v="3"/>
    <x v="0"/>
    <x v="5"/>
    <s v="COMES E BEBES"/>
    <s v="SALTEADO BISTRO "/>
    <n v="44.8"/>
    <s v="CARTÃO DE CRÉDITO"/>
    <s v="PENDENTE DE PGTO"/>
  </r>
  <r>
    <d v="2024-12-23T00:00:00"/>
    <x v="3"/>
    <x v="0"/>
    <x v="11"/>
    <s v="COMBUSTÍVEL"/>
    <s v="AUTO POSTO 500"/>
    <n v="54.81"/>
    <s v="CARTÃO DE CRÉDITO"/>
    <s v="PENDENTE DE PGTO"/>
  </r>
  <r>
    <d v="2024-12-24T00:00:00"/>
    <x v="3"/>
    <x v="1"/>
    <x v="3"/>
    <s v="CR DIV RH - FÉRIAS"/>
    <s v="CEF"/>
    <n v="4060.7"/>
    <s v="CRÉDITO EM CONTA"/>
    <s v="RECEBIDO"/>
  </r>
  <r>
    <d v="2024-12-24T00:00:00"/>
    <x v="3"/>
    <x v="0"/>
    <x v="13"/>
    <s v="ALIMENTAÇÃO"/>
    <s v="SUPERMERCADO BUENO"/>
    <n v="84.59"/>
    <s v="CARTÃO DE CRÉDITO"/>
    <s v="PENDENTE DE PGTO"/>
  </r>
  <r>
    <d v="2024-12-24T00:00:00"/>
    <x v="3"/>
    <x v="0"/>
    <x v="1"/>
    <s v="MEDICAMENTOS"/>
    <s v="DROGASIL"/>
    <n v="29.6"/>
    <s v="CARTÃO DE CRÉDITO"/>
    <s v="PENDENTE DE PGTO"/>
  </r>
  <r>
    <d v="2024-12-24T00:00:00"/>
    <x v="3"/>
    <x v="0"/>
    <x v="13"/>
    <s v="ALIMENTAÇÃO"/>
    <s v="SUPERMERCADOS BH"/>
    <n v="170.1"/>
    <s v="CARTÃO DE CRÉDITO"/>
    <s v="PENDENTE DE PGTO"/>
  </r>
  <r>
    <d v="2024-12-24T00:00:00"/>
    <x v="3"/>
    <x v="0"/>
    <x v="13"/>
    <s v="ALIMENTAÇÃO"/>
    <s v="SUPERMERCADO BUENO"/>
    <n v="34.979999999999997"/>
    <s v="CARTÃO DE CRÉDITO"/>
    <s v="PENDENTE DE PGTO"/>
  </r>
  <r>
    <d v="2024-12-26T00:00:00"/>
    <x v="3"/>
    <x v="0"/>
    <x v="5"/>
    <s v="COMES E BEBES"/>
    <s v="SALTEADO BISTRO "/>
    <n v="50.93"/>
    <s v="CARTÃO DE CRÉDITO"/>
    <s v="PENDENTE DE PGTO"/>
  </r>
  <r>
    <d v="2024-12-27T00:00:00"/>
    <x v="3"/>
    <x v="1"/>
    <x v="14"/>
    <s v="PIX RECEBIDO"/>
    <s v="RODRIGO ALVES DO PRADO"/>
    <n v="5000"/>
    <s v="PIX"/>
    <s v="RECEBIDO"/>
  </r>
  <r>
    <d v="2024-12-27T00:00:00"/>
    <x v="3"/>
    <x v="0"/>
    <x v="9"/>
    <s v="GESSO VAZ"/>
    <s v="GESSO VAZ"/>
    <n v="55"/>
    <s v="CARTÃO DE CRÉDITO"/>
    <s v="PENDENTE DE PGTO"/>
  </r>
  <r>
    <d v="2024-12-27T00:00:00"/>
    <x v="3"/>
    <x v="0"/>
    <x v="5"/>
    <s v="ALMOÇO"/>
    <s v="MAVERICKS FOODS"/>
    <n v="44.45"/>
    <s v="CARTÃO DE CRÉDITO"/>
    <s v="PENDENTE DE PGTO"/>
  </r>
  <r>
    <d v="2024-12-27T00:00:00"/>
    <x v="3"/>
    <x v="0"/>
    <x v="5"/>
    <s v="COMES E BEBES"/>
    <s v="MP BARDO2GAIA PUB"/>
    <n v="13"/>
    <s v="CARTÃO DE CRÉDITO"/>
    <s v="PENDENTE DE PGTO"/>
  </r>
  <r>
    <d v="2024-12-28T00:00:00"/>
    <x v="3"/>
    <x v="0"/>
    <x v="9"/>
    <s v="MATERIAIS ELETRICOS"/>
    <s v="SISTEL"/>
    <n v="219.41"/>
    <s v="CARTÃO DE CRÉDITO"/>
    <s v="PENDENTE DE PGTO"/>
  </r>
  <r>
    <d v="2024-12-29T00:00:00"/>
    <x v="3"/>
    <x v="0"/>
    <x v="5"/>
    <s v="COMES E BEBES"/>
    <s v="FRO VIA GRILL"/>
    <n v="93.32"/>
    <s v="CARTÃO DE CRÉDITO"/>
    <s v="PENDENTE DE PGTO"/>
  </r>
  <r>
    <d v="2024-12-29T00:00:00"/>
    <x v="3"/>
    <x v="0"/>
    <x v="5"/>
    <s v="COMES E BEBES"/>
    <s v="VIA GRILL"/>
    <n v="99.53"/>
    <s v="CARTÃO DE CRÉDITO"/>
    <s v="PENDENTE DE PGTO"/>
  </r>
  <r>
    <d v="2024-12-30T00:00:00"/>
    <x v="3"/>
    <x v="0"/>
    <x v="11"/>
    <s v="SUPORTE AUTOMOTIVO P CEL"/>
    <s v="NOVAALIANCA"/>
    <n v="79.8"/>
    <s v="CARTÃO DE CRÉDITO"/>
    <s v="PENDENTE DE PGTO"/>
  </r>
  <r>
    <d v="2024-12-30T00:00:00"/>
    <x v="3"/>
    <x v="0"/>
    <x v="11"/>
    <s v="ALINHAMENTO BALANCEAMENTO"/>
    <s v="DAKAR AUTO CENTER"/>
    <n v="160"/>
    <s v="CARTÃO DE CRÉDITO"/>
    <s v="PENDENTE DE PGTO"/>
  </r>
  <r>
    <d v="2024-12-30T00:00:00"/>
    <x v="3"/>
    <x v="0"/>
    <x v="5"/>
    <s v="COMES E BEBES"/>
    <s v="PG GABRIELLE BRANDAO"/>
    <n v="112"/>
    <s v="CARTÃO DE CRÉDITO"/>
    <s v="PENDENTE DE PGTO"/>
  </r>
  <r>
    <d v="2024-12-31T00:00:00"/>
    <x v="3"/>
    <x v="0"/>
    <x v="15"/>
    <s v="PÃES"/>
    <s v="BELLO PÃO"/>
    <n v="31"/>
    <s v="CARTÃO DE CRÉDITO"/>
    <s v="PENDENTE DE PGT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06321-CF4A-435D-9901-A84CBFC38566}" name="tbl_said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C7:D22" firstHeaderRow="1" firstDataRow="1" firstDataCol="1" rowPageCount="1" colPageCount="1"/>
  <pivotFields count="9">
    <pivotField showAll="0"/>
    <pivotField numFmtId="1" showAll="0">
      <items count="5">
        <item x="0"/>
        <item x="1"/>
        <item x="2"/>
        <item x="3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7">
        <item x="8"/>
        <item x="0"/>
        <item x="4"/>
        <item x="15"/>
        <item x="7"/>
        <item x="9"/>
        <item x="5"/>
        <item x="1"/>
        <item x="6"/>
        <item x="13"/>
        <item x="10"/>
        <item x="11"/>
        <item x="2"/>
        <item x="12"/>
        <item x="3"/>
        <item x="14"/>
        <item t="default"/>
      </items>
    </pivotField>
    <pivotField showAll="0"/>
    <pivotField showAll="0"/>
    <pivotField dataField="1" numFmtId="16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2" item="0" hier="-1"/>
  </pageFields>
  <dataFields count="1">
    <dataField name="Soma de Valor" fld="6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A66B1-FE9B-43F9-BF02-DD0810A841DB}" name="tbl_entrad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I14:J17" firstHeaderRow="1" firstDataRow="1" firstDataCol="1" rowPageCount="1" colPageCount="1"/>
  <pivotFields count="9">
    <pivotField showAll="0"/>
    <pivotField numFmtId="1" showAll="0">
      <items count="5">
        <item x="0"/>
        <item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17">
        <item x="8"/>
        <item x="0"/>
        <item x="4"/>
        <item x="15"/>
        <item x="14"/>
        <item x="7"/>
        <item x="9"/>
        <item x="5"/>
        <item x="3"/>
        <item x="1"/>
        <item x="6"/>
        <item x="13"/>
        <item x="10"/>
        <item x="11"/>
        <item x="2"/>
        <item x="12"/>
        <item t="default"/>
      </items>
    </pivotField>
    <pivotField showAll="0"/>
    <pivotField showAll="0"/>
    <pivotField dataField="1" numFmtId="164" showAll="0"/>
    <pivotField showAll="0"/>
    <pivotField showAll="0"/>
  </pivotFields>
  <rowFields count="1">
    <field x="3"/>
  </rowFields>
  <rowItems count="3">
    <i>
      <x v="4"/>
    </i>
    <i>
      <x v="8"/>
    </i>
    <i t="grand">
      <x/>
    </i>
  </rowItems>
  <colItems count="1">
    <i/>
  </colItems>
  <pageFields count="1">
    <pageField fld="2" item="0" hier="-1"/>
  </pageFields>
  <dataFields count="1">
    <dataField name="Soma de Valor" fld="6" baseField="0" baseItem="0" numFmtId="164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6B674B2E-9D50-48F6-8941-2F72DE5432B7}" sourceName="Mês">
  <pivotTables>
    <pivotTable tabId="2" name="tbl_saida"/>
    <pivotTable tabId="2" name="tbl_entrada"/>
  </pivotTables>
  <data>
    <tabular pivotCacheId="941883190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1C9CDB7C-A62C-4EBD-8B98-82C8D7B37C30}" cache="SegmentaçãodeDados_Mês" caption="Mês" style="SlicerStyleLight2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D3434-0ED2-4987-AA20-AFF4216EA0C8}" name="tbl_operations" displayName="tbl_operations" ref="A1:I58" totalsRowShown="0">
  <autoFilter ref="A1:I58" xr:uid="{3E8D3434-0ED2-4987-AA20-AFF4216EA0C8}"/>
  <tableColumns count="9">
    <tableColumn id="1" xr3:uid="{3F84325F-A7EE-4A2E-94C8-67F496AF518F}" name="Data" dataDxfId="10"/>
    <tableColumn id="9" xr3:uid="{84972608-5252-4DF4-B79E-811E099DB058}" name="Mês" dataDxfId="9">
      <calculatedColumnFormula>MONTH(tbl_operations[[#This Row],[Data]])</calculatedColumnFormula>
    </tableColumn>
    <tableColumn id="2" xr3:uid="{2D7EF860-FF5F-4622-931F-B28922592AD8}" name="Tipo"/>
    <tableColumn id="3" xr3:uid="{797D5909-B5B2-49F2-ABBC-10AC5D60B3B6}" name="Categoria"/>
    <tableColumn id="4" xr3:uid="{1375B147-4DA6-4CA7-96E7-8595E060AD93}" name="Descrição"/>
    <tableColumn id="8" xr3:uid="{D00FDE7A-10E6-488E-991E-6C459739AB54}" name="Credor / Devedor"/>
    <tableColumn id="5" xr3:uid="{1CE8574D-8D12-43CC-9EB3-4400A288C80A}" name="Valor" dataDxfId="8"/>
    <tableColumn id="6" xr3:uid="{67D3506C-B89E-4D3F-A95E-28FC32C53EBD}" name="Operação Bancária"/>
    <tableColumn id="7" xr3:uid="{8B5662BC-E633-4AE1-8D31-932B8E0680CB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C0A81-5682-40CC-91AF-4892FB634C1E}" name="Tabela2" displayName="Tabela2" ref="C6:D8" totalsRowCount="1" headerRowDxfId="7" dataDxfId="6">
  <autoFilter ref="C6:D7" xr:uid="{793C0A81-5682-40CC-91AF-4892FB634C1E}"/>
  <tableColumns count="2">
    <tableColumn id="1" xr3:uid="{8B373590-5F25-40AC-B54E-9B1141BABE9E}" name="Data de lançamento" totalsRowFunction="custom" dataDxfId="5" totalsRowDxfId="4">
      <totalsRowFormula array="1">Tabela2[Data de lançamento]+1</totalsRowFormula>
    </tableColumn>
    <tableColumn id="2" xr3:uid="{64C96F00-F9A4-41F7-9D58-4B013B86E2BD}" name="Depósito reservado" totalsRowLabel="R$ 120,00" dataDxfId="3" totalsRow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7DF2-0985-4FF6-8E27-A14873FFAE8E}">
  <sheetPr>
    <tabColor rgb="FF00B0F0"/>
  </sheetPr>
  <dimension ref="A1:I58"/>
  <sheetViews>
    <sheetView workbookViewId="0">
      <selection activeCell="O47" sqref="O47"/>
    </sheetView>
  </sheetViews>
  <sheetFormatPr defaultRowHeight="15" x14ac:dyDescent="0.25"/>
  <cols>
    <col min="1" max="1" width="10.42578125" style="1" bestFit="1" customWidth="1"/>
    <col min="2" max="2" width="10.42578125" style="8" customWidth="1"/>
    <col min="4" max="4" width="16.28515625" bestFit="1" customWidth="1"/>
    <col min="5" max="5" width="30.42578125" bestFit="1" customWidth="1"/>
    <col min="6" max="6" width="26" bestFit="1" customWidth="1"/>
    <col min="7" max="7" width="10.7109375" style="2" bestFit="1" customWidth="1"/>
    <col min="8" max="8" width="20.28515625" customWidth="1"/>
    <col min="9" max="9" width="18.5703125" bestFit="1" customWidth="1"/>
  </cols>
  <sheetData>
    <row r="1" spans="1:9" x14ac:dyDescent="0.25">
      <c r="A1" t="s">
        <v>0</v>
      </c>
      <c r="B1" t="s">
        <v>116</v>
      </c>
      <c r="C1" t="s">
        <v>1</v>
      </c>
      <c r="D1" t="s">
        <v>4</v>
      </c>
      <c r="E1" t="s">
        <v>2</v>
      </c>
      <c r="F1" t="s">
        <v>110</v>
      </c>
      <c r="G1" t="s">
        <v>3</v>
      </c>
      <c r="H1" t="s">
        <v>5</v>
      </c>
      <c r="I1" t="s">
        <v>6</v>
      </c>
    </row>
    <row r="2" spans="1:9" x14ac:dyDescent="0.25">
      <c r="A2" s="1">
        <v>45559</v>
      </c>
      <c r="B2" s="8">
        <f>MONTH(tbl_operations[[#This Row],[Data]])</f>
        <v>9</v>
      </c>
      <c r="C2" t="s">
        <v>7</v>
      </c>
      <c r="D2" t="s">
        <v>8</v>
      </c>
      <c r="E2" t="s">
        <v>9</v>
      </c>
      <c r="F2" t="s">
        <v>18</v>
      </c>
      <c r="G2" s="2">
        <v>42</v>
      </c>
      <c r="H2" t="s">
        <v>13</v>
      </c>
      <c r="I2" t="s">
        <v>11</v>
      </c>
    </row>
    <row r="3" spans="1:9" x14ac:dyDescent="0.25">
      <c r="A3" s="1">
        <v>45594</v>
      </c>
      <c r="B3" s="8">
        <f>MONTH(tbl_operations[[#This Row],[Data]])</f>
        <v>10</v>
      </c>
      <c r="C3" t="s">
        <v>7</v>
      </c>
      <c r="D3" t="s">
        <v>8</v>
      </c>
      <c r="E3" t="s">
        <v>24</v>
      </c>
      <c r="F3" t="s">
        <v>12</v>
      </c>
      <c r="G3" s="2">
        <v>626.34</v>
      </c>
      <c r="H3" t="s">
        <v>13</v>
      </c>
      <c r="I3" t="s">
        <v>11</v>
      </c>
    </row>
    <row r="4" spans="1:9" x14ac:dyDescent="0.25">
      <c r="A4" s="1">
        <v>45610</v>
      </c>
      <c r="B4" s="8">
        <f>MONTH(tbl_operations[[#This Row],[Data]])</f>
        <v>11</v>
      </c>
      <c r="C4" t="s">
        <v>7</v>
      </c>
      <c r="D4" t="s">
        <v>14</v>
      </c>
      <c r="E4" t="s">
        <v>23</v>
      </c>
      <c r="F4" t="s">
        <v>19</v>
      </c>
      <c r="G4" s="2">
        <v>402.5</v>
      </c>
      <c r="H4" t="s">
        <v>13</v>
      </c>
      <c r="I4" t="s">
        <v>11</v>
      </c>
    </row>
    <row r="5" spans="1:9" x14ac:dyDescent="0.25">
      <c r="A5" s="1">
        <v>45619</v>
      </c>
      <c r="B5" s="8">
        <f>MONTH(tbl_operations[[#This Row],[Data]])</f>
        <v>11</v>
      </c>
      <c r="C5" t="s">
        <v>7</v>
      </c>
      <c r="D5" t="s">
        <v>14</v>
      </c>
      <c r="E5" t="s">
        <v>23</v>
      </c>
      <c r="F5" t="s">
        <v>20</v>
      </c>
      <c r="G5" s="2">
        <v>92.98</v>
      </c>
      <c r="H5" t="s">
        <v>13</v>
      </c>
      <c r="I5" t="s">
        <v>11</v>
      </c>
    </row>
    <row r="6" spans="1:9" x14ac:dyDescent="0.25">
      <c r="A6" s="1">
        <v>45631</v>
      </c>
      <c r="B6" s="8">
        <f>MONTH(tbl_operations[[#This Row],[Data]])</f>
        <v>12</v>
      </c>
      <c r="C6" t="s">
        <v>7</v>
      </c>
      <c r="D6" t="s">
        <v>16</v>
      </c>
      <c r="E6" t="s">
        <v>22</v>
      </c>
      <c r="F6" t="s">
        <v>21</v>
      </c>
      <c r="G6" s="2">
        <v>79.95</v>
      </c>
      <c r="H6" t="s">
        <v>13</v>
      </c>
      <c r="I6" t="s">
        <v>11</v>
      </c>
    </row>
    <row r="7" spans="1:9" x14ac:dyDescent="0.25">
      <c r="A7" s="1">
        <v>45631</v>
      </c>
      <c r="B7" s="8">
        <f>MONTH(tbl_operations[[#This Row],[Data]])</f>
        <v>12</v>
      </c>
      <c r="C7" t="s">
        <v>7</v>
      </c>
      <c r="D7" t="s">
        <v>16</v>
      </c>
      <c r="E7" t="s">
        <v>26</v>
      </c>
      <c r="F7" t="s">
        <v>25</v>
      </c>
      <c r="G7" s="2">
        <v>167.85</v>
      </c>
      <c r="H7" t="s">
        <v>13</v>
      </c>
      <c r="I7" t="s">
        <v>11</v>
      </c>
    </row>
    <row r="8" spans="1:9" x14ac:dyDescent="0.25">
      <c r="A8" s="1">
        <v>45639</v>
      </c>
      <c r="B8" s="8">
        <f>MONTH(tbl_operations[[#This Row],[Data]])</f>
        <v>12</v>
      </c>
      <c r="C8" t="s">
        <v>106</v>
      </c>
      <c r="D8" t="s">
        <v>107</v>
      </c>
      <c r="E8" t="s">
        <v>108</v>
      </c>
      <c r="F8" t="s">
        <v>109</v>
      </c>
      <c r="G8" s="2">
        <v>6702.95</v>
      </c>
      <c r="H8" t="s">
        <v>111</v>
      </c>
      <c r="I8" t="s">
        <v>10</v>
      </c>
    </row>
    <row r="9" spans="1:9" x14ac:dyDescent="0.25">
      <c r="A9" s="1">
        <v>45639</v>
      </c>
      <c r="B9" s="8">
        <f>MONTH(tbl_operations[[#This Row],[Data]])</f>
        <v>12</v>
      </c>
      <c r="C9" t="s">
        <v>7</v>
      </c>
      <c r="D9" t="s">
        <v>27</v>
      </c>
      <c r="E9" t="s">
        <v>28</v>
      </c>
      <c r="F9" t="s">
        <v>29</v>
      </c>
      <c r="G9" s="2">
        <v>1660.5</v>
      </c>
      <c r="H9" t="s">
        <v>13</v>
      </c>
      <c r="I9" t="s">
        <v>11</v>
      </c>
    </row>
    <row r="10" spans="1:9" x14ac:dyDescent="0.25">
      <c r="A10" s="1">
        <v>45639</v>
      </c>
      <c r="B10" s="8">
        <f>MONTH(tbl_operations[[#This Row],[Data]])</f>
        <v>12</v>
      </c>
      <c r="C10" t="s">
        <v>7</v>
      </c>
      <c r="D10" t="s">
        <v>30</v>
      </c>
      <c r="E10" t="s">
        <v>32</v>
      </c>
      <c r="F10" t="s">
        <v>31</v>
      </c>
      <c r="G10" s="2">
        <v>130</v>
      </c>
      <c r="H10" t="s">
        <v>13</v>
      </c>
      <c r="I10" t="s">
        <v>11</v>
      </c>
    </row>
    <row r="11" spans="1:9" x14ac:dyDescent="0.25">
      <c r="A11" s="1">
        <v>45640</v>
      </c>
      <c r="B11" s="8">
        <f>MONTH(tbl_operations[[#This Row],[Data]])</f>
        <v>12</v>
      </c>
      <c r="C11" t="s">
        <v>7</v>
      </c>
      <c r="D11" t="s">
        <v>33</v>
      </c>
      <c r="E11" t="s">
        <v>34</v>
      </c>
      <c r="F11" t="s">
        <v>35</v>
      </c>
      <c r="G11" s="2">
        <v>13.9</v>
      </c>
      <c r="H11" t="s">
        <v>13</v>
      </c>
      <c r="I11" t="s">
        <v>11</v>
      </c>
    </row>
    <row r="12" spans="1:9" x14ac:dyDescent="0.25">
      <c r="A12" s="1">
        <v>45641</v>
      </c>
      <c r="B12" s="8">
        <f>MONTH(tbl_operations[[#This Row],[Data]])</f>
        <v>12</v>
      </c>
      <c r="C12" t="s">
        <v>7</v>
      </c>
      <c r="D12" t="s">
        <v>30</v>
      </c>
      <c r="E12" t="s">
        <v>32</v>
      </c>
      <c r="F12" t="s">
        <v>36</v>
      </c>
      <c r="G12" s="2">
        <v>249.98</v>
      </c>
      <c r="H12" t="s">
        <v>13</v>
      </c>
      <c r="I12" t="s">
        <v>11</v>
      </c>
    </row>
    <row r="13" spans="1:9" x14ac:dyDescent="0.25">
      <c r="A13" s="1">
        <v>45641</v>
      </c>
      <c r="B13" s="8">
        <f>MONTH(tbl_operations[[#This Row],[Data]])</f>
        <v>12</v>
      </c>
      <c r="C13" t="s">
        <v>7</v>
      </c>
      <c r="D13" t="s">
        <v>16</v>
      </c>
      <c r="E13" t="s">
        <v>37</v>
      </c>
      <c r="F13" t="s">
        <v>21</v>
      </c>
      <c r="G13" s="2">
        <v>189.8</v>
      </c>
      <c r="H13" t="s">
        <v>13</v>
      </c>
      <c r="I13" t="s">
        <v>11</v>
      </c>
    </row>
    <row r="14" spans="1:9" x14ac:dyDescent="0.25">
      <c r="A14" s="1">
        <v>45641</v>
      </c>
      <c r="B14" s="8">
        <f>MONTH(tbl_operations[[#This Row],[Data]])</f>
        <v>12</v>
      </c>
      <c r="C14" t="s">
        <v>7</v>
      </c>
      <c r="D14" t="s">
        <v>30</v>
      </c>
      <c r="E14" t="s">
        <v>32</v>
      </c>
      <c r="F14" t="s">
        <v>38</v>
      </c>
      <c r="G14" s="2">
        <v>222.2</v>
      </c>
      <c r="H14" t="s">
        <v>13</v>
      </c>
      <c r="I14" t="s">
        <v>11</v>
      </c>
    </row>
    <row r="15" spans="1:9" x14ac:dyDescent="0.25">
      <c r="A15" s="1">
        <v>45641</v>
      </c>
      <c r="B15" s="8">
        <f>MONTH(tbl_operations[[#This Row],[Data]])</f>
        <v>12</v>
      </c>
      <c r="C15" t="s">
        <v>7</v>
      </c>
      <c r="D15" t="s">
        <v>14</v>
      </c>
      <c r="E15" t="s">
        <v>39</v>
      </c>
      <c r="F15" t="s">
        <v>39</v>
      </c>
      <c r="G15" s="2">
        <v>75.790000000000006</v>
      </c>
      <c r="H15" t="s">
        <v>13</v>
      </c>
      <c r="I15" t="s">
        <v>11</v>
      </c>
    </row>
    <row r="16" spans="1:9" x14ac:dyDescent="0.25">
      <c r="A16" s="1">
        <v>45641</v>
      </c>
      <c r="B16" s="8">
        <f>MONTH(tbl_operations[[#This Row],[Data]])</f>
        <v>12</v>
      </c>
      <c r="C16" t="s">
        <v>7</v>
      </c>
      <c r="D16" t="s">
        <v>30</v>
      </c>
      <c r="E16" t="s">
        <v>32</v>
      </c>
      <c r="F16" t="s">
        <v>40</v>
      </c>
      <c r="G16" s="2">
        <v>100</v>
      </c>
      <c r="H16" t="s">
        <v>13</v>
      </c>
      <c r="I16" t="s">
        <v>11</v>
      </c>
    </row>
    <row r="17" spans="1:9" x14ac:dyDescent="0.25">
      <c r="A17" s="1">
        <v>45641</v>
      </c>
      <c r="B17" s="8">
        <f>MONTH(tbl_operations[[#This Row],[Data]])</f>
        <v>12</v>
      </c>
      <c r="C17" t="s">
        <v>7</v>
      </c>
      <c r="D17" t="s">
        <v>30</v>
      </c>
      <c r="E17" t="s">
        <v>32</v>
      </c>
      <c r="F17" t="s">
        <v>41</v>
      </c>
      <c r="G17" s="2">
        <v>200</v>
      </c>
      <c r="H17" t="s">
        <v>13</v>
      </c>
      <c r="I17" t="s">
        <v>11</v>
      </c>
    </row>
    <row r="18" spans="1:9" x14ac:dyDescent="0.25">
      <c r="A18" s="1">
        <v>45641</v>
      </c>
      <c r="B18" s="8">
        <f>MONTH(tbl_operations[[#This Row],[Data]])</f>
        <v>12</v>
      </c>
      <c r="C18" t="s">
        <v>7</v>
      </c>
      <c r="D18" t="s">
        <v>16</v>
      </c>
      <c r="E18" t="s">
        <v>42</v>
      </c>
      <c r="F18" t="s">
        <v>43</v>
      </c>
      <c r="G18" s="2">
        <v>178</v>
      </c>
      <c r="H18" t="s">
        <v>13</v>
      </c>
      <c r="I18" t="s">
        <v>11</v>
      </c>
    </row>
    <row r="19" spans="1:9" x14ac:dyDescent="0.25">
      <c r="A19" s="1">
        <v>45643</v>
      </c>
      <c r="B19" s="8">
        <f>MONTH(tbl_operations[[#This Row],[Data]])</f>
        <v>12</v>
      </c>
      <c r="C19" t="s">
        <v>7</v>
      </c>
      <c r="D19" t="s">
        <v>30</v>
      </c>
      <c r="E19" t="s">
        <v>32</v>
      </c>
      <c r="F19" t="s">
        <v>44</v>
      </c>
      <c r="G19" s="2">
        <v>6</v>
      </c>
      <c r="H19" t="s">
        <v>13</v>
      </c>
      <c r="I19" t="s">
        <v>11</v>
      </c>
    </row>
    <row r="20" spans="1:9" x14ac:dyDescent="0.25">
      <c r="A20" s="1">
        <v>45643</v>
      </c>
      <c r="B20" s="8">
        <f>MONTH(tbl_operations[[#This Row],[Data]])</f>
        <v>12</v>
      </c>
      <c r="C20" t="s">
        <v>7</v>
      </c>
      <c r="D20" t="s">
        <v>30</v>
      </c>
      <c r="E20" t="s">
        <v>32</v>
      </c>
      <c r="F20" t="s">
        <v>45</v>
      </c>
      <c r="G20" s="2">
        <v>27.5</v>
      </c>
      <c r="H20" t="s">
        <v>13</v>
      </c>
      <c r="I20" t="s">
        <v>11</v>
      </c>
    </row>
    <row r="21" spans="1:9" x14ac:dyDescent="0.25">
      <c r="A21" s="1">
        <v>45643</v>
      </c>
      <c r="B21" s="8">
        <f>MONTH(tbl_operations[[#This Row],[Data]])</f>
        <v>12</v>
      </c>
      <c r="C21" t="s">
        <v>7</v>
      </c>
      <c r="D21" t="s">
        <v>16</v>
      </c>
      <c r="E21" t="s">
        <v>17</v>
      </c>
      <c r="F21" t="s">
        <v>46</v>
      </c>
      <c r="G21" s="2">
        <v>235.6</v>
      </c>
      <c r="H21" t="s">
        <v>13</v>
      </c>
      <c r="I21" t="s">
        <v>11</v>
      </c>
    </row>
    <row r="22" spans="1:9" x14ac:dyDescent="0.25">
      <c r="A22" s="1">
        <v>45643</v>
      </c>
      <c r="B22" s="8">
        <f>MONTH(tbl_operations[[#This Row],[Data]])</f>
        <v>12</v>
      </c>
      <c r="C22" t="s">
        <v>7</v>
      </c>
      <c r="D22" t="s">
        <v>47</v>
      </c>
      <c r="E22" t="s">
        <v>51</v>
      </c>
      <c r="F22" t="s">
        <v>48</v>
      </c>
      <c r="G22" s="2">
        <v>354.7</v>
      </c>
      <c r="H22" t="s">
        <v>13</v>
      </c>
      <c r="I22" t="s">
        <v>11</v>
      </c>
    </row>
    <row r="23" spans="1:9" x14ac:dyDescent="0.25">
      <c r="A23" s="1">
        <v>45643</v>
      </c>
      <c r="B23" s="8">
        <f>MONTH(tbl_operations[[#This Row],[Data]])</f>
        <v>12</v>
      </c>
      <c r="C23" t="s">
        <v>7</v>
      </c>
      <c r="D23" t="s">
        <v>14</v>
      </c>
      <c r="E23" t="s">
        <v>50</v>
      </c>
      <c r="F23" t="s">
        <v>49</v>
      </c>
      <c r="G23" s="2">
        <v>273.75</v>
      </c>
      <c r="H23" t="s">
        <v>13</v>
      </c>
      <c r="I23" t="s">
        <v>11</v>
      </c>
    </row>
    <row r="24" spans="1:9" x14ac:dyDescent="0.25">
      <c r="A24" s="1">
        <v>45643</v>
      </c>
      <c r="B24" s="8">
        <f>MONTH(tbl_operations[[#This Row],[Data]])</f>
        <v>12</v>
      </c>
      <c r="C24" t="s">
        <v>7</v>
      </c>
      <c r="D24" t="s">
        <v>47</v>
      </c>
      <c r="E24" t="s">
        <v>51</v>
      </c>
      <c r="F24" t="s">
        <v>52</v>
      </c>
      <c r="G24" s="2">
        <v>179.93</v>
      </c>
      <c r="H24" t="s">
        <v>13</v>
      </c>
      <c r="I24" t="s">
        <v>11</v>
      </c>
    </row>
    <row r="25" spans="1:9" x14ac:dyDescent="0.25">
      <c r="A25" s="1">
        <v>45644</v>
      </c>
      <c r="B25" s="8">
        <f>MONTH(tbl_operations[[#This Row],[Data]])</f>
        <v>12</v>
      </c>
      <c r="C25" t="s">
        <v>7</v>
      </c>
      <c r="D25" t="s">
        <v>64</v>
      </c>
      <c r="E25" t="s">
        <v>53</v>
      </c>
      <c r="F25" t="s">
        <v>54</v>
      </c>
      <c r="G25" s="2">
        <v>59.8</v>
      </c>
      <c r="H25" t="s">
        <v>13</v>
      </c>
      <c r="I25" t="s">
        <v>11</v>
      </c>
    </row>
    <row r="26" spans="1:9" x14ac:dyDescent="0.25">
      <c r="A26" s="1">
        <v>45645</v>
      </c>
      <c r="B26" s="8">
        <f>MONTH(tbl_operations[[#This Row],[Data]])</f>
        <v>12</v>
      </c>
      <c r="C26" t="s">
        <v>7</v>
      </c>
      <c r="D26" t="s">
        <v>55</v>
      </c>
      <c r="E26" t="s">
        <v>56</v>
      </c>
      <c r="F26" t="s">
        <v>57</v>
      </c>
      <c r="G26" s="2">
        <v>262.20999999999998</v>
      </c>
      <c r="H26" t="s">
        <v>13</v>
      </c>
      <c r="I26" t="s">
        <v>11</v>
      </c>
    </row>
    <row r="27" spans="1:9" x14ac:dyDescent="0.25">
      <c r="A27" s="1">
        <v>45645</v>
      </c>
      <c r="B27" s="8">
        <f>MONTH(tbl_operations[[#This Row],[Data]])</f>
        <v>12</v>
      </c>
      <c r="C27" t="s">
        <v>7</v>
      </c>
      <c r="D27" t="s">
        <v>14</v>
      </c>
      <c r="E27" t="s">
        <v>58</v>
      </c>
      <c r="F27" t="s">
        <v>19</v>
      </c>
      <c r="G27" s="2">
        <v>124.5</v>
      </c>
      <c r="H27" t="s">
        <v>13</v>
      </c>
      <c r="I27" t="s">
        <v>11</v>
      </c>
    </row>
    <row r="28" spans="1:9" x14ac:dyDescent="0.25">
      <c r="A28" s="1">
        <v>45646</v>
      </c>
      <c r="B28" s="8">
        <f>MONTH(tbl_operations[[#This Row],[Data]])</f>
        <v>12</v>
      </c>
      <c r="C28" t="s">
        <v>7</v>
      </c>
      <c r="D28" t="s">
        <v>27</v>
      </c>
      <c r="E28" t="s">
        <v>59</v>
      </c>
      <c r="F28" t="s">
        <v>60</v>
      </c>
      <c r="G28" s="2">
        <v>219.8</v>
      </c>
      <c r="H28" t="s">
        <v>13</v>
      </c>
      <c r="I28" t="s">
        <v>11</v>
      </c>
    </row>
    <row r="29" spans="1:9" x14ac:dyDescent="0.25">
      <c r="A29" s="1">
        <v>45646</v>
      </c>
      <c r="B29" s="8">
        <f>MONTH(tbl_operations[[#This Row],[Data]])</f>
        <v>12</v>
      </c>
      <c r="C29" t="s">
        <v>7</v>
      </c>
      <c r="D29" t="s">
        <v>63</v>
      </c>
      <c r="E29" t="s">
        <v>61</v>
      </c>
      <c r="F29" t="s">
        <v>62</v>
      </c>
      <c r="G29" s="2">
        <v>57</v>
      </c>
      <c r="H29" t="s">
        <v>13</v>
      </c>
      <c r="I29" t="s">
        <v>11</v>
      </c>
    </row>
    <row r="30" spans="1:9" x14ac:dyDescent="0.25">
      <c r="A30" s="1">
        <v>45647</v>
      </c>
      <c r="B30" s="8">
        <f>MONTH(tbl_operations[[#This Row],[Data]])</f>
        <v>12</v>
      </c>
      <c r="C30" t="s">
        <v>7</v>
      </c>
      <c r="D30" t="s">
        <v>33</v>
      </c>
      <c r="E30" t="s">
        <v>65</v>
      </c>
      <c r="F30" t="s">
        <v>65</v>
      </c>
      <c r="G30" s="2">
        <v>21.9</v>
      </c>
      <c r="H30" t="s">
        <v>13</v>
      </c>
      <c r="I30" t="s">
        <v>11</v>
      </c>
    </row>
    <row r="31" spans="1:9" x14ac:dyDescent="0.25">
      <c r="A31" s="1">
        <v>45647</v>
      </c>
      <c r="B31" s="8">
        <f>MONTH(tbl_operations[[#This Row],[Data]])</f>
        <v>12</v>
      </c>
      <c r="C31" t="s">
        <v>7</v>
      </c>
      <c r="D31" t="s">
        <v>16</v>
      </c>
      <c r="E31" t="s">
        <v>17</v>
      </c>
      <c r="F31" t="s">
        <v>21</v>
      </c>
      <c r="G31" s="2">
        <v>229.8</v>
      </c>
      <c r="H31" t="s">
        <v>13</v>
      </c>
      <c r="I31" t="s">
        <v>11</v>
      </c>
    </row>
    <row r="32" spans="1:9" x14ac:dyDescent="0.25">
      <c r="A32" s="1">
        <v>45647</v>
      </c>
      <c r="B32" s="8">
        <f>MONTH(tbl_operations[[#This Row],[Data]])</f>
        <v>12</v>
      </c>
      <c r="C32" t="s">
        <v>7</v>
      </c>
      <c r="D32" t="s">
        <v>67</v>
      </c>
      <c r="E32" t="s">
        <v>66</v>
      </c>
      <c r="F32" t="s">
        <v>68</v>
      </c>
      <c r="G32" s="2">
        <v>125.7</v>
      </c>
      <c r="H32" t="s">
        <v>13</v>
      </c>
      <c r="I32" t="s">
        <v>11</v>
      </c>
    </row>
    <row r="33" spans="1:9" x14ac:dyDescent="0.25">
      <c r="A33" s="1">
        <v>45647</v>
      </c>
      <c r="B33" s="8">
        <f>MONTH(tbl_operations[[#This Row],[Data]])</f>
        <v>12</v>
      </c>
      <c r="C33" t="s">
        <v>7</v>
      </c>
      <c r="D33" t="s">
        <v>69</v>
      </c>
      <c r="E33" t="s">
        <v>71</v>
      </c>
      <c r="F33" t="s">
        <v>70</v>
      </c>
      <c r="G33" s="2">
        <v>32</v>
      </c>
      <c r="H33" t="s">
        <v>13</v>
      </c>
      <c r="I33" t="s">
        <v>11</v>
      </c>
    </row>
    <row r="34" spans="1:9" x14ac:dyDescent="0.25">
      <c r="A34" s="1">
        <v>45648</v>
      </c>
      <c r="B34" s="8">
        <f>MONTH(tbl_operations[[#This Row],[Data]])</f>
        <v>12</v>
      </c>
      <c r="C34" t="s">
        <v>7</v>
      </c>
      <c r="D34" t="s">
        <v>30</v>
      </c>
      <c r="E34" t="s">
        <v>72</v>
      </c>
      <c r="F34" t="s">
        <v>73</v>
      </c>
      <c r="G34" s="2">
        <v>76</v>
      </c>
      <c r="H34" t="s">
        <v>13</v>
      </c>
      <c r="I34" t="s">
        <v>11</v>
      </c>
    </row>
    <row r="35" spans="1:9" x14ac:dyDescent="0.25">
      <c r="A35" s="1">
        <v>45648</v>
      </c>
      <c r="B35" s="8">
        <f>MONTH(tbl_operations[[#This Row],[Data]])</f>
        <v>12</v>
      </c>
      <c r="C35" t="s">
        <v>7</v>
      </c>
      <c r="D35" t="s">
        <v>14</v>
      </c>
      <c r="E35" t="s">
        <v>15</v>
      </c>
      <c r="F35" t="s">
        <v>74</v>
      </c>
      <c r="G35" s="2">
        <v>24.59</v>
      </c>
      <c r="H35" t="s">
        <v>13</v>
      </c>
      <c r="I35" t="s">
        <v>11</v>
      </c>
    </row>
    <row r="36" spans="1:9" x14ac:dyDescent="0.25">
      <c r="A36" s="1">
        <v>45648</v>
      </c>
      <c r="B36" s="8">
        <f>MONTH(tbl_operations[[#This Row],[Data]])</f>
        <v>12</v>
      </c>
      <c r="C36" t="s">
        <v>7</v>
      </c>
      <c r="D36" t="s">
        <v>30</v>
      </c>
      <c r="E36" t="s">
        <v>75</v>
      </c>
      <c r="F36" t="s">
        <v>76</v>
      </c>
      <c r="G36" s="2">
        <v>13.5</v>
      </c>
      <c r="H36" t="s">
        <v>13</v>
      </c>
      <c r="I36" t="s">
        <v>11</v>
      </c>
    </row>
    <row r="37" spans="1:9" x14ac:dyDescent="0.25">
      <c r="A37" s="1">
        <v>45648</v>
      </c>
      <c r="B37" s="8">
        <f>MONTH(tbl_operations[[#This Row],[Data]])</f>
        <v>12</v>
      </c>
      <c r="C37" t="s">
        <v>7</v>
      </c>
      <c r="D37" t="s">
        <v>30</v>
      </c>
      <c r="E37" t="s">
        <v>32</v>
      </c>
      <c r="F37" t="s">
        <v>77</v>
      </c>
      <c r="G37" s="2">
        <v>98.49</v>
      </c>
      <c r="H37" t="s">
        <v>13</v>
      </c>
      <c r="I37" t="s">
        <v>11</v>
      </c>
    </row>
    <row r="38" spans="1:9" x14ac:dyDescent="0.25">
      <c r="A38" s="1">
        <v>45648</v>
      </c>
      <c r="B38" s="8">
        <f>MONTH(tbl_operations[[#This Row],[Data]])</f>
        <v>12</v>
      </c>
      <c r="C38" t="s">
        <v>7</v>
      </c>
      <c r="D38" t="s">
        <v>47</v>
      </c>
      <c r="E38" t="s">
        <v>78</v>
      </c>
      <c r="F38" t="s">
        <v>79</v>
      </c>
      <c r="G38" s="2">
        <v>70</v>
      </c>
      <c r="H38" t="s">
        <v>13</v>
      </c>
      <c r="I38" t="s">
        <v>11</v>
      </c>
    </row>
    <row r="39" spans="1:9" x14ac:dyDescent="0.25">
      <c r="A39" s="1">
        <v>45648</v>
      </c>
      <c r="B39" s="8">
        <f>MONTH(tbl_operations[[#This Row],[Data]])</f>
        <v>12</v>
      </c>
      <c r="C39" t="s">
        <v>7</v>
      </c>
      <c r="D39" t="s">
        <v>30</v>
      </c>
      <c r="E39" t="s">
        <v>32</v>
      </c>
      <c r="F39" t="s">
        <v>80</v>
      </c>
      <c r="G39" s="2">
        <v>165.67</v>
      </c>
      <c r="H39" t="s">
        <v>13</v>
      </c>
      <c r="I39" t="s">
        <v>11</v>
      </c>
    </row>
    <row r="40" spans="1:9" x14ac:dyDescent="0.25">
      <c r="A40" s="1">
        <v>45649</v>
      </c>
      <c r="B40" s="8">
        <f>MONTH(tbl_operations[[#This Row],[Data]])</f>
        <v>12</v>
      </c>
      <c r="C40" t="s">
        <v>7</v>
      </c>
      <c r="D40" t="s">
        <v>30</v>
      </c>
      <c r="E40" t="s">
        <v>32</v>
      </c>
      <c r="F40" t="s">
        <v>81</v>
      </c>
      <c r="G40" s="2">
        <v>44.8</v>
      </c>
      <c r="H40" t="s">
        <v>13</v>
      </c>
      <c r="I40" t="s">
        <v>11</v>
      </c>
    </row>
    <row r="41" spans="1:9" x14ac:dyDescent="0.25">
      <c r="A41" s="1">
        <v>45649</v>
      </c>
      <c r="B41" s="8">
        <f>MONTH(tbl_operations[[#This Row],[Data]])</f>
        <v>12</v>
      </c>
      <c r="C41" t="s">
        <v>7</v>
      </c>
      <c r="D41" t="s">
        <v>67</v>
      </c>
      <c r="E41" t="s">
        <v>66</v>
      </c>
      <c r="F41" t="s">
        <v>68</v>
      </c>
      <c r="G41" s="2">
        <v>54.81</v>
      </c>
      <c r="H41" t="s">
        <v>13</v>
      </c>
      <c r="I41" t="s">
        <v>11</v>
      </c>
    </row>
    <row r="42" spans="1:9" x14ac:dyDescent="0.25">
      <c r="A42" s="1">
        <v>45650</v>
      </c>
      <c r="B42" s="8">
        <f>MONTH(tbl_operations[[#This Row],[Data]])</f>
        <v>12</v>
      </c>
      <c r="C42" t="s">
        <v>106</v>
      </c>
      <c r="D42" t="s">
        <v>107</v>
      </c>
      <c r="E42" t="s">
        <v>112</v>
      </c>
      <c r="F42" t="s">
        <v>109</v>
      </c>
      <c r="G42" s="2">
        <v>4060.7</v>
      </c>
      <c r="H42" t="s">
        <v>111</v>
      </c>
      <c r="I42" t="s">
        <v>10</v>
      </c>
    </row>
    <row r="43" spans="1:9" x14ac:dyDescent="0.25">
      <c r="A43" s="1">
        <v>45650</v>
      </c>
      <c r="B43" s="8">
        <f>MONTH(tbl_operations[[#This Row],[Data]])</f>
        <v>12</v>
      </c>
      <c r="C43" t="s">
        <v>7</v>
      </c>
      <c r="D43" t="s">
        <v>82</v>
      </c>
      <c r="E43" t="s">
        <v>83</v>
      </c>
      <c r="F43" t="s">
        <v>84</v>
      </c>
      <c r="G43" s="2">
        <v>84.59</v>
      </c>
      <c r="H43" t="s">
        <v>13</v>
      </c>
      <c r="I43" t="s">
        <v>11</v>
      </c>
    </row>
    <row r="44" spans="1:9" x14ac:dyDescent="0.25">
      <c r="A44" s="1">
        <v>45650</v>
      </c>
      <c r="B44" s="8">
        <f>MONTH(tbl_operations[[#This Row],[Data]])</f>
        <v>12</v>
      </c>
      <c r="C44" t="s">
        <v>7</v>
      </c>
      <c r="D44" t="s">
        <v>14</v>
      </c>
      <c r="E44" t="s">
        <v>15</v>
      </c>
      <c r="F44" t="s">
        <v>85</v>
      </c>
      <c r="G44" s="2">
        <v>29.6</v>
      </c>
      <c r="H44" t="s">
        <v>13</v>
      </c>
      <c r="I44" t="s">
        <v>11</v>
      </c>
    </row>
    <row r="45" spans="1:9" x14ac:dyDescent="0.25">
      <c r="A45" s="1">
        <v>45650</v>
      </c>
      <c r="B45" s="8">
        <f>MONTH(tbl_operations[[#This Row],[Data]])</f>
        <v>12</v>
      </c>
      <c r="C45" t="s">
        <v>7</v>
      </c>
      <c r="D45" t="s">
        <v>82</v>
      </c>
      <c r="E45" t="s">
        <v>83</v>
      </c>
      <c r="F45" t="s">
        <v>86</v>
      </c>
      <c r="G45" s="2">
        <v>170.1</v>
      </c>
      <c r="H45" t="s">
        <v>13</v>
      </c>
      <c r="I45" t="s">
        <v>11</v>
      </c>
    </row>
    <row r="46" spans="1:9" x14ac:dyDescent="0.25">
      <c r="A46" s="1">
        <v>45650</v>
      </c>
      <c r="B46" s="8">
        <f>MONTH(tbl_operations[[#This Row],[Data]])</f>
        <v>12</v>
      </c>
      <c r="C46" t="s">
        <v>7</v>
      </c>
      <c r="D46" t="s">
        <v>82</v>
      </c>
      <c r="E46" t="s">
        <v>83</v>
      </c>
      <c r="F46" t="s">
        <v>84</v>
      </c>
      <c r="G46" s="2">
        <v>34.979999999999997</v>
      </c>
      <c r="H46" t="s">
        <v>13</v>
      </c>
      <c r="I46" t="s">
        <v>11</v>
      </c>
    </row>
    <row r="47" spans="1:9" x14ac:dyDescent="0.25">
      <c r="A47" s="1">
        <v>45652</v>
      </c>
      <c r="B47" s="8">
        <f>MONTH(tbl_operations[[#This Row],[Data]])</f>
        <v>12</v>
      </c>
      <c r="C47" t="s">
        <v>7</v>
      </c>
      <c r="D47" t="s">
        <v>30</v>
      </c>
      <c r="E47" t="s">
        <v>32</v>
      </c>
      <c r="F47" t="s">
        <v>81</v>
      </c>
      <c r="G47" s="2">
        <v>50.93</v>
      </c>
      <c r="H47" t="s">
        <v>13</v>
      </c>
      <c r="I47" t="s">
        <v>11</v>
      </c>
    </row>
    <row r="48" spans="1:9" x14ac:dyDescent="0.25">
      <c r="A48" s="1">
        <v>45653</v>
      </c>
      <c r="B48" s="8">
        <f>MONTH(tbl_operations[[#This Row],[Data]])</f>
        <v>12</v>
      </c>
      <c r="C48" t="s">
        <v>106</v>
      </c>
      <c r="D48" t="s">
        <v>113</v>
      </c>
      <c r="E48" t="s">
        <v>114</v>
      </c>
      <c r="F48" t="s">
        <v>115</v>
      </c>
      <c r="G48" s="2">
        <v>5000</v>
      </c>
      <c r="H48" t="s">
        <v>113</v>
      </c>
      <c r="I48" t="s">
        <v>10</v>
      </c>
    </row>
    <row r="49" spans="1:9" x14ac:dyDescent="0.25">
      <c r="A49" s="1">
        <v>45653</v>
      </c>
      <c r="B49" s="8">
        <f>MONTH(tbl_operations[[#This Row],[Data]])</f>
        <v>12</v>
      </c>
      <c r="C49" t="s">
        <v>7</v>
      </c>
      <c r="D49" t="s">
        <v>55</v>
      </c>
      <c r="E49" t="s">
        <v>87</v>
      </c>
      <c r="F49" t="s">
        <v>87</v>
      </c>
      <c r="G49" s="2">
        <v>55</v>
      </c>
      <c r="H49" t="s">
        <v>13</v>
      </c>
      <c r="I49" t="s">
        <v>11</v>
      </c>
    </row>
    <row r="50" spans="1:9" x14ac:dyDescent="0.25">
      <c r="A50" s="1">
        <v>45653</v>
      </c>
      <c r="B50" s="8">
        <f>MONTH(tbl_operations[[#This Row],[Data]])</f>
        <v>12</v>
      </c>
      <c r="C50" t="s">
        <v>7</v>
      </c>
      <c r="D50" t="s">
        <v>30</v>
      </c>
      <c r="E50" t="s">
        <v>88</v>
      </c>
      <c r="F50" t="s">
        <v>89</v>
      </c>
      <c r="G50" s="2">
        <v>44.45</v>
      </c>
      <c r="H50" t="s">
        <v>13</v>
      </c>
      <c r="I50" t="s">
        <v>11</v>
      </c>
    </row>
    <row r="51" spans="1:9" x14ac:dyDescent="0.25">
      <c r="A51" s="1">
        <v>45653</v>
      </c>
      <c r="B51" s="8">
        <f>MONTH(tbl_operations[[#This Row],[Data]])</f>
        <v>12</v>
      </c>
      <c r="C51" t="s">
        <v>7</v>
      </c>
      <c r="D51" t="s">
        <v>30</v>
      </c>
      <c r="E51" t="s">
        <v>32</v>
      </c>
      <c r="F51" t="s">
        <v>90</v>
      </c>
      <c r="G51" s="2">
        <v>13</v>
      </c>
      <c r="H51" t="s">
        <v>13</v>
      </c>
      <c r="I51" t="s">
        <v>11</v>
      </c>
    </row>
    <row r="52" spans="1:9" x14ac:dyDescent="0.25">
      <c r="A52" s="1">
        <v>45654</v>
      </c>
      <c r="B52" s="8">
        <f>MONTH(tbl_operations[[#This Row],[Data]])</f>
        <v>12</v>
      </c>
      <c r="C52" t="s">
        <v>7</v>
      </c>
      <c r="D52" t="s">
        <v>55</v>
      </c>
      <c r="E52" t="s">
        <v>91</v>
      </c>
      <c r="F52" t="s">
        <v>92</v>
      </c>
      <c r="G52" s="2">
        <v>219.41</v>
      </c>
      <c r="H52" t="s">
        <v>13</v>
      </c>
      <c r="I52" t="s">
        <v>11</v>
      </c>
    </row>
    <row r="53" spans="1:9" x14ac:dyDescent="0.25">
      <c r="A53" s="1">
        <v>45655</v>
      </c>
      <c r="B53" s="8">
        <f>MONTH(tbl_operations[[#This Row],[Data]])</f>
        <v>12</v>
      </c>
      <c r="C53" t="s">
        <v>7</v>
      </c>
      <c r="D53" t="s">
        <v>30</v>
      </c>
      <c r="E53" t="s">
        <v>32</v>
      </c>
      <c r="F53" t="s">
        <v>93</v>
      </c>
      <c r="G53" s="2">
        <v>93.32</v>
      </c>
      <c r="H53" t="s">
        <v>13</v>
      </c>
      <c r="I53" t="s">
        <v>11</v>
      </c>
    </row>
    <row r="54" spans="1:9" x14ac:dyDescent="0.25">
      <c r="A54" s="1">
        <v>45655</v>
      </c>
      <c r="B54" s="8">
        <f>MONTH(tbl_operations[[#This Row],[Data]])</f>
        <v>12</v>
      </c>
      <c r="C54" t="s">
        <v>7</v>
      </c>
      <c r="D54" t="s">
        <v>30</v>
      </c>
      <c r="E54" t="s">
        <v>32</v>
      </c>
      <c r="F54" t="s">
        <v>94</v>
      </c>
      <c r="G54" s="2">
        <v>99.53</v>
      </c>
      <c r="H54" t="s">
        <v>13</v>
      </c>
      <c r="I54" t="s">
        <v>11</v>
      </c>
    </row>
    <row r="55" spans="1:9" x14ac:dyDescent="0.25">
      <c r="A55" s="1">
        <v>45656</v>
      </c>
      <c r="B55" s="8">
        <f>MONTH(tbl_operations[[#This Row],[Data]])</f>
        <v>12</v>
      </c>
      <c r="C55" t="s">
        <v>7</v>
      </c>
      <c r="D55" t="s">
        <v>67</v>
      </c>
      <c r="E55" t="s">
        <v>95</v>
      </c>
      <c r="F55" t="s">
        <v>96</v>
      </c>
      <c r="G55" s="2">
        <v>79.8</v>
      </c>
      <c r="H55" t="s">
        <v>13</v>
      </c>
      <c r="I55" t="s">
        <v>11</v>
      </c>
    </row>
    <row r="56" spans="1:9" x14ac:dyDescent="0.25">
      <c r="A56" s="1">
        <v>45656</v>
      </c>
      <c r="B56" s="8">
        <f>MONTH(tbl_operations[[#This Row],[Data]])</f>
        <v>12</v>
      </c>
      <c r="C56" t="s">
        <v>7</v>
      </c>
      <c r="D56" t="s">
        <v>67</v>
      </c>
      <c r="E56" t="s">
        <v>97</v>
      </c>
      <c r="F56" t="s">
        <v>98</v>
      </c>
      <c r="G56" s="2">
        <v>160</v>
      </c>
      <c r="H56" t="s">
        <v>13</v>
      </c>
      <c r="I56" t="s">
        <v>11</v>
      </c>
    </row>
    <row r="57" spans="1:9" x14ac:dyDescent="0.25">
      <c r="A57" s="1">
        <v>45656</v>
      </c>
      <c r="B57" s="8">
        <f>MONTH(tbl_operations[[#This Row],[Data]])</f>
        <v>12</v>
      </c>
      <c r="C57" t="s">
        <v>7</v>
      </c>
      <c r="D57" t="s">
        <v>30</v>
      </c>
      <c r="E57" t="s">
        <v>32</v>
      </c>
      <c r="F57" t="s">
        <v>99</v>
      </c>
      <c r="G57" s="2">
        <v>112</v>
      </c>
      <c r="H57" t="s">
        <v>13</v>
      </c>
      <c r="I57" t="s">
        <v>11</v>
      </c>
    </row>
    <row r="58" spans="1:9" x14ac:dyDescent="0.25">
      <c r="A58" s="1">
        <v>45657</v>
      </c>
      <c r="B58" s="8">
        <f>MONTH(tbl_operations[[#This Row],[Data]])</f>
        <v>12</v>
      </c>
      <c r="C58" t="s">
        <v>7</v>
      </c>
      <c r="D58" t="s">
        <v>100</v>
      </c>
      <c r="E58" t="s">
        <v>101</v>
      </c>
      <c r="F58" t="s">
        <v>102</v>
      </c>
      <c r="G58" s="2">
        <v>31</v>
      </c>
      <c r="H58" t="s">
        <v>13</v>
      </c>
      <c r="I58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DE6C-D8D4-4BDE-98AF-62FB3AF38094}">
  <sheetPr>
    <tabColor rgb="FF00B0F0"/>
  </sheetPr>
  <dimension ref="C5:J22"/>
  <sheetViews>
    <sheetView workbookViewId="0">
      <selection activeCell="O47" sqref="O47"/>
    </sheetView>
  </sheetViews>
  <sheetFormatPr defaultRowHeight="15" x14ac:dyDescent="0.25"/>
  <cols>
    <col min="3" max="3" width="18.42578125" bestFit="1" customWidth="1"/>
    <col min="4" max="4" width="13.85546875" bestFit="1" customWidth="1"/>
    <col min="9" max="9" width="18.42578125" bestFit="1" customWidth="1"/>
    <col min="10" max="10" width="13.85546875" bestFit="1" customWidth="1"/>
  </cols>
  <sheetData>
    <row r="5" spans="3:10" x14ac:dyDescent="0.25">
      <c r="C5" s="3" t="s">
        <v>1</v>
      </c>
      <c r="D5" t="s">
        <v>7</v>
      </c>
    </row>
    <row r="7" spans="3:10" x14ac:dyDescent="0.25">
      <c r="C7" s="3" t="s">
        <v>103</v>
      </c>
      <c r="D7" t="s">
        <v>105</v>
      </c>
    </row>
    <row r="8" spans="3:10" x14ac:dyDescent="0.25">
      <c r="C8" s="4" t="s">
        <v>64</v>
      </c>
      <c r="D8" s="2">
        <v>59.8</v>
      </c>
    </row>
    <row r="9" spans="3:10" x14ac:dyDescent="0.25">
      <c r="C9" s="4" t="s">
        <v>8</v>
      </c>
      <c r="D9" s="2">
        <v>668.34</v>
      </c>
    </row>
    <row r="10" spans="3:10" x14ac:dyDescent="0.25">
      <c r="C10" s="4" t="s">
        <v>27</v>
      </c>
      <c r="D10" s="2">
        <v>1880.3</v>
      </c>
    </row>
    <row r="11" spans="3:10" x14ac:dyDescent="0.25">
      <c r="C11" s="4" t="s">
        <v>100</v>
      </c>
      <c r="D11" s="2">
        <v>31</v>
      </c>
    </row>
    <row r="12" spans="3:10" x14ac:dyDescent="0.25">
      <c r="C12" s="4" t="s">
        <v>47</v>
      </c>
      <c r="D12" s="2">
        <v>604.63</v>
      </c>
      <c r="I12" s="3" t="s">
        <v>1</v>
      </c>
      <c r="J12" t="s">
        <v>106</v>
      </c>
    </row>
    <row r="13" spans="3:10" x14ac:dyDescent="0.25">
      <c r="C13" s="4" t="s">
        <v>55</v>
      </c>
      <c r="D13" s="2">
        <v>536.62</v>
      </c>
    </row>
    <row r="14" spans="3:10" x14ac:dyDescent="0.25">
      <c r="C14" s="4" t="s">
        <v>30</v>
      </c>
      <c r="D14" s="2">
        <v>1747.3700000000001</v>
      </c>
      <c r="I14" s="3" t="s">
        <v>103</v>
      </c>
      <c r="J14" t="s">
        <v>105</v>
      </c>
    </row>
    <row r="15" spans="3:10" x14ac:dyDescent="0.25">
      <c r="C15" s="4" t="s">
        <v>14</v>
      </c>
      <c r="D15" s="2">
        <v>1023.71</v>
      </c>
      <c r="I15" s="4" t="s">
        <v>113</v>
      </c>
      <c r="J15" s="2">
        <v>5000</v>
      </c>
    </row>
    <row r="16" spans="3:10" x14ac:dyDescent="0.25">
      <c r="C16" s="4" t="s">
        <v>33</v>
      </c>
      <c r="D16" s="2">
        <v>35.799999999999997</v>
      </c>
      <c r="I16" s="4" t="s">
        <v>107</v>
      </c>
      <c r="J16" s="2">
        <v>10763.65</v>
      </c>
    </row>
    <row r="17" spans="3:10" x14ac:dyDescent="0.25">
      <c r="C17" s="4" t="s">
        <v>82</v>
      </c>
      <c r="D17" s="2">
        <v>289.67</v>
      </c>
      <c r="I17" s="4" t="s">
        <v>104</v>
      </c>
      <c r="J17" s="2">
        <v>15763.65</v>
      </c>
    </row>
    <row r="18" spans="3:10" x14ac:dyDescent="0.25">
      <c r="C18" s="4" t="s">
        <v>63</v>
      </c>
      <c r="D18" s="2">
        <v>57</v>
      </c>
    </row>
    <row r="19" spans="3:10" x14ac:dyDescent="0.25">
      <c r="C19" s="4" t="s">
        <v>67</v>
      </c>
      <c r="D19" s="2">
        <v>420.31</v>
      </c>
    </row>
    <row r="20" spans="3:10" x14ac:dyDescent="0.25">
      <c r="C20" s="4" t="s">
        <v>16</v>
      </c>
      <c r="D20" s="2">
        <v>1081</v>
      </c>
    </row>
    <row r="21" spans="3:10" x14ac:dyDescent="0.25">
      <c r="C21" s="4" t="s">
        <v>69</v>
      </c>
      <c r="D21" s="2">
        <v>32</v>
      </c>
    </row>
    <row r="22" spans="3:10" x14ac:dyDescent="0.25">
      <c r="C22" s="4" t="s">
        <v>104</v>
      </c>
      <c r="D22" s="2">
        <v>8467.5500000000011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22D4-2655-49BC-9E50-CE1ED12111EF}">
  <sheetPr>
    <tabColor rgb="FF00B0F0"/>
  </sheetPr>
  <dimension ref="C1:D29"/>
  <sheetViews>
    <sheetView workbookViewId="0">
      <selection activeCell="O47" sqref="O47"/>
    </sheetView>
  </sheetViews>
  <sheetFormatPr defaultRowHeight="15" x14ac:dyDescent="0.25"/>
  <cols>
    <col min="3" max="3" width="21.42578125" style="1" bestFit="1" customWidth="1"/>
    <col min="4" max="4" width="21.28515625" style="2" bestFit="1" customWidth="1"/>
  </cols>
  <sheetData>
    <row r="1" spans="3:4" s="9" customFormat="1" ht="114" customHeight="1" x14ac:dyDescent="0.25"/>
    <row r="2" spans="3:4" x14ac:dyDescent="0.25">
      <c r="C2"/>
      <c r="D2"/>
    </row>
    <row r="3" spans="3:4" x14ac:dyDescent="0.25">
      <c r="C3" s="15" t="s">
        <v>120</v>
      </c>
      <c r="D3" s="2">
        <f>SUM(D7:D25)</f>
        <v>2480</v>
      </c>
    </row>
    <row r="4" spans="3:4" x14ac:dyDescent="0.25">
      <c r="C4" s="15" t="s">
        <v>121</v>
      </c>
      <c r="D4" s="2">
        <v>20000</v>
      </c>
    </row>
    <row r="5" spans="3:4" x14ac:dyDescent="0.25">
      <c r="C5"/>
      <c r="D5"/>
    </row>
    <row r="6" spans="3:4" x14ac:dyDescent="0.25">
      <c r="C6" s="10" t="s">
        <v>118</v>
      </c>
      <c r="D6" s="10" t="s">
        <v>119</v>
      </c>
    </row>
    <row r="7" spans="3:4" x14ac:dyDescent="0.25">
      <c r="C7" s="11">
        <v>45306</v>
      </c>
      <c r="D7" s="12">
        <v>100</v>
      </c>
    </row>
    <row r="8" spans="3:4" x14ac:dyDescent="0.25">
      <c r="C8" s="11" cm="1">
        <f t="array" ref="C8">Tabela2[Data de lançamento]+1</f>
        <v>45307</v>
      </c>
      <c r="D8" s="16" t="s">
        <v>122</v>
      </c>
    </row>
    <row r="9" spans="3:4" x14ac:dyDescent="0.25">
      <c r="C9" s="11">
        <f>Tabela2[[#Totals],[Data de lançamento]]+1</f>
        <v>45308</v>
      </c>
      <c r="D9" s="12">
        <f>Tabela2[[#Totals],[Depósito reservado]]+20</f>
        <v>140</v>
      </c>
    </row>
    <row r="10" spans="3:4" x14ac:dyDescent="0.25">
      <c r="C10" s="11">
        <v>45309</v>
      </c>
      <c r="D10" s="12">
        <f>Tabela2[[#Totals],[Depósito reservado]]+20</f>
        <v>140</v>
      </c>
    </row>
    <row r="11" spans="3:4" x14ac:dyDescent="0.25">
      <c r="C11" s="11">
        <f>C10+1</f>
        <v>45310</v>
      </c>
      <c r="D11" s="12">
        <f>Tabela2[[#Totals],[Depósito reservado]]+20</f>
        <v>140</v>
      </c>
    </row>
    <row r="12" spans="3:4" x14ac:dyDescent="0.25">
      <c r="C12" s="11">
        <f t="shared" ref="C12:C25" si="0">C11+1</f>
        <v>45311</v>
      </c>
      <c r="D12" s="12">
        <f>Tabela2[[#Totals],[Depósito reservado]]+20</f>
        <v>140</v>
      </c>
    </row>
    <row r="13" spans="3:4" x14ac:dyDescent="0.25">
      <c r="C13" s="11">
        <f t="shared" si="0"/>
        <v>45312</v>
      </c>
      <c r="D13" s="12">
        <f>Tabela2[[#Totals],[Depósito reservado]]+20</f>
        <v>140</v>
      </c>
    </row>
    <row r="14" spans="3:4" x14ac:dyDescent="0.25">
      <c r="C14" s="11">
        <f t="shared" si="0"/>
        <v>45313</v>
      </c>
      <c r="D14" s="12">
        <f>Tabela2[[#Totals],[Depósito reservado]]+20</f>
        <v>140</v>
      </c>
    </row>
    <row r="15" spans="3:4" x14ac:dyDescent="0.25">
      <c r="C15" s="11">
        <f t="shared" si="0"/>
        <v>45314</v>
      </c>
      <c r="D15" s="12">
        <f>Tabela2[[#Totals],[Depósito reservado]]+20</f>
        <v>140</v>
      </c>
    </row>
    <row r="16" spans="3:4" x14ac:dyDescent="0.25">
      <c r="C16" s="11">
        <f t="shared" si="0"/>
        <v>45315</v>
      </c>
      <c r="D16" s="12">
        <f>Tabela2[[#Totals],[Depósito reservado]]+20</f>
        <v>140</v>
      </c>
    </row>
    <row r="17" spans="3:4" x14ac:dyDescent="0.25">
      <c r="C17" s="11">
        <f t="shared" si="0"/>
        <v>45316</v>
      </c>
      <c r="D17" s="12">
        <f>Tabela2[[#Totals],[Depósito reservado]]+20</f>
        <v>140</v>
      </c>
    </row>
    <row r="18" spans="3:4" x14ac:dyDescent="0.25">
      <c r="C18" s="11">
        <f t="shared" si="0"/>
        <v>45317</v>
      </c>
      <c r="D18" s="12">
        <f>Tabela2[[#Totals],[Depósito reservado]]+20</f>
        <v>140</v>
      </c>
    </row>
    <row r="19" spans="3:4" x14ac:dyDescent="0.25">
      <c r="C19" s="11">
        <f t="shared" si="0"/>
        <v>45318</v>
      </c>
      <c r="D19" s="12">
        <f>Tabela2[[#Totals],[Depósito reservado]]+20</f>
        <v>140</v>
      </c>
    </row>
    <row r="20" spans="3:4" x14ac:dyDescent="0.25">
      <c r="C20" s="11">
        <f t="shared" si="0"/>
        <v>45319</v>
      </c>
      <c r="D20" s="12">
        <f>Tabela2[[#Totals],[Depósito reservado]]+20</f>
        <v>140</v>
      </c>
    </row>
    <row r="21" spans="3:4" x14ac:dyDescent="0.25">
      <c r="C21" s="11">
        <f t="shared" si="0"/>
        <v>45320</v>
      </c>
      <c r="D21" s="12">
        <f>Tabela2[[#Totals],[Depósito reservado]]+20</f>
        <v>140</v>
      </c>
    </row>
    <row r="22" spans="3:4" x14ac:dyDescent="0.25">
      <c r="C22" s="11">
        <f t="shared" si="0"/>
        <v>45321</v>
      </c>
      <c r="D22" s="12">
        <f>Tabela2[[#Totals],[Depósito reservado]]+20</f>
        <v>140</v>
      </c>
    </row>
    <row r="23" spans="3:4" x14ac:dyDescent="0.25">
      <c r="C23" s="11">
        <f t="shared" si="0"/>
        <v>45322</v>
      </c>
      <c r="D23" s="12">
        <f>Tabela2[[#Totals],[Depósito reservado]]+20</f>
        <v>140</v>
      </c>
    </row>
    <row r="24" spans="3:4" x14ac:dyDescent="0.25">
      <c r="C24" s="11">
        <f t="shared" si="0"/>
        <v>45323</v>
      </c>
      <c r="D24" s="12">
        <f>Tabela2[[#Totals],[Depósito reservado]]+20</f>
        <v>140</v>
      </c>
    </row>
    <row r="25" spans="3:4" x14ac:dyDescent="0.25">
      <c r="C25" s="11">
        <f t="shared" si="0"/>
        <v>45324</v>
      </c>
      <c r="D25" s="12">
        <f>Tabela2[[#Totals],[Depósito reservado]]+20</f>
        <v>140</v>
      </c>
    </row>
    <row r="26" spans="3:4" x14ac:dyDescent="0.25">
      <c r="C26" s="14"/>
      <c r="D26" s="13"/>
    </row>
    <row r="27" spans="3:4" x14ac:dyDescent="0.25">
      <c r="C27" s="14"/>
      <c r="D27" s="13"/>
    </row>
    <row r="28" spans="3:4" x14ac:dyDescent="0.25">
      <c r="C28" s="14"/>
      <c r="D28" s="13"/>
    </row>
    <row r="29" spans="3:4" x14ac:dyDescent="0.25">
      <c r="C29" s="14"/>
      <c r="D29" s="1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A4FA-AA31-4C2F-8E8B-B93C67E5C49B}">
  <dimension ref="A16:Z33"/>
  <sheetViews>
    <sheetView showGridLines="0" showRowColHeaders="0" tabSelected="1" workbookViewId="0">
      <selection activeCell="O47" sqref="O47"/>
    </sheetView>
  </sheetViews>
  <sheetFormatPr defaultColWidth="0" defaultRowHeight="15" x14ac:dyDescent="0.25"/>
  <cols>
    <col min="1" max="1" width="34.85546875" style="5" customWidth="1"/>
    <col min="2" max="26" width="9.140625" style="7" customWidth="1"/>
    <col min="27" max="16384" width="9.140625" style="6" hidden="1"/>
  </cols>
  <sheetData>
    <row r="16" spans="22:22" x14ac:dyDescent="0.25">
      <c r="V16" s="7" t="s">
        <v>117</v>
      </c>
    </row>
    <row r="33" spans="15:15" x14ac:dyDescent="0.25">
      <c r="O33" s="7" t="e" vm="1">
        <v>#VALUE!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Caixinha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Alves do Prado</dc:creator>
  <cp:lastModifiedBy>Rodrigo Alves do Prado</cp:lastModifiedBy>
  <dcterms:created xsi:type="dcterms:W3CDTF">2025-01-11T19:23:00Z</dcterms:created>
  <dcterms:modified xsi:type="dcterms:W3CDTF">2025-01-23T01:03:58Z</dcterms:modified>
</cp:coreProperties>
</file>