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odrigo\Desktop\5A1S\PGO\Forecasting\TP3\"/>
    </mc:Choice>
  </mc:AlternateContent>
  <xr:revisionPtr revIDLastSave="0" documentId="13_ncr:1_{DA38F8A6-7C69-497F-97DA-A7B5E22E14C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r:id="rId1"/>
    <sheet name="Trigg &amp; Leach" sheetId="2" r:id="rId2"/>
  </sheets>
  <definedNames>
    <definedName name="ALFA" localSheetId="1">'Trigg &amp; Leach'!$K$5</definedName>
    <definedName name="ALFA">Sheet1!$K$5</definedName>
    <definedName name="BETA">'Trigg &amp; Leach'!$K$7</definedName>
    <definedName name="solver_adj" localSheetId="0" hidden="1">Sheet1!$K$5</definedName>
    <definedName name="solver_adj" localSheetId="1" hidden="1">'Trigg &amp; Leach'!$K$7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Sheet1!$K$5</definedName>
    <definedName name="solver_lhs1" localSheetId="1" hidden="1">'Trigg &amp; Leach'!$K$7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Sheet1!$K$6</definedName>
    <definedName name="solver_opt" localSheetId="1" hidden="1">'Trigg &amp; Leach'!$T$43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0</definedName>
    <definedName name="solver_rhs1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M16" i="2"/>
  <c r="T16" i="2"/>
  <c r="R16" i="2"/>
  <c r="Q16" i="2"/>
  <c r="N16" i="2"/>
  <c r="M15" i="2"/>
  <c r="P17" i="2"/>
  <c r="P16" i="2"/>
  <c r="N17" i="2" s="1"/>
  <c r="O17" i="2" s="1"/>
  <c r="S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15" i="2"/>
  <c r="F42" i="2"/>
  <c r="D42" i="2"/>
  <c r="F41" i="2"/>
  <c r="G42" i="2" s="1"/>
  <c r="D41" i="2"/>
  <c r="E42" i="2" s="1"/>
  <c r="F40" i="2"/>
  <c r="G41" i="2" s="1"/>
  <c r="D40" i="2"/>
  <c r="E41" i="2" s="1"/>
  <c r="F39" i="2"/>
  <c r="G40" i="2" s="1"/>
  <c r="D39" i="2"/>
  <c r="E40" i="2" s="1"/>
  <c r="F38" i="2"/>
  <c r="G39" i="2" s="1"/>
  <c r="D38" i="2"/>
  <c r="E39" i="2" s="1"/>
  <c r="F37" i="2"/>
  <c r="G38" i="2" s="1"/>
  <c r="D37" i="2"/>
  <c r="E38" i="2" s="1"/>
  <c r="F36" i="2"/>
  <c r="G37" i="2" s="1"/>
  <c r="D36" i="2"/>
  <c r="E37" i="2" s="1"/>
  <c r="F35" i="2"/>
  <c r="G36" i="2" s="1"/>
  <c r="D35" i="2"/>
  <c r="E36" i="2" s="1"/>
  <c r="F34" i="2"/>
  <c r="G35" i="2" s="1"/>
  <c r="D34" i="2"/>
  <c r="E35" i="2" s="1"/>
  <c r="F33" i="2"/>
  <c r="G34" i="2" s="1"/>
  <c r="D33" i="2"/>
  <c r="E34" i="2" s="1"/>
  <c r="F32" i="2"/>
  <c r="G33" i="2" s="1"/>
  <c r="D32" i="2"/>
  <c r="E33" i="2" s="1"/>
  <c r="F31" i="2"/>
  <c r="G32" i="2" s="1"/>
  <c r="D31" i="2"/>
  <c r="E32" i="2" s="1"/>
  <c r="F30" i="2"/>
  <c r="G31" i="2" s="1"/>
  <c r="D30" i="2"/>
  <c r="E31" i="2" s="1"/>
  <c r="F29" i="2"/>
  <c r="G30" i="2" s="1"/>
  <c r="D29" i="2"/>
  <c r="E30" i="2" s="1"/>
  <c r="F28" i="2"/>
  <c r="G29" i="2" s="1"/>
  <c r="D28" i="2"/>
  <c r="E29" i="2" s="1"/>
  <c r="F27" i="2"/>
  <c r="G28" i="2" s="1"/>
  <c r="D27" i="2"/>
  <c r="E28" i="2" s="1"/>
  <c r="F26" i="2"/>
  <c r="G27" i="2" s="1"/>
  <c r="D26" i="2"/>
  <c r="E27" i="2" s="1"/>
  <c r="F25" i="2"/>
  <c r="G26" i="2" s="1"/>
  <c r="D25" i="2"/>
  <c r="E26" i="2" s="1"/>
  <c r="F24" i="2"/>
  <c r="G25" i="2" s="1"/>
  <c r="D24" i="2"/>
  <c r="E25" i="2" s="1"/>
  <c r="F23" i="2"/>
  <c r="G24" i="2" s="1"/>
  <c r="D23" i="2"/>
  <c r="E24" i="2" s="1"/>
  <c r="F22" i="2"/>
  <c r="G23" i="2" s="1"/>
  <c r="D22" i="2"/>
  <c r="E23" i="2" s="1"/>
  <c r="F21" i="2"/>
  <c r="G22" i="2" s="1"/>
  <c r="D21" i="2"/>
  <c r="E22" i="2" s="1"/>
  <c r="D20" i="2"/>
  <c r="E21" i="2" s="1"/>
  <c r="D19" i="2"/>
  <c r="E20" i="2" s="1"/>
  <c r="D18" i="2"/>
  <c r="E19" i="2" s="1"/>
  <c r="H15" i="2"/>
  <c r="I16" i="2" s="1"/>
  <c r="J16" i="2" s="1"/>
  <c r="K16" i="2" s="1"/>
  <c r="K16" i="1"/>
  <c r="J16" i="1"/>
  <c r="H15" i="1"/>
  <c r="I16" i="1"/>
  <c r="H16" i="1"/>
  <c r="I17" i="1" s="1"/>
  <c r="J17" i="1" s="1"/>
  <c r="K17" i="1" s="1"/>
  <c r="F22" i="1"/>
  <c r="G23" i="1" s="1"/>
  <c r="F23" i="1"/>
  <c r="G24" i="1" s="1"/>
  <c r="F24" i="1"/>
  <c r="G25" i="1" s="1"/>
  <c r="F25" i="1"/>
  <c r="G26" i="1" s="1"/>
  <c r="F26" i="1"/>
  <c r="F27" i="1"/>
  <c r="G28" i="1" s="1"/>
  <c r="F28" i="1"/>
  <c r="G29" i="1" s="1"/>
  <c r="F29" i="1"/>
  <c r="G30" i="1" s="1"/>
  <c r="F30" i="1"/>
  <c r="G31" i="1" s="1"/>
  <c r="F31" i="1"/>
  <c r="G32" i="1" s="1"/>
  <c r="F32" i="1"/>
  <c r="G33" i="1" s="1"/>
  <c r="F33" i="1"/>
  <c r="G34" i="1" s="1"/>
  <c r="F34" i="1"/>
  <c r="F35" i="1"/>
  <c r="G36" i="1" s="1"/>
  <c r="F36" i="1"/>
  <c r="G37" i="1" s="1"/>
  <c r="F37" i="1"/>
  <c r="G38" i="1" s="1"/>
  <c r="F38" i="1"/>
  <c r="G39" i="1" s="1"/>
  <c r="F39" i="1"/>
  <c r="G40" i="1" s="1"/>
  <c r="F40" i="1"/>
  <c r="G41" i="1" s="1"/>
  <c r="F41" i="1"/>
  <c r="G42" i="1" s="1"/>
  <c r="F42" i="1"/>
  <c r="F21" i="1"/>
  <c r="G22" i="1" s="1"/>
  <c r="D19" i="1"/>
  <c r="D20" i="1"/>
  <c r="D21" i="1"/>
  <c r="E22" i="1" s="1"/>
  <c r="D22" i="1"/>
  <c r="E23" i="1" s="1"/>
  <c r="D23" i="1"/>
  <c r="E24" i="1" s="1"/>
  <c r="D24" i="1"/>
  <c r="E25" i="1" s="1"/>
  <c r="D25" i="1"/>
  <c r="D26" i="1"/>
  <c r="D27" i="1"/>
  <c r="D28" i="1"/>
  <c r="D29" i="1"/>
  <c r="E30" i="1" s="1"/>
  <c r="D30" i="1"/>
  <c r="E31" i="1" s="1"/>
  <c r="D31" i="1"/>
  <c r="E32" i="1" s="1"/>
  <c r="D32" i="1"/>
  <c r="E33" i="1" s="1"/>
  <c r="D33" i="1"/>
  <c r="D34" i="1"/>
  <c r="D35" i="1"/>
  <c r="D36" i="1"/>
  <c r="D37" i="1"/>
  <c r="E38" i="1" s="1"/>
  <c r="D38" i="1"/>
  <c r="E39" i="1" s="1"/>
  <c r="D39" i="1"/>
  <c r="E40" i="1" s="1"/>
  <c r="D40" i="1"/>
  <c r="E41" i="1" s="1"/>
  <c r="D41" i="1"/>
  <c r="D42" i="1"/>
  <c r="D18" i="1"/>
  <c r="E19" i="1" s="1"/>
  <c r="G27" i="1"/>
  <c r="G35" i="1"/>
  <c r="E20" i="1"/>
  <c r="E21" i="1"/>
  <c r="E26" i="1"/>
  <c r="E27" i="1"/>
  <c r="E28" i="1"/>
  <c r="E29" i="1"/>
  <c r="E34" i="1"/>
  <c r="E35" i="1"/>
  <c r="E36" i="1"/>
  <c r="E37" i="1"/>
  <c r="E42" i="1"/>
  <c r="Q17" i="2" l="1"/>
  <c r="T17" i="2"/>
  <c r="R17" i="2"/>
  <c r="M17" i="2"/>
  <c r="N18" i="2" s="1"/>
  <c r="O18" i="2" s="1"/>
  <c r="O16" i="2"/>
  <c r="S16" i="2"/>
  <c r="H16" i="2"/>
  <c r="H17" i="1"/>
  <c r="Q18" i="2" l="1"/>
  <c r="T18" i="2"/>
  <c r="R18" i="2"/>
  <c r="I17" i="2"/>
  <c r="J17" i="2" s="1"/>
  <c r="H17" i="2"/>
  <c r="I18" i="1"/>
  <c r="J18" i="1" s="1"/>
  <c r="K18" i="1" s="1"/>
  <c r="H18" i="1"/>
  <c r="K17" i="2" l="1"/>
  <c r="H18" i="2"/>
  <c r="I18" i="2"/>
  <c r="J18" i="2" s="1"/>
  <c r="H19" i="1"/>
  <c r="I19" i="1"/>
  <c r="J19" i="1" s="1"/>
  <c r="K19" i="1" s="1"/>
  <c r="S17" i="2" l="1"/>
  <c r="K18" i="2"/>
  <c r="S18" i="2"/>
  <c r="P18" i="2" s="1"/>
  <c r="I19" i="2"/>
  <c r="J19" i="2" s="1"/>
  <c r="H19" i="2"/>
  <c r="H20" i="1"/>
  <c r="I20" i="1"/>
  <c r="J20" i="1" s="1"/>
  <c r="K20" i="1" s="1"/>
  <c r="M18" i="2" l="1"/>
  <c r="K19" i="2"/>
  <c r="H20" i="2"/>
  <c r="I20" i="2"/>
  <c r="J20" i="2" s="1"/>
  <c r="H21" i="1"/>
  <c r="I21" i="1"/>
  <c r="J21" i="1" s="1"/>
  <c r="K21" i="1" s="1"/>
  <c r="O19" i="2" l="1"/>
  <c r="T19" i="2" s="1"/>
  <c r="K20" i="2"/>
  <c r="I21" i="2"/>
  <c r="J21" i="2" s="1"/>
  <c r="H21" i="2"/>
  <c r="H22" i="1"/>
  <c r="I22" i="1"/>
  <c r="J22" i="1" s="1"/>
  <c r="K22" i="1" s="1"/>
  <c r="Q19" i="2" l="1"/>
  <c r="R19" i="2"/>
  <c r="K21" i="2"/>
  <c r="I22" i="2"/>
  <c r="J22" i="2" s="1"/>
  <c r="H22" i="2"/>
  <c r="H23" i="1"/>
  <c r="I23" i="1"/>
  <c r="J23" i="1" s="1"/>
  <c r="K23" i="1" s="1"/>
  <c r="S19" i="2" l="1"/>
  <c r="P19" i="2" s="1"/>
  <c r="M19" i="2" s="1"/>
  <c r="N20" i="2" s="1"/>
  <c r="O20" i="2" s="1"/>
  <c r="T20" i="2" s="1"/>
  <c r="K22" i="2"/>
  <c r="I23" i="2"/>
  <c r="J23" i="2" s="1"/>
  <c r="H23" i="2"/>
  <c r="H24" i="1"/>
  <c r="I24" i="1"/>
  <c r="J24" i="1" s="1"/>
  <c r="K24" i="1" s="1"/>
  <c r="Q20" i="2" l="1"/>
  <c r="R20" i="2"/>
  <c r="S20" i="2" s="1"/>
  <c r="P20" i="2" s="1"/>
  <c r="M20" i="2" s="1"/>
  <c r="N21" i="2" s="1"/>
  <c r="O21" i="2" s="1"/>
  <c r="T21" i="2" s="1"/>
  <c r="K23" i="2"/>
  <c r="I24" i="2"/>
  <c r="J24" i="2" s="1"/>
  <c r="H24" i="2"/>
  <c r="H25" i="1"/>
  <c r="I25" i="1"/>
  <c r="J25" i="1" s="1"/>
  <c r="K25" i="1" s="1"/>
  <c r="Q21" i="2" l="1"/>
  <c r="R21" i="2"/>
  <c r="K24" i="2"/>
  <c r="I25" i="2"/>
  <c r="J25" i="2" s="1"/>
  <c r="H25" i="2"/>
  <c r="H26" i="1"/>
  <c r="I26" i="1"/>
  <c r="J26" i="1" s="1"/>
  <c r="K26" i="1" s="1"/>
  <c r="S21" i="2" l="1"/>
  <c r="P21" i="2" s="1"/>
  <c r="M21" i="2" s="1"/>
  <c r="N22" i="2" s="1"/>
  <c r="O22" i="2" s="1"/>
  <c r="T22" i="2" s="1"/>
  <c r="K25" i="2"/>
  <c r="I26" i="2"/>
  <c r="J26" i="2" s="1"/>
  <c r="H26" i="2"/>
  <c r="H27" i="1"/>
  <c r="I27" i="1"/>
  <c r="J27" i="1" s="1"/>
  <c r="K27" i="1" s="1"/>
  <c r="Q22" i="2" l="1"/>
  <c r="R22" i="2"/>
  <c r="K26" i="2"/>
  <c r="I27" i="2"/>
  <c r="J27" i="2" s="1"/>
  <c r="H27" i="2"/>
  <c r="H28" i="1"/>
  <c r="I28" i="1"/>
  <c r="J28" i="1" s="1"/>
  <c r="K28" i="1" s="1"/>
  <c r="S22" i="2" l="1"/>
  <c r="P22" i="2" s="1"/>
  <c r="M22" i="2" s="1"/>
  <c r="N23" i="2" s="1"/>
  <c r="O23" i="2" s="1"/>
  <c r="T23" i="2" s="1"/>
  <c r="K27" i="2"/>
  <c r="I28" i="2"/>
  <c r="J28" i="2" s="1"/>
  <c r="H28" i="2"/>
  <c r="H29" i="1"/>
  <c r="I29" i="1"/>
  <c r="J29" i="1" s="1"/>
  <c r="K29" i="1" s="1"/>
  <c r="Q23" i="2" l="1"/>
  <c r="R23" i="2"/>
  <c r="S23" i="2"/>
  <c r="K28" i="2"/>
  <c r="I29" i="2"/>
  <c r="J29" i="2" s="1"/>
  <c r="H29" i="2"/>
  <c r="H30" i="1"/>
  <c r="I30" i="1"/>
  <c r="J30" i="1" s="1"/>
  <c r="K30" i="1" s="1"/>
  <c r="P23" i="2" l="1"/>
  <c r="M23" i="2" s="1"/>
  <c r="N24" i="2" s="1"/>
  <c r="O24" i="2" s="1"/>
  <c r="T24" i="2" s="1"/>
  <c r="K29" i="2"/>
  <c r="I30" i="2"/>
  <c r="J30" i="2" s="1"/>
  <c r="H30" i="2"/>
  <c r="H31" i="1"/>
  <c r="I31" i="1"/>
  <c r="J31" i="1" s="1"/>
  <c r="K31" i="1" s="1"/>
  <c r="Q24" i="2" l="1"/>
  <c r="R24" i="2"/>
  <c r="K30" i="2"/>
  <c r="I31" i="2"/>
  <c r="J31" i="2" s="1"/>
  <c r="H31" i="2"/>
  <c r="H32" i="1"/>
  <c r="I32" i="1"/>
  <c r="J32" i="1" s="1"/>
  <c r="K32" i="1" s="1"/>
  <c r="S24" i="2" l="1"/>
  <c r="P24" i="2"/>
  <c r="M24" i="2" s="1"/>
  <c r="N25" i="2" s="1"/>
  <c r="O25" i="2" s="1"/>
  <c r="T25" i="2" s="1"/>
  <c r="K31" i="2"/>
  <c r="I32" i="2"/>
  <c r="J32" i="2" s="1"/>
  <c r="H32" i="2"/>
  <c r="H33" i="1"/>
  <c r="I33" i="1"/>
  <c r="J33" i="1" s="1"/>
  <c r="K33" i="1" s="1"/>
  <c r="Q25" i="2" l="1"/>
  <c r="R25" i="2"/>
  <c r="K32" i="2"/>
  <c r="I33" i="2"/>
  <c r="J33" i="2" s="1"/>
  <c r="H33" i="2"/>
  <c r="H34" i="1"/>
  <c r="I34" i="1"/>
  <c r="J34" i="1" s="1"/>
  <c r="K34" i="1" s="1"/>
  <c r="S25" i="2" l="1"/>
  <c r="P25" i="2" s="1"/>
  <c r="M25" i="2" s="1"/>
  <c r="N26" i="2" s="1"/>
  <c r="O26" i="2" s="1"/>
  <c r="T26" i="2" s="1"/>
  <c r="K33" i="2"/>
  <c r="I34" i="2"/>
  <c r="J34" i="2" s="1"/>
  <c r="H34" i="2"/>
  <c r="H35" i="1"/>
  <c r="I35" i="1"/>
  <c r="J35" i="1" s="1"/>
  <c r="K35" i="1" s="1"/>
  <c r="Q26" i="2" l="1"/>
  <c r="R26" i="2"/>
  <c r="K34" i="2"/>
  <c r="I35" i="2"/>
  <c r="J35" i="2" s="1"/>
  <c r="H35" i="2"/>
  <c r="H36" i="1"/>
  <c r="I36" i="1"/>
  <c r="J36" i="1" s="1"/>
  <c r="K36" i="1" s="1"/>
  <c r="S26" i="2" l="1"/>
  <c r="K35" i="2"/>
  <c r="I36" i="2"/>
  <c r="J36" i="2" s="1"/>
  <c r="H36" i="2"/>
  <c r="H37" i="1"/>
  <c r="I37" i="1"/>
  <c r="J37" i="1" s="1"/>
  <c r="K37" i="1" s="1"/>
  <c r="P26" i="2" l="1"/>
  <c r="M26" i="2" s="1"/>
  <c r="N27" i="2" s="1"/>
  <c r="O27" i="2" s="1"/>
  <c r="T27" i="2" s="1"/>
  <c r="K36" i="2"/>
  <c r="I37" i="2"/>
  <c r="J37" i="2" s="1"/>
  <c r="H37" i="2"/>
  <c r="H38" i="1"/>
  <c r="I38" i="1"/>
  <c r="J38" i="1" s="1"/>
  <c r="K38" i="1" s="1"/>
  <c r="Q27" i="2" l="1"/>
  <c r="R27" i="2"/>
  <c r="K37" i="2"/>
  <c r="I38" i="2"/>
  <c r="J38" i="2" s="1"/>
  <c r="H38" i="2"/>
  <c r="H39" i="1"/>
  <c r="I39" i="1"/>
  <c r="J39" i="1" s="1"/>
  <c r="K39" i="1" s="1"/>
  <c r="S27" i="2" l="1"/>
  <c r="K38" i="2"/>
  <c r="I39" i="2"/>
  <c r="J39" i="2" s="1"/>
  <c r="H39" i="2"/>
  <c r="H40" i="1"/>
  <c r="I40" i="1"/>
  <c r="J40" i="1" s="1"/>
  <c r="K40" i="1" s="1"/>
  <c r="P27" i="2" l="1"/>
  <c r="M27" i="2" s="1"/>
  <c r="N28" i="2" s="1"/>
  <c r="O28" i="2" s="1"/>
  <c r="T28" i="2" s="1"/>
  <c r="K39" i="2"/>
  <c r="I40" i="2"/>
  <c r="J40" i="2" s="1"/>
  <c r="H40" i="2"/>
  <c r="H41" i="1"/>
  <c r="I41" i="1"/>
  <c r="J41" i="1" s="1"/>
  <c r="K41" i="1" s="1"/>
  <c r="Q28" i="2" l="1"/>
  <c r="R28" i="2"/>
  <c r="K40" i="2"/>
  <c r="I41" i="2"/>
  <c r="J41" i="2" s="1"/>
  <c r="H41" i="2"/>
  <c r="H42" i="1"/>
  <c r="I42" i="1"/>
  <c r="J42" i="1" s="1"/>
  <c r="K42" i="1" s="1"/>
  <c r="K6" i="1" s="1"/>
  <c r="S28" i="2" l="1"/>
  <c r="P28" i="2" s="1"/>
  <c r="M28" i="2" s="1"/>
  <c r="N29" i="2" s="1"/>
  <c r="O29" i="2" s="1"/>
  <c r="T29" i="2" s="1"/>
  <c r="K41" i="2"/>
  <c r="I42" i="2"/>
  <c r="J42" i="2" s="1"/>
  <c r="H42" i="2"/>
  <c r="Q29" i="2" l="1"/>
  <c r="R29" i="2"/>
  <c r="K42" i="2"/>
  <c r="K6" i="2" s="1"/>
  <c r="S29" i="2" l="1"/>
  <c r="P29" i="2" l="1"/>
  <c r="M29" i="2" s="1"/>
  <c r="N30" i="2" s="1"/>
  <c r="O30" i="2" s="1"/>
  <c r="T30" i="2" s="1"/>
  <c r="Q30" i="2" l="1"/>
  <c r="R30" i="2"/>
  <c r="S30" i="2"/>
  <c r="P30" i="2" l="1"/>
  <c r="M30" i="2" s="1"/>
  <c r="N31" i="2" s="1"/>
  <c r="O31" i="2" s="1"/>
  <c r="T31" i="2" s="1"/>
  <c r="Q31" i="2" l="1"/>
  <c r="R31" i="2"/>
  <c r="S31" i="2" s="1"/>
  <c r="P31" i="2" l="1"/>
  <c r="M31" i="2" s="1"/>
  <c r="N32" i="2" s="1"/>
  <c r="O32" i="2" s="1"/>
  <c r="T32" i="2" s="1"/>
  <c r="Q32" i="2" l="1"/>
  <c r="R32" i="2"/>
  <c r="S32" i="2" s="1"/>
  <c r="P32" i="2" l="1"/>
  <c r="M32" i="2" s="1"/>
  <c r="N33" i="2" s="1"/>
  <c r="O33" i="2" s="1"/>
  <c r="T33" i="2" s="1"/>
  <c r="Q33" i="2" l="1"/>
  <c r="R33" i="2"/>
  <c r="S33" i="2"/>
  <c r="P33" i="2" l="1"/>
  <c r="M33" i="2" s="1"/>
  <c r="N34" i="2" s="1"/>
  <c r="O34" i="2" s="1"/>
  <c r="T34" i="2" s="1"/>
  <c r="Q34" i="2" l="1"/>
  <c r="R34" i="2"/>
  <c r="S34" i="2"/>
  <c r="P34" i="2" l="1"/>
  <c r="M34" i="2" s="1"/>
  <c r="N35" i="2" s="1"/>
  <c r="O35" i="2" s="1"/>
  <c r="T35" i="2" s="1"/>
  <c r="Q35" i="2" l="1"/>
  <c r="R35" i="2"/>
  <c r="S35" i="2" s="1"/>
  <c r="P35" i="2" l="1"/>
  <c r="M35" i="2" s="1"/>
  <c r="N36" i="2" s="1"/>
  <c r="O36" i="2" s="1"/>
  <c r="T36" i="2" s="1"/>
  <c r="Q36" i="2" l="1"/>
  <c r="R36" i="2"/>
  <c r="S36" i="2"/>
  <c r="P36" i="2" s="1"/>
  <c r="M36" i="2" s="1"/>
  <c r="N37" i="2" l="1"/>
  <c r="O37" i="2" s="1"/>
  <c r="T37" i="2" s="1"/>
  <c r="Q37" i="2" l="1"/>
  <c r="R37" i="2"/>
  <c r="S37" i="2" s="1"/>
  <c r="P37" i="2" s="1"/>
  <c r="M37" i="2" s="1"/>
  <c r="N38" i="2" s="1"/>
  <c r="O38" i="2" s="1"/>
  <c r="T38" i="2" s="1"/>
  <c r="Q38" i="2" l="1"/>
  <c r="R38" i="2"/>
  <c r="S38" i="2"/>
  <c r="P38" i="2" l="1"/>
  <c r="M38" i="2" s="1"/>
  <c r="N39" i="2" s="1"/>
  <c r="O39" i="2" s="1"/>
  <c r="T39" i="2" s="1"/>
  <c r="Q39" i="2" l="1"/>
  <c r="R39" i="2"/>
  <c r="S39" i="2"/>
  <c r="P39" i="2" l="1"/>
  <c r="M39" i="2" s="1"/>
  <c r="N40" i="2" s="1"/>
  <c r="O40" i="2" s="1"/>
  <c r="T40" i="2" s="1"/>
  <c r="Q40" i="2" l="1"/>
  <c r="R40" i="2"/>
  <c r="S40" i="2"/>
  <c r="P40" i="2" l="1"/>
  <c r="M40" i="2" s="1"/>
  <c r="N41" i="2" s="1"/>
  <c r="O41" i="2" s="1"/>
  <c r="T41" i="2" s="1"/>
  <c r="Q41" i="2" l="1"/>
  <c r="R41" i="2"/>
  <c r="S41" i="2"/>
  <c r="P41" i="2" l="1"/>
  <c r="M41" i="2" s="1"/>
  <c r="N42" i="2" s="1"/>
  <c r="O42" i="2" s="1"/>
  <c r="T42" i="2" s="1"/>
  <c r="T43" i="2" s="1"/>
  <c r="Q42" i="2" l="1"/>
  <c r="R42" i="2"/>
  <c r="S42" i="2"/>
  <c r="P42" i="2" s="1"/>
  <c r="M42" i="2" s="1"/>
</calcChain>
</file>

<file path=xl/sharedStrings.xml><?xml version="1.0" encoding="utf-8"?>
<sst xmlns="http://schemas.openxmlformats.org/spreadsheetml/2006/main" count="40" uniqueCount="25">
  <si>
    <t>In each stationary zone</t>
  </si>
  <si>
    <t>Zt = Vt + Et</t>
  </si>
  <si>
    <t>step</t>
  </si>
  <si>
    <t>alfa</t>
  </si>
  <si>
    <t>MSE</t>
  </si>
  <si>
    <t>t</t>
  </si>
  <si>
    <r>
      <t>Z</t>
    </r>
    <r>
      <rPr>
        <b/>
        <vertAlign val="subscript"/>
        <sz val="10"/>
        <color theme="1"/>
        <rFont val="Arial"/>
        <family val="2"/>
      </rPr>
      <t>t</t>
    </r>
  </si>
  <si>
    <t>nt:MA4</t>
  </si>
  <si>
    <t>Z^t4</t>
  </si>
  <si>
    <t>MA7</t>
  </si>
  <si>
    <t>Z^t7</t>
  </si>
  <si>
    <t>nt(SES)</t>
  </si>
  <si>
    <t>Z^t(SES)</t>
  </si>
  <si>
    <t>Et</t>
  </si>
  <si>
    <t>Et^2</t>
  </si>
  <si>
    <t>beta</t>
  </si>
  <si>
    <t>Zt</t>
  </si>
  <si>
    <t>nt</t>
  </si>
  <si>
    <t>Z^t</t>
  </si>
  <si>
    <t>et</t>
  </si>
  <si>
    <t>alfat</t>
  </si>
  <si>
    <t>Set</t>
  </si>
  <si>
    <t>ASEt</t>
  </si>
  <si>
    <t>TSt</t>
  </si>
  <si>
    <t>e^2t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</si>
</sst>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4">
    <xf numFmtId="0" fontId="0" fillId="0" borderId="0" xfId="0"/>
    <xf numFmtId="1" fontId="3" fillId="4" borderId="3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0" fontId="0" fillId="4" borderId="3" xfId="0" applyFill="1" applyBorder="1"/>
    <xf numFmtId="2" fontId="1" fillId="2" borderId="1" xfId="1" applyNumberFormat="1"/>
    <xf numFmtId="0" fontId="2" fillId="3" borderId="2" xfId="2"/>
    <xf numFmtId="0" fontId="0" fillId="5" borderId="3" xfId="0" applyFill="1" applyBorder="1"/>
    <xf numFmtId="1" fontId="3" fillId="6" borderId="3" xfId="0" applyNumberFormat="1" applyFont="1" applyFill="1" applyBorder="1" applyAlignment="1">
      <alignment horizontal="center" vertical="center" wrapText="1"/>
    </xf>
    <xf numFmtId="1" fontId="3" fillId="6" borderId="0" xfId="0" applyNumberFormat="1" applyFont="1" applyFill="1" applyAlignment="1">
      <alignment horizontal="center" vertical="center" wrapText="1"/>
    </xf>
    <xf numFmtId="0" fontId="0" fillId="7" borderId="3" xfId="0" applyFill="1" applyBorder="1"/>
    <xf numFmtId="0" fontId="2" fillId="3" borderId="4" xfId="2" applyBorder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Zt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Sheet1!$B$15:$B$42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Sheet1!$C$15:$C$42</c:f>
              <c:numCache>
                <c:formatCode>0</c:formatCode>
                <c:ptCount val="28"/>
                <c:pt idx="0">
                  <c:v>108</c:v>
                </c:pt>
                <c:pt idx="1">
                  <c:v>107</c:v>
                </c:pt>
                <c:pt idx="2">
                  <c:v>110</c:v>
                </c:pt>
                <c:pt idx="3">
                  <c:v>106</c:v>
                </c:pt>
                <c:pt idx="4">
                  <c:v>108</c:v>
                </c:pt>
                <c:pt idx="5">
                  <c:v>109</c:v>
                </c:pt>
                <c:pt idx="6">
                  <c:v>108</c:v>
                </c:pt>
                <c:pt idx="7">
                  <c:v>95</c:v>
                </c:pt>
                <c:pt idx="8">
                  <c:v>97</c:v>
                </c:pt>
                <c:pt idx="9">
                  <c:v>94</c:v>
                </c:pt>
                <c:pt idx="10">
                  <c:v>96</c:v>
                </c:pt>
                <c:pt idx="11">
                  <c:v>92</c:v>
                </c:pt>
                <c:pt idx="12">
                  <c:v>95</c:v>
                </c:pt>
                <c:pt idx="13">
                  <c:v>96</c:v>
                </c:pt>
                <c:pt idx="14">
                  <c:v>98</c:v>
                </c:pt>
                <c:pt idx="15">
                  <c:v>97</c:v>
                </c:pt>
                <c:pt idx="16">
                  <c:v>99</c:v>
                </c:pt>
                <c:pt idx="17">
                  <c:v>101</c:v>
                </c:pt>
                <c:pt idx="18">
                  <c:v>99</c:v>
                </c:pt>
                <c:pt idx="19">
                  <c:v>96</c:v>
                </c:pt>
                <c:pt idx="20">
                  <c:v>97</c:v>
                </c:pt>
                <c:pt idx="21">
                  <c:v>94</c:v>
                </c:pt>
                <c:pt idx="22">
                  <c:v>96</c:v>
                </c:pt>
                <c:pt idx="23">
                  <c:v>95</c:v>
                </c:pt>
                <c:pt idx="24">
                  <c:v>97</c:v>
                </c:pt>
                <c:pt idx="25">
                  <c:v>98</c:v>
                </c:pt>
                <c:pt idx="26">
                  <c:v>94</c:v>
                </c:pt>
                <c:pt idx="27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3-48AF-A1E7-86E8A4BE64F1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Z^t4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Sheet1!$B$19:$B$42</c:f>
              <c:numCache>
                <c:formatCode>0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Sheet1!$E$19:$E$42</c:f>
              <c:numCache>
                <c:formatCode>0.00</c:formatCode>
                <c:ptCount val="24"/>
                <c:pt idx="0">
                  <c:v>107.75</c:v>
                </c:pt>
                <c:pt idx="1">
                  <c:v>107.75</c:v>
                </c:pt>
                <c:pt idx="2">
                  <c:v>108.25</c:v>
                </c:pt>
                <c:pt idx="3">
                  <c:v>107.75</c:v>
                </c:pt>
                <c:pt idx="4">
                  <c:v>105</c:v>
                </c:pt>
                <c:pt idx="5">
                  <c:v>102.25</c:v>
                </c:pt>
                <c:pt idx="6">
                  <c:v>98.5</c:v>
                </c:pt>
                <c:pt idx="7">
                  <c:v>95.5</c:v>
                </c:pt>
                <c:pt idx="8">
                  <c:v>94.75</c:v>
                </c:pt>
                <c:pt idx="9">
                  <c:v>94.25</c:v>
                </c:pt>
                <c:pt idx="10">
                  <c:v>94.75</c:v>
                </c:pt>
                <c:pt idx="11">
                  <c:v>95.25</c:v>
                </c:pt>
                <c:pt idx="12">
                  <c:v>96.5</c:v>
                </c:pt>
                <c:pt idx="13">
                  <c:v>97.5</c:v>
                </c:pt>
                <c:pt idx="14">
                  <c:v>98.75</c:v>
                </c:pt>
                <c:pt idx="15">
                  <c:v>99</c:v>
                </c:pt>
                <c:pt idx="16">
                  <c:v>98.75</c:v>
                </c:pt>
                <c:pt idx="17">
                  <c:v>98.25</c:v>
                </c:pt>
                <c:pt idx="18">
                  <c:v>96.5</c:v>
                </c:pt>
                <c:pt idx="19">
                  <c:v>95.75</c:v>
                </c:pt>
                <c:pt idx="20">
                  <c:v>95.5</c:v>
                </c:pt>
                <c:pt idx="21">
                  <c:v>95.5</c:v>
                </c:pt>
                <c:pt idx="22">
                  <c:v>96.5</c:v>
                </c:pt>
                <c:pt idx="2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3-48AF-A1E7-86E8A4BE64F1}"/>
            </c:ext>
          </c:extLst>
        </c:ser>
        <c:ser>
          <c:idx val="2"/>
          <c:order val="2"/>
          <c:tx>
            <c:strRef>
              <c:f>Sheet1!$G$14</c:f>
              <c:strCache>
                <c:ptCount val="1"/>
                <c:pt idx="0">
                  <c:v>Z^t7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Sheet1!$B$22:$B$42</c:f>
              <c:numCache>
                <c:formatCode>0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</c:numCache>
            </c:numRef>
          </c:xVal>
          <c:yVal>
            <c:numRef>
              <c:f>Sheet1!$G$22:$G$42</c:f>
              <c:numCache>
                <c:formatCode>0</c:formatCode>
                <c:ptCount val="21"/>
                <c:pt idx="0">
                  <c:v>108</c:v>
                </c:pt>
                <c:pt idx="1">
                  <c:v>106.14285714285714</c:v>
                </c:pt>
                <c:pt idx="2">
                  <c:v>104.71428571428571</c:v>
                </c:pt>
                <c:pt idx="3">
                  <c:v>102.42857142857143</c:v>
                </c:pt>
                <c:pt idx="4">
                  <c:v>101</c:v>
                </c:pt>
                <c:pt idx="5">
                  <c:v>98.714285714285708</c:v>
                </c:pt>
                <c:pt idx="6">
                  <c:v>96.714285714285708</c:v>
                </c:pt>
                <c:pt idx="7">
                  <c:v>95</c:v>
                </c:pt>
                <c:pt idx="8">
                  <c:v>95.428571428571431</c:v>
                </c:pt>
                <c:pt idx="9">
                  <c:v>95.428571428571431</c:v>
                </c:pt>
                <c:pt idx="10">
                  <c:v>96.142857142857139</c:v>
                </c:pt>
                <c:pt idx="11">
                  <c:v>96.857142857142861</c:v>
                </c:pt>
                <c:pt idx="12">
                  <c:v>97.857142857142861</c:v>
                </c:pt>
                <c:pt idx="13">
                  <c:v>98</c:v>
                </c:pt>
                <c:pt idx="14">
                  <c:v>98.142857142857139</c:v>
                </c:pt>
                <c:pt idx="15">
                  <c:v>97.571428571428569</c:v>
                </c:pt>
                <c:pt idx="16">
                  <c:v>97.428571428571431</c:v>
                </c:pt>
                <c:pt idx="17">
                  <c:v>96.857142857142861</c:v>
                </c:pt>
                <c:pt idx="18">
                  <c:v>96.285714285714292</c:v>
                </c:pt>
                <c:pt idx="19">
                  <c:v>96.142857142857139</c:v>
                </c:pt>
                <c:pt idx="20">
                  <c:v>95.857142857142861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F3-48AF-A1E7-86E8A4BE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39615"/>
        <c:axId val="2048041695"/>
      </c:scatterChart>
      <c:valAx>
        <c:axId val="204803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8041695"/>
        <c:crosses val="autoZero"/>
        <c:crossBetween val="midCat"/>
      </c:valAx>
      <c:valAx>
        <c:axId val="20480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803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Zt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Sheet1!$B$15:$B$42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Sheet1!$C$15:$C$42</c:f>
              <c:numCache>
                <c:formatCode>0</c:formatCode>
                <c:ptCount val="28"/>
                <c:pt idx="0">
                  <c:v>108</c:v>
                </c:pt>
                <c:pt idx="1">
                  <c:v>107</c:v>
                </c:pt>
                <c:pt idx="2">
                  <c:v>110</c:v>
                </c:pt>
                <c:pt idx="3">
                  <c:v>106</c:v>
                </c:pt>
                <c:pt idx="4">
                  <c:v>108</c:v>
                </c:pt>
                <c:pt idx="5">
                  <c:v>109</c:v>
                </c:pt>
                <c:pt idx="6">
                  <c:v>108</c:v>
                </c:pt>
                <c:pt idx="7">
                  <c:v>95</c:v>
                </c:pt>
                <c:pt idx="8">
                  <c:v>97</c:v>
                </c:pt>
                <c:pt idx="9">
                  <c:v>94</c:v>
                </c:pt>
                <c:pt idx="10">
                  <c:v>96</c:v>
                </c:pt>
                <c:pt idx="11">
                  <c:v>92</c:v>
                </c:pt>
                <c:pt idx="12">
                  <c:v>95</c:v>
                </c:pt>
                <c:pt idx="13">
                  <c:v>96</c:v>
                </c:pt>
                <c:pt idx="14">
                  <c:v>98</c:v>
                </c:pt>
                <c:pt idx="15">
                  <c:v>97</c:v>
                </c:pt>
                <c:pt idx="16">
                  <c:v>99</c:v>
                </c:pt>
                <c:pt idx="17">
                  <c:v>101</c:v>
                </c:pt>
                <c:pt idx="18">
                  <c:v>99</c:v>
                </c:pt>
                <c:pt idx="19">
                  <c:v>96</c:v>
                </c:pt>
                <c:pt idx="20">
                  <c:v>97</c:v>
                </c:pt>
                <c:pt idx="21">
                  <c:v>94</c:v>
                </c:pt>
                <c:pt idx="22">
                  <c:v>96</c:v>
                </c:pt>
                <c:pt idx="23">
                  <c:v>95</c:v>
                </c:pt>
                <c:pt idx="24">
                  <c:v>97</c:v>
                </c:pt>
                <c:pt idx="25">
                  <c:v>98</c:v>
                </c:pt>
                <c:pt idx="26">
                  <c:v>94</c:v>
                </c:pt>
                <c:pt idx="27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E-445E-8A34-223CD312D043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Z^t(SES)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Sheet1!$B$16:$B$42</c:f>
              <c:numCache>
                <c:formatCode>0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xVal>
          <c:yVal>
            <c:numRef>
              <c:f>Sheet1!$I$16:$I$42</c:f>
              <c:numCache>
                <c:formatCode>0.00</c:formatCode>
                <c:ptCount val="27"/>
                <c:pt idx="0">
                  <c:v>108</c:v>
                </c:pt>
                <c:pt idx="1">
                  <c:v>107.19718923592255</c:v>
                </c:pt>
                <c:pt idx="2">
                  <c:v>109.44731588699608</c:v>
                </c:pt>
                <c:pt idx="3">
                  <c:v>106.67977358574041</c:v>
                </c:pt>
                <c:pt idx="4">
                  <c:v>107.73966556212739</c:v>
                </c:pt>
                <c:pt idx="5">
                  <c:v>108.75147561518904</c:v>
                </c:pt>
                <c:pt idx="6">
                  <c:v>108.14818290237355</c:v>
                </c:pt>
                <c:pt idx="7">
                  <c:v>97.592680140288905</c:v>
                </c:pt>
                <c:pt idx="8">
                  <c:v>97.116870144010036</c:v>
                </c:pt>
                <c:pt idx="9">
                  <c:v>94.614613242167138</c:v>
                </c:pt>
                <c:pt idx="10">
                  <c:v>95.72681664376573</c:v>
                </c:pt>
                <c:pt idx="11">
                  <c:v>92.734888126407583</c:v>
                </c:pt>
                <c:pt idx="12">
                  <c:v>94.553344320367216</c:v>
                </c:pt>
                <c:pt idx="13">
                  <c:v>95.714735071890203</c:v>
                </c:pt>
                <c:pt idx="14">
                  <c:v>97.549370354945438</c:v>
                </c:pt>
                <c:pt idx="15">
                  <c:v>97.108329920530196</c:v>
                </c:pt>
                <c:pt idx="16">
                  <c:v>98.626983022411821</c:v>
                </c:pt>
                <c:pt idx="17">
                  <c:v>100.53206659535815</c:v>
                </c:pt>
                <c:pt idx="18">
                  <c:v>99.302107041321136</c:v>
                </c:pt>
                <c:pt idx="19">
                  <c:v>96.651139964412579</c:v>
                </c:pt>
                <c:pt idx="20">
                  <c:v>96.931208556138614</c:v>
                </c:pt>
                <c:pt idx="21">
                  <c:v>94.578002775514605</c:v>
                </c:pt>
                <c:pt idx="22">
                  <c:v>95.719597453819745</c:v>
                </c:pt>
                <c:pt idx="23">
                  <c:v>95.141896872090527</c:v>
                </c:pt>
                <c:pt idx="24">
                  <c:v>96.633602063942249</c:v>
                </c:pt>
                <c:pt idx="25">
                  <c:v>97.730561035022617</c:v>
                </c:pt>
                <c:pt idx="26">
                  <c:v>94.735626480058528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E-445E-8A34-223CD312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06063"/>
        <c:axId val="1961406479"/>
      </c:scatterChart>
      <c:valAx>
        <c:axId val="19614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1406479"/>
        <c:crosses val="autoZero"/>
        <c:crossBetween val="midCat"/>
      </c:valAx>
      <c:valAx>
        <c:axId val="19614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140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'Trigg &amp; Leach'!$C$14</c:f>
              <c:strCache>
                <c:ptCount val="1"/>
                <c:pt idx="0">
                  <c:v>Zt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'Trigg &amp; Leach'!$B$15:$B$42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'Trigg &amp; Leach'!$C$15:$C$42</c:f>
              <c:numCache>
                <c:formatCode>0</c:formatCode>
                <c:ptCount val="28"/>
                <c:pt idx="0">
                  <c:v>108</c:v>
                </c:pt>
                <c:pt idx="1">
                  <c:v>107</c:v>
                </c:pt>
                <c:pt idx="2">
                  <c:v>110</c:v>
                </c:pt>
                <c:pt idx="3">
                  <c:v>106</c:v>
                </c:pt>
                <c:pt idx="4">
                  <c:v>108</c:v>
                </c:pt>
                <c:pt idx="5">
                  <c:v>109</c:v>
                </c:pt>
                <c:pt idx="6">
                  <c:v>108</c:v>
                </c:pt>
                <c:pt idx="7">
                  <c:v>95</c:v>
                </c:pt>
                <c:pt idx="8">
                  <c:v>97</c:v>
                </c:pt>
                <c:pt idx="9">
                  <c:v>94</c:v>
                </c:pt>
                <c:pt idx="10">
                  <c:v>96</c:v>
                </c:pt>
                <c:pt idx="11">
                  <c:v>92</c:v>
                </c:pt>
                <c:pt idx="12">
                  <c:v>95</c:v>
                </c:pt>
                <c:pt idx="13">
                  <c:v>96</c:v>
                </c:pt>
                <c:pt idx="14">
                  <c:v>98</c:v>
                </c:pt>
                <c:pt idx="15">
                  <c:v>97</c:v>
                </c:pt>
                <c:pt idx="16">
                  <c:v>99</c:v>
                </c:pt>
                <c:pt idx="17">
                  <c:v>101</c:v>
                </c:pt>
                <c:pt idx="18">
                  <c:v>99</c:v>
                </c:pt>
                <c:pt idx="19">
                  <c:v>96</c:v>
                </c:pt>
                <c:pt idx="20">
                  <c:v>97</c:v>
                </c:pt>
                <c:pt idx="21">
                  <c:v>94</c:v>
                </c:pt>
                <c:pt idx="22">
                  <c:v>96</c:v>
                </c:pt>
                <c:pt idx="23">
                  <c:v>95</c:v>
                </c:pt>
                <c:pt idx="24">
                  <c:v>97</c:v>
                </c:pt>
                <c:pt idx="25">
                  <c:v>98</c:v>
                </c:pt>
                <c:pt idx="26">
                  <c:v>94</c:v>
                </c:pt>
                <c:pt idx="27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B-4A87-B8C9-5676027642ED}"/>
            </c:ext>
          </c:extLst>
        </c:ser>
        <c:ser>
          <c:idx val="1"/>
          <c:order val="1"/>
          <c:tx>
            <c:strRef>
              <c:f>'Trigg &amp; Leach'!$E$14</c:f>
              <c:strCache>
                <c:ptCount val="1"/>
                <c:pt idx="0">
                  <c:v>Z^t4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'Trigg &amp; Leach'!$B$19:$B$42</c:f>
              <c:numCache>
                <c:formatCode>0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'Trigg &amp; Leach'!$E$19:$E$42</c:f>
              <c:numCache>
                <c:formatCode>0.00</c:formatCode>
                <c:ptCount val="24"/>
                <c:pt idx="0">
                  <c:v>107.75</c:v>
                </c:pt>
                <c:pt idx="1">
                  <c:v>107.75</c:v>
                </c:pt>
                <c:pt idx="2">
                  <c:v>108.25</c:v>
                </c:pt>
                <c:pt idx="3">
                  <c:v>107.75</c:v>
                </c:pt>
                <c:pt idx="4">
                  <c:v>105</c:v>
                </c:pt>
                <c:pt idx="5">
                  <c:v>102.25</c:v>
                </c:pt>
                <c:pt idx="6">
                  <c:v>98.5</c:v>
                </c:pt>
                <c:pt idx="7">
                  <c:v>95.5</c:v>
                </c:pt>
                <c:pt idx="8">
                  <c:v>94.75</c:v>
                </c:pt>
                <c:pt idx="9">
                  <c:v>94.25</c:v>
                </c:pt>
                <c:pt idx="10">
                  <c:v>94.75</c:v>
                </c:pt>
                <c:pt idx="11">
                  <c:v>95.25</c:v>
                </c:pt>
                <c:pt idx="12">
                  <c:v>96.5</c:v>
                </c:pt>
                <c:pt idx="13">
                  <c:v>97.5</c:v>
                </c:pt>
                <c:pt idx="14">
                  <c:v>98.75</c:v>
                </c:pt>
                <c:pt idx="15">
                  <c:v>99</c:v>
                </c:pt>
                <c:pt idx="16">
                  <c:v>98.75</c:v>
                </c:pt>
                <c:pt idx="17">
                  <c:v>98.25</c:v>
                </c:pt>
                <c:pt idx="18">
                  <c:v>96.5</c:v>
                </c:pt>
                <c:pt idx="19">
                  <c:v>95.75</c:v>
                </c:pt>
                <c:pt idx="20">
                  <c:v>95.5</c:v>
                </c:pt>
                <c:pt idx="21">
                  <c:v>95.5</c:v>
                </c:pt>
                <c:pt idx="22">
                  <c:v>96.5</c:v>
                </c:pt>
                <c:pt idx="2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B-4A87-B8C9-5676027642ED}"/>
            </c:ext>
          </c:extLst>
        </c:ser>
        <c:ser>
          <c:idx val="2"/>
          <c:order val="2"/>
          <c:tx>
            <c:strRef>
              <c:f>'Trigg &amp; Leach'!$G$14</c:f>
              <c:strCache>
                <c:ptCount val="1"/>
                <c:pt idx="0">
                  <c:v>Z^t7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'Trigg &amp; Leach'!$B$22:$B$42</c:f>
              <c:numCache>
                <c:formatCode>0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</c:numCache>
            </c:numRef>
          </c:xVal>
          <c:yVal>
            <c:numRef>
              <c:f>'Trigg &amp; Leach'!$G$22:$G$42</c:f>
              <c:numCache>
                <c:formatCode>0</c:formatCode>
                <c:ptCount val="21"/>
                <c:pt idx="0">
                  <c:v>108</c:v>
                </c:pt>
                <c:pt idx="1">
                  <c:v>106.14285714285714</c:v>
                </c:pt>
                <c:pt idx="2">
                  <c:v>104.71428571428571</c:v>
                </c:pt>
                <c:pt idx="3">
                  <c:v>102.42857142857143</c:v>
                </c:pt>
                <c:pt idx="4">
                  <c:v>101</c:v>
                </c:pt>
                <c:pt idx="5">
                  <c:v>98.714285714285708</c:v>
                </c:pt>
                <c:pt idx="6">
                  <c:v>96.714285714285708</c:v>
                </c:pt>
                <c:pt idx="7">
                  <c:v>95</c:v>
                </c:pt>
                <c:pt idx="8">
                  <c:v>95.428571428571431</c:v>
                </c:pt>
                <c:pt idx="9">
                  <c:v>95.428571428571431</c:v>
                </c:pt>
                <c:pt idx="10">
                  <c:v>96.142857142857139</c:v>
                </c:pt>
                <c:pt idx="11">
                  <c:v>96.857142857142861</c:v>
                </c:pt>
                <c:pt idx="12">
                  <c:v>97.857142857142861</c:v>
                </c:pt>
                <c:pt idx="13">
                  <c:v>98</c:v>
                </c:pt>
                <c:pt idx="14">
                  <c:v>98.142857142857139</c:v>
                </c:pt>
                <c:pt idx="15">
                  <c:v>97.571428571428569</c:v>
                </c:pt>
                <c:pt idx="16">
                  <c:v>97.428571428571431</c:v>
                </c:pt>
                <c:pt idx="17">
                  <c:v>96.857142857142861</c:v>
                </c:pt>
                <c:pt idx="18">
                  <c:v>96.285714285714292</c:v>
                </c:pt>
                <c:pt idx="19">
                  <c:v>96.142857142857139</c:v>
                </c:pt>
                <c:pt idx="20">
                  <c:v>95.857142857142861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B-4A87-B8C9-56760276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39615"/>
        <c:axId val="2048041695"/>
      </c:scatterChart>
      <c:valAx>
        <c:axId val="204803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8041695"/>
        <c:crosses val="autoZero"/>
        <c:crossBetween val="midCat"/>
      </c:valAx>
      <c:valAx>
        <c:axId val="20480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803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'Trigg &amp; Leach'!$C$14</c:f>
              <c:strCache>
                <c:ptCount val="1"/>
                <c:pt idx="0">
                  <c:v>Zt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'Trigg &amp; Leach'!$B$15:$B$42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'Trigg &amp; Leach'!$C$15:$C$42</c:f>
              <c:numCache>
                <c:formatCode>0</c:formatCode>
                <c:ptCount val="28"/>
                <c:pt idx="0">
                  <c:v>108</c:v>
                </c:pt>
                <c:pt idx="1">
                  <c:v>107</c:v>
                </c:pt>
                <c:pt idx="2">
                  <c:v>110</c:v>
                </c:pt>
                <c:pt idx="3">
                  <c:v>106</c:v>
                </c:pt>
                <c:pt idx="4">
                  <c:v>108</c:v>
                </c:pt>
                <c:pt idx="5">
                  <c:v>109</c:v>
                </c:pt>
                <c:pt idx="6">
                  <c:v>108</c:v>
                </c:pt>
                <c:pt idx="7">
                  <c:v>95</c:v>
                </c:pt>
                <c:pt idx="8">
                  <c:v>97</c:v>
                </c:pt>
                <c:pt idx="9">
                  <c:v>94</c:v>
                </c:pt>
                <c:pt idx="10">
                  <c:v>96</c:v>
                </c:pt>
                <c:pt idx="11">
                  <c:v>92</c:v>
                </c:pt>
                <c:pt idx="12">
                  <c:v>95</c:v>
                </c:pt>
                <c:pt idx="13">
                  <c:v>96</c:v>
                </c:pt>
                <c:pt idx="14">
                  <c:v>98</c:v>
                </c:pt>
                <c:pt idx="15">
                  <c:v>97</c:v>
                </c:pt>
                <c:pt idx="16">
                  <c:v>99</c:v>
                </c:pt>
                <c:pt idx="17">
                  <c:v>101</c:v>
                </c:pt>
                <c:pt idx="18">
                  <c:v>99</c:v>
                </c:pt>
                <c:pt idx="19">
                  <c:v>96</c:v>
                </c:pt>
                <c:pt idx="20">
                  <c:v>97</c:v>
                </c:pt>
                <c:pt idx="21">
                  <c:v>94</c:v>
                </c:pt>
                <c:pt idx="22">
                  <c:v>96</c:v>
                </c:pt>
                <c:pt idx="23">
                  <c:v>95</c:v>
                </c:pt>
                <c:pt idx="24">
                  <c:v>97</c:v>
                </c:pt>
                <c:pt idx="25">
                  <c:v>98</c:v>
                </c:pt>
                <c:pt idx="26">
                  <c:v>94</c:v>
                </c:pt>
                <c:pt idx="27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B-4718-90F4-E409BED49663}"/>
            </c:ext>
          </c:extLst>
        </c:ser>
        <c:ser>
          <c:idx val="1"/>
          <c:order val="1"/>
          <c:tx>
            <c:strRef>
              <c:f>'Trigg &amp; Leach'!$I$14</c:f>
              <c:strCache>
                <c:ptCount val="1"/>
                <c:pt idx="0">
                  <c:v>Z^t(SES)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'Trigg &amp; Leach'!$B$16:$B$42</c:f>
              <c:numCache>
                <c:formatCode>0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xVal>
          <c:yVal>
            <c:numRef>
              <c:f>'Trigg &amp; Leach'!$I$16:$I$42</c:f>
              <c:numCache>
                <c:formatCode>0.00</c:formatCode>
                <c:ptCount val="27"/>
                <c:pt idx="0">
                  <c:v>108</c:v>
                </c:pt>
                <c:pt idx="1">
                  <c:v>107.19718923592255</c:v>
                </c:pt>
                <c:pt idx="2">
                  <c:v>109.44731588699608</c:v>
                </c:pt>
                <c:pt idx="3">
                  <c:v>106.67977358574041</c:v>
                </c:pt>
                <c:pt idx="4">
                  <c:v>107.73966556212739</c:v>
                </c:pt>
                <c:pt idx="5">
                  <c:v>108.75147561518904</c:v>
                </c:pt>
                <c:pt idx="6">
                  <c:v>108.14818290237355</c:v>
                </c:pt>
                <c:pt idx="7">
                  <c:v>97.592680140288905</c:v>
                </c:pt>
                <c:pt idx="8">
                  <c:v>97.116870144010036</c:v>
                </c:pt>
                <c:pt idx="9">
                  <c:v>94.614613242167138</c:v>
                </c:pt>
                <c:pt idx="10">
                  <c:v>95.72681664376573</c:v>
                </c:pt>
                <c:pt idx="11">
                  <c:v>92.734888126407583</c:v>
                </c:pt>
                <c:pt idx="12">
                  <c:v>94.553344320367216</c:v>
                </c:pt>
                <c:pt idx="13">
                  <c:v>95.714735071890203</c:v>
                </c:pt>
                <c:pt idx="14">
                  <c:v>97.549370354945438</c:v>
                </c:pt>
                <c:pt idx="15">
                  <c:v>97.108329920530196</c:v>
                </c:pt>
                <c:pt idx="16">
                  <c:v>98.626983022411821</c:v>
                </c:pt>
                <c:pt idx="17">
                  <c:v>100.53206659535815</c:v>
                </c:pt>
                <c:pt idx="18">
                  <c:v>99.302107041321136</c:v>
                </c:pt>
                <c:pt idx="19">
                  <c:v>96.651139964412579</c:v>
                </c:pt>
                <c:pt idx="20">
                  <c:v>96.931208556138614</c:v>
                </c:pt>
                <c:pt idx="21">
                  <c:v>94.578002775514605</c:v>
                </c:pt>
                <c:pt idx="22">
                  <c:v>95.719597453819745</c:v>
                </c:pt>
                <c:pt idx="23">
                  <c:v>95.141896872090527</c:v>
                </c:pt>
                <c:pt idx="24">
                  <c:v>96.633602063942249</c:v>
                </c:pt>
                <c:pt idx="25">
                  <c:v>97.730561035022617</c:v>
                </c:pt>
                <c:pt idx="26">
                  <c:v>94.735626480058528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B-4718-90F4-E409BED49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06063"/>
        <c:axId val="1961406479"/>
      </c:scatterChart>
      <c:valAx>
        <c:axId val="19614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1406479"/>
        <c:crosses val="autoZero"/>
        <c:crossBetween val="midCat"/>
      </c:valAx>
      <c:valAx>
        <c:axId val="19614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140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8</xdr:col>
      <xdr:colOff>200025</xdr:colOff>
      <xdr:row>12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20319-B925-4220-948C-E72BB01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3</xdr:row>
      <xdr:rowOff>76200</xdr:rowOff>
    </xdr:from>
    <xdr:to>
      <xdr:col>7</xdr:col>
      <xdr:colOff>333375</xdr:colOff>
      <xdr:row>5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0C246C-FD3D-4C14-B958-C4150A9CFE4D}"/>
            </a:ext>
          </a:extLst>
        </xdr:cNvPr>
        <xdr:cNvSpPr txBox="1"/>
      </xdr:nvSpPr>
      <xdr:spPr>
        <a:xfrm>
          <a:off x="2400300" y="647700"/>
          <a:ext cx="22002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Local stationary zones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19</xdr:col>
      <xdr:colOff>314325</xdr:colOff>
      <xdr:row>12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0B63AF-EE37-4DF3-9286-411FC999E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142875</xdr:colOff>
      <xdr:row>9</xdr:row>
      <xdr:rowOff>0</xdr:rowOff>
    </xdr:from>
    <xdr:to>
      <xdr:col>11</xdr:col>
      <xdr:colOff>533400</xdr:colOff>
      <xdr:row>11</xdr:row>
      <xdr:rowOff>66493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E92755-0F26-4A58-A3B0-C4FD29C1F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1714500"/>
          <a:ext cx="2219325" cy="44749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0.06838</cdr:x>
      <cdr:y>0.10569</cdr:y>
    </cdr:from>
    <cdr:to>
      <cdr:x>0.35043</cdr:x>
      <cdr:y>0.88211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3A28B55D-9E11-43C9-96F8-91F79655F5CF}"/>
            </a:ext>
          </a:extLst>
        </cdr:cNvPr>
        <cdr:cNvSpPr/>
      </cdr:nvSpPr>
      <cdr:spPr>
        <a:xfrm xmlns:a="http://schemas.openxmlformats.org/drawingml/2006/main">
          <a:off x="304801" y="247650"/>
          <a:ext cx="1257300" cy="18192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0.25427</cdr:x>
      <cdr:y>0.47154</cdr:y>
    </cdr:from>
    <cdr:to>
      <cdr:x>0.98504</cdr:x>
      <cdr:y>0.92412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001FC2DA-1738-4942-BD77-968D6D3233FA}"/>
            </a:ext>
          </a:extLst>
        </cdr:cNvPr>
        <cdr:cNvSpPr/>
      </cdr:nvSpPr>
      <cdr:spPr>
        <a:xfrm xmlns:a="http://schemas.openxmlformats.org/drawingml/2006/main">
          <a:off x="1133475" y="1104900"/>
          <a:ext cx="3257549" cy="10604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PT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8</xdr:col>
      <xdr:colOff>200025</xdr:colOff>
      <xdr:row>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5DF68-78FB-48FE-9703-FC4E92A31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3</xdr:row>
      <xdr:rowOff>76200</xdr:rowOff>
    </xdr:from>
    <xdr:to>
      <xdr:col>7</xdr:col>
      <xdr:colOff>333375</xdr:colOff>
      <xdr:row>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3D082F-DB4B-4CF2-BBF1-20A83868FDFB}"/>
            </a:ext>
          </a:extLst>
        </xdr:cNvPr>
        <xdr:cNvSpPr txBox="1"/>
      </xdr:nvSpPr>
      <xdr:spPr>
        <a:xfrm>
          <a:off x="2400300" y="647700"/>
          <a:ext cx="22002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Local stationary zones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19</xdr:col>
      <xdr:colOff>314325</xdr:colOff>
      <xdr:row>12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BE8A5-077F-4874-B378-D9B8F099E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142875</xdr:colOff>
      <xdr:row>9</xdr:row>
      <xdr:rowOff>0</xdr:rowOff>
    </xdr:from>
    <xdr:to>
      <xdr:col>11</xdr:col>
      <xdr:colOff>533400</xdr:colOff>
      <xdr:row>11</xdr:row>
      <xdr:rowOff>66493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F6909D-A724-4788-87F1-FCA21998B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1752600"/>
          <a:ext cx="2219325" cy="447493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0.06838</cdr:x>
      <cdr:y>0.10569</cdr:y>
    </cdr:from>
    <cdr:to>
      <cdr:x>0.35043</cdr:x>
      <cdr:y>0.88211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3A28B55D-9E11-43C9-96F8-91F79655F5CF}"/>
            </a:ext>
          </a:extLst>
        </cdr:cNvPr>
        <cdr:cNvSpPr/>
      </cdr:nvSpPr>
      <cdr:spPr>
        <a:xfrm xmlns:a="http://schemas.openxmlformats.org/drawingml/2006/main">
          <a:off x="304801" y="247650"/>
          <a:ext cx="1257300" cy="18192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0.25427</cdr:x>
      <cdr:y>0.47154</cdr:y>
    </cdr:from>
    <cdr:to>
      <cdr:x>0.98504</cdr:x>
      <cdr:y>0.92412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001FC2DA-1738-4942-BD77-968D6D3233FA}"/>
            </a:ext>
          </a:extLst>
        </cdr:cNvPr>
        <cdr:cNvSpPr/>
      </cdr:nvSpPr>
      <cdr:spPr>
        <a:xfrm xmlns:a="http://schemas.openxmlformats.org/drawingml/2006/main">
          <a:off x="1133475" y="1104900"/>
          <a:ext cx="3257549" cy="10604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PT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2"/>
  <sheetViews>
    <sheetView workbookViewId="0">
      <selection activeCell="L14" sqref="L14"/>
    </sheetView>
  </sheetViews>
  <sheetFormatPr defaultRowHeight="14.4" x14ac:dyDescent="0.3"/>
  <sheetData>
    <row r="2" spans="2:11" x14ac:dyDescent="0.3">
      <c r="J2" t="s">
        <v>0</v>
      </c>
    </row>
    <row r="3" spans="2:11" x14ac:dyDescent="0.3">
      <c r="J3" t="s">
        <v>1</v>
      </c>
    </row>
    <row r="4" spans="2:11" ht="15" thickBot="1" x14ac:dyDescent="0.35">
      <c r="J4" s="6" t="s">
        <v>2</v>
      </c>
      <c r="K4" s="4">
        <v>1</v>
      </c>
    </row>
    <row r="5" spans="2:11" ht="15.6" thickTop="1" thickBot="1" x14ac:dyDescent="0.35">
      <c r="J5" s="6" t="s">
        <v>3</v>
      </c>
      <c r="K5" s="8">
        <v>0.80281076407745489</v>
      </c>
    </row>
    <row r="6" spans="2:11" ht="15" thickTop="1" x14ac:dyDescent="0.3">
      <c r="J6" s="6" t="s">
        <v>4</v>
      </c>
      <c r="K6" s="7">
        <f>AVERAGE(K16:K42)</f>
        <v>10.983988042418938</v>
      </c>
    </row>
    <row r="14" spans="2:11" ht="15.6" x14ac:dyDescent="0.3">
      <c r="B14" s="1" t="s">
        <v>5</v>
      </c>
      <c r="C14" s="1" t="s">
        <v>6</v>
      </c>
      <c r="D14" s="1" t="s">
        <v>7</v>
      </c>
      <c r="E14" s="1" t="s">
        <v>8</v>
      </c>
      <c r="F14" s="1" t="s">
        <v>9</v>
      </c>
      <c r="G14" s="1" t="s">
        <v>10</v>
      </c>
      <c r="H14" s="1" t="s">
        <v>11</v>
      </c>
      <c r="I14" s="1" t="s">
        <v>12</v>
      </c>
      <c r="J14" s="1" t="s">
        <v>13</v>
      </c>
      <c r="K14" s="1" t="s">
        <v>14</v>
      </c>
    </row>
    <row r="15" spans="2:11" x14ac:dyDescent="0.3">
      <c r="B15" s="2">
        <v>1</v>
      </c>
      <c r="C15" s="2">
        <v>108</v>
      </c>
      <c r="D15" s="3"/>
      <c r="E15" s="3"/>
      <c r="F15" s="4"/>
      <c r="G15" s="4"/>
      <c r="H15" s="3">
        <f>C15</f>
        <v>108</v>
      </c>
      <c r="I15" s="4"/>
      <c r="J15" s="4"/>
      <c r="K15" s="4"/>
    </row>
    <row r="16" spans="2:11" x14ac:dyDescent="0.3">
      <c r="B16" s="2">
        <v>2</v>
      </c>
      <c r="C16" s="2">
        <v>107</v>
      </c>
      <c r="D16" s="3"/>
      <c r="E16" s="3"/>
      <c r="F16" s="4"/>
      <c r="G16" s="4"/>
      <c r="H16" s="3">
        <f t="shared" ref="H16:H42" si="0">ALFA*C16+(1-ALFA)*H15</f>
        <v>107.19718923592255</v>
      </c>
      <c r="I16" s="3">
        <f>H15</f>
        <v>108</v>
      </c>
      <c r="J16" s="3">
        <f>C16-I16</f>
        <v>-1</v>
      </c>
      <c r="K16" s="3">
        <f>J16^2</f>
        <v>1</v>
      </c>
    </row>
    <row r="17" spans="2:11" x14ac:dyDescent="0.3">
      <c r="B17" s="2">
        <v>3</v>
      </c>
      <c r="C17" s="2">
        <v>110</v>
      </c>
      <c r="D17" s="3"/>
      <c r="E17" s="3"/>
      <c r="F17" s="4"/>
      <c r="G17" s="4"/>
      <c r="H17" s="3">
        <f t="shared" si="0"/>
        <v>109.44731588699608</v>
      </c>
      <c r="I17" s="3">
        <f t="shared" ref="I17:I42" si="1">H16</f>
        <v>107.19718923592255</v>
      </c>
      <c r="J17" s="3">
        <f t="shared" ref="J17:J42" si="2">C17-I17</f>
        <v>2.8028107640774493</v>
      </c>
      <c r="K17" s="3">
        <f t="shared" ref="K17:K42" si="3">J17^2</f>
        <v>7.8557481792284154</v>
      </c>
    </row>
    <row r="18" spans="2:11" x14ac:dyDescent="0.3">
      <c r="B18" s="2">
        <v>4</v>
      </c>
      <c r="C18" s="2">
        <v>106</v>
      </c>
      <c r="D18" s="3">
        <f>AVERAGE(C15:C18)</f>
        <v>107.75</v>
      </c>
      <c r="E18" s="3"/>
      <c r="F18" s="4"/>
      <c r="G18" s="4"/>
      <c r="H18" s="3">
        <f t="shared" si="0"/>
        <v>106.67977358574041</v>
      </c>
      <c r="I18" s="3">
        <f t="shared" si="1"/>
        <v>109.44731588699608</v>
      </c>
      <c r="J18" s="3">
        <f t="shared" si="2"/>
        <v>-3.4473158869960798</v>
      </c>
      <c r="K18" s="3">
        <f t="shared" si="3"/>
        <v>11.883986824735569</v>
      </c>
    </row>
    <row r="19" spans="2:11" x14ac:dyDescent="0.3">
      <c r="B19" s="2">
        <v>5</v>
      </c>
      <c r="C19" s="2">
        <v>108</v>
      </c>
      <c r="D19" s="3">
        <f t="shared" ref="D19:D42" si="4">AVERAGE(C16:C19)</f>
        <v>107.75</v>
      </c>
      <c r="E19" s="3">
        <f>D18</f>
        <v>107.75</v>
      </c>
      <c r="F19" s="4"/>
      <c r="G19" s="4"/>
      <c r="H19" s="3">
        <f t="shared" si="0"/>
        <v>107.73966556212739</v>
      </c>
      <c r="I19" s="3">
        <f t="shared" si="1"/>
        <v>106.67977358574041</v>
      </c>
      <c r="J19" s="3">
        <f t="shared" si="2"/>
        <v>1.3202264142595936</v>
      </c>
      <c r="K19" s="3">
        <f t="shared" si="3"/>
        <v>1.7429977849087441</v>
      </c>
    </row>
    <row r="20" spans="2:11" x14ac:dyDescent="0.3">
      <c r="B20" s="2">
        <v>6</v>
      </c>
      <c r="C20" s="2">
        <v>109</v>
      </c>
      <c r="D20" s="3">
        <f t="shared" si="4"/>
        <v>108.25</v>
      </c>
      <c r="E20" s="3">
        <f t="shared" ref="E20:E42" si="5">D19</f>
        <v>107.75</v>
      </c>
      <c r="F20" s="4"/>
      <c r="G20" s="4"/>
      <c r="H20" s="3">
        <f t="shared" si="0"/>
        <v>108.75147561518904</v>
      </c>
      <c r="I20" s="3">
        <f t="shared" si="1"/>
        <v>107.73966556212739</v>
      </c>
      <c r="J20" s="3">
        <f t="shared" si="2"/>
        <v>1.2603344378726149</v>
      </c>
      <c r="K20" s="3">
        <f t="shared" si="3"/>
        <v>1.5884428952876801</v>
      </c>
    </row>
    <row r="21" spans="2:11" x14ac:dyDescent="0.3">
      <c r="B21" s="2">
        <v>7</v>
      </c>
      <c r="C21" s="2">
        <v>108</v>
      </c>
      <c r="D21" s="3">
        <f t="shared" si="4"/>
        <v>107.75</v>
      </c>
      <c r="E21" s="3">
        <f t="shared" si="5"/>
        <v>108.25</v>
      </c>
      <c r="F21" s="5">
        <f>AVERAGE(C15:C21)</f>
        <v>108</v>
      </c>
      <c r="G21" s="4"/>
      <c r="H21" s="3">
        <f t="shared" si="0"/>
        <v>108.14818290237355</v>
      </c>
      <c r="I21" s="3">
        <f t="shared" si="1"/>
        <v>108.75147561518904</v>
      </c>
      <c r="J21" s="3">
        <f t="shared" si="2"/>
        <v>-0.75147561518903672</v>
      </c>
      <c r="K21" s="3">
        <f t="shared" si="3"/>
        <v>0.56471560022374123</v>
      </c>
    </row>
    <row r="22" spans="2:11" x14ac:dyDescent="0.3">
      <c r="B22" s="2">
        <v>8</v>
      </c>
      <c r="C22" s="2">
        <v>95</v>
      </c>
      <c r="D22" s="3">
        <f t="shared" si="4"/>
        <v>105</v>
      </c>
      <c r="E22" s="3">
        <f t="shared" si="5"/>
        <v>107.75</v>
      </c>
      <c r="F22" s="5">
        <f t="shared" ref="F22:F42" si="6">AVERAGE(C16:C22)</f>
        <v>106.14285714285714</v>
      </c>
      <c r="G22" s="5">
        <f>F21</f>
        <v>108</v>
      </c>
      <c r="H22" s="3">
        <f t="shared" si="0"/>
        <v>97.592680140288905</v>
      </c>
      <c r="I22" s="3">
        <f t="shared" si="1"/>
        <v>108.14818290237355</v>
      </c>
      <c r="J22" s="3">
        <f t="shared" si="2"/>
        <v>-13.148182902373549</v>
      </c>
      <c r="K22" s="3">
        <f t="shared" si="3"/>
        <v>172.87471363426812</v>
      </c>
    </row>
    <row r="23" spans="2:11" x14ac:dyDescent="0.3">
      <c r="B23" s="2">
        <v>9</v>
      </c>
      <c r="C23" s="2">
        <v>97</v>
      </c>
      <c r="D23" s="3">
        <f t="shared" si="4"/>
        <v>102.25</v>
      </c>
      <c r="E23" s="3">
        <f t="shared" si="5"/>
        <v>105</v>
      </c>
      <c r="F23" s="5">
        <f t="shared" si="6"/>
        <v>104.71428571428571</v>
      </c>
      <c r="G23" s="5">
        <f t="shared" ref="G23:G42" si="7">F22</f>
        <v>106.14285714285714</v>
      </c>
      <c r="H23" s="3">
        <f t="shared" si="0"/>
        <v>97.116870144010036</v>
      </c>
      <c r="I23" s="3">
        <f t="shared" si="1"/>
        <v>97.592680140288905</v>
      </c>
      <c r="J23" s="3">
        <f t="shared" si="2"/>
        <v>-0.59268014028890548</v>
      </c>
      <c r="K23" s="3">
        <f t="shared" si="3"/>
        <v>0.35126974869287669</v>
      </c>
    </row>
    <row r="24" spans="2:11" x14ac:dyDescent="0.3">
      <c r="B24" s="2">
        <v>10</v>
      </c>
      <c r="C24" s="2">
        <v>94</v>
      </c>
      <c r="D24" s="3">
        <f t="shared" si="4"/>
        <v>98.5</v>
      </c>
      <c r="E24" s="3">
        <f t="shared" si="5"/>
        <v>102.25</v>
      </c>
      <c r="F24" s="5">
        <f t="shared" si="6"/>
        <v>102.42857142857143</v>
      </c>
      <c r="G24" s="5">
        <f t="shared" si="7"/>
        <v>104.71428571428571</v>
      </c>
      <c r="H24" s="3">
        <f t="shared" si="0"/>
        <v>94.614613242167138</v>
      </c>
      <c r="I24" s="3">
        <f t="shared" si="1"/>
        <v>97.116870144010036</v>
      </c>
      <c r="J24" s="3">
        <f t="shared" si="2"/>
        <v>-3.1168701440100364</v>
      </c>
      <c r="K24" s="3">
        <f t="shared" si="3"/>
        <v>9.7148794946211456</v>
      </c>
    </row>
    <row r="25" spans="2:11" x14ac:dyDescent="0.3">
      <c r="B25" s="2">
        <v>11</v>
      </c>
      <c r="C25" s="2">
        <v>96</v>
      </c>
      <c r="D25" s="3">
        <f t="shared" si="4"/>
        <v>95.5</v>
      </c>
      <c r="E25" s="3">
        <f t="shared" si="5"/>
        <v>98.5</v>
      </c>
      <c r="F25" s="5">
        <f t="shared" si="6"/>
        <v>101</v>
      </c>
      <c r="G25" s="5">
        <f t="shared" si="7"/>
        <v>102.42857142857143</v>
      </c>
      <c r="H25" s="3">
        <f t="shared" si="0"/>
        <v>95.72681664376573</v>
      </c>
      <c r="I25" s="3">
        <f t="shared" si="1"/>
        <v>94.614613242167138</v>
      </c>
      <c r="J25" s="3">
        <f t="shared" si="2"/>
        <v>1.3853867578328618</v>
      </c>
      <c r="K25" s="3">
        <f t="shared" si="3"/>
        <v>1.9192964687786485</v>
      </c>
    </row>
    <row r="26" spans="2:11" x14ac:dyDescent="0.3">
      <c r="B26" s="2">
        <v>12</v>
      </c>
      <c r="C26" s="2">
        <v>92</v>
      </c>
      <c r="D26" s="3">
        <f t="shared" si="4"/>
        <v>94.75</v>
      </c>
      <c r="E26" s="3">
        <f t="shared" si="5"/>
        <v>95.5</v>
      </c>
      <c r="F26" s="5">
        <f t="shared" si="6"/>
        <v>98.714285714285708</v>
      </c>
      <c r="G26" s="5">
        <f t="shared" si="7"/>
        <v>101</v>
      </c>
      <c r="H26" s="3">
        <f t="shared" si="0"/>
        <v>92.734888126407583</v>
      </c>
      <c r="I26" s="3">
        <f t="shared" si="1"/>
        <v>95.72681664376573</v>
      </c>
      <c r="J26" s="3">
        <f t="shared" si="2"/>
        <v>-3.72681664376573</v>
      </c>
      <c r="K26" s="3">
        <f t="shared" si="3"/>
        <v>13.88916229624926</v>
      </c>
    </row>
    <row r="27" spans="2:11" x14ac:dyDescent="0.3">
      <c r="B27" s="2">
        <v>13</v>
      </c>
      <c r="C27" s="2">
        <v>95</v>
      </c>
      <c r="D27" s="3">
        <f t="shared" si="4"/>
        <v>94.25</v>
      </c>
      <c r="E27" s="3">
        <f t="shared" si="5"/>
        <v>94.75</v>
      </c>
      <c r="F27" s="5">
        <f t="shared" si="6"/>
        <v>96.714285714285708</v>
      </c>
      <c r="G27" s="5">
        <f t="shared" si="7"/>
        <v>98.714285714285708</v>
      </c>
      <c r="H27" s="3">
        <f t="shared" si="0"/>
        <v>94.553344320367216</v>
      </c>
      <c r="I27" s="3">
        <f t="shared" si="1"/>
        <v>92.734888126407583</v>
      </c>
      <c r="J27" s="3">
        <f t="shared" si="2"/>
        <v>2.2651118735924172</v>
      </c>
      <c r="K27" s="3">
        <f t="shared" si="3"/>
        <v>5.1307317998893502</v>
      </c>
    </row>
    <row r="28" spans="2:11" x14ac:dyDescent="0.3">
      <c r="B28" s="2">
        <v>14</v>
      </c>
      <c r="C28" s="2">
        <v>96</v>
      </c>
      <c r="D28" s="3">
        <f t="shared" si="4"/>
        <v>94.75</v>
      </c>
      <c r="E28" s="3">
        <f t="shared" si="5"/>
        <v>94.25</v>
      </c>
      <c r="F28" s="5">
        <f t="shared" si="6"/>
        <v>95</v>
      </c>
      <c r="G28" s="5">
        <f t="shared" si="7"/>
        <v>96.714285714285708</v>
      </c>
      <c r="H28" s="3">
        <f t="shared" si="0"/>
        <v>95.714735071890203</v>
      </c>
      <c r="I28" s="3">
        <f t="shared" si="1"/>
        <v>94.553344320367216</v>
      </c>
      <c r="J28" s="3">
        <f t="shared" si="2"/>
        <v>1.4466556796327836</v>
      </c>
      <c r="K28" s="3">
        <f t="shared" si="3"/>
        <v>2.0928126554137911</v>
      </c>
    </row>
    <row r="29" spans="2:11" x14ac:dyDescent="0.3">
      <c r="B29" s="2">
        <v>15</v>
      </c>
      <c r="C29" s="2">
        <v>98</v>
      </c>
      <c r="D29" s="3">
        <f t="shared" si="4"/>
        <v>95.25</v>
      </c>
      <c r="E29" s="3">
        <f t="shared" si="5"/>
        <v>94.75</v>
      </c>
      <c r="F29" s="5">
        <f t="shared" si="6"/>
        <v>95.428571428571431</v>
      </c>
      <c r="G29" s="5">
        <f t="shared" si="7"/>
        <v>95</v>
      </c>
      <c r="H29" s="3">
        <f t="shared" si="0"/>
        <v>97.549370354945438</v>
      </c>
      <c r="I29" s="3">
        <f t="shared" si="1"/>
        <v>95.714735071890203</v>
      </c>
      <c r="J29" s="3">
        <f t="shared" si="2"/>
        <v>2.2852649281097968</v>
      </c>
      <c r="K29" s="3">
        <f t="shared" si="3"/>
        <v>5.2224357916486746</v>
      </c>
    </row>
    <row r="30" spans="2:11" x14ac:dyDescent="0.3">
      <c r="B30" s="2">
        <v>16</v>
      </c>
      <c r="C30" s="2">
        <v>97</v>
      </c>
      <c r="D30" s="3">
        <f t="shared" si="4"/>
        <v>96.5</v>
      </c>
      <c r="E30" s="3">
        <f t="shared" si="5"/>
        <v>95.25</v>
      </c>
      <c r="F30" s="5">
        <f t="shared" si="6"/>
        <v>95.428571428571431</v>
      </c>
      <c r="G30" s="5">
        <f t="shared" si="7"/>
        <v>95.428571428571431</v>
      </c>
      <c r="H30" s="3">
        <f t="shared" si="0"/>
        <v>97.108329920530196</v>
      </c>
      <c r="I30" s="3">
        <f t="shared" si="1"/>
        <v>97.549370354945438</v>
      </c>
      <c r="J30" s="3">
        <f t="shared" si="2"/>
        <v>-0.54937035494543807</v>
      </c>
      <c r="K30" s="3">
        <f t="shared" si="3"/>
        <v>0.30180778689287663</v>
      </c>
    </row>
    <row r="31" spans="2:11" x14ac:dyDescent="0.3">
      <c r="B31" s="2">
        <v>17</v>
      </c>
      <c r="C31" s="2">
        <v>99</v>
      </c>
      <c r="D31" s="3">
        <f t="shared" si="4"/>
        <v>97.5</v>
      </c>
      <c r="E31" s="3">
        <f t="shared" si="5"/>
        <v>96.5</v>
      </c>
      <c r="F31" s="5">
        <f t="shared" si="6"/>
        <v>96.142857142857139</v>
      </c>
      <c r="G31" s="5">
        <f t="shared" si="7"/>
        <v>95.428571428571431</v>
      </c>
      <c r="H31" s="3">
        <f t="shared" si="0"/>
        <v>98.626983022411821</v>
      </c>
      <c r="I31" s="3">
        <f t="shared" si="1"/>
        <v>97.108329920530196</v>
      </c>
      <c r="J31" s="3">
        <f t="shared" si="2"/>
        <v>1.8916700794698045</v>
      </c>
      <c r="K31" s="3">
        <f t="shared" si="3"/>
        <v>3.5784156895612962</v>
      </c>
    </row>
    <row r="32" spans="2:11" x14ac:dyDescent="0.3">
      <c r="B32" s="2">
        <v>18</v>
      </c>
      <c r="C32" s="2">
        <v>101</v>
      </c>
      <c r="D32" s="3">
        <f t="shared" si="4"/>
        <v>98.75</v>
      </c>
      <c r="E32" s="3">
        <f t="shared" si="5"/>
        <v>97.5</v>
      </c>
      <c r="F32" s="5">
        <f t="shared" si="6"/>
        <v>96.857142857142861</v>
      </c>
      <c r="G32" s="5">
        <f t="shared" si="7"/>
        <v>96.142857142857139</v>
      </c>
      <c r="H32" s="3">
        <f t="shared" si="0"/>
        <v>100.53206659535815</v>
      </c>
      <c r="I32" s="3">
        <f t="shared" si="1"/>
        <v>98.626983022411821</v>
      </c>
      <c r="J32" s="3">
        <f t="shared" si="2"/>
        <v>2.3730169775881791</v>
      </c>
      <c r="K32" s="3">
        <f t="shared" si="3"/>
        <v>5.6312095759217362</v>
      </c>
    </row>
    <row r="33" spans="2:11" x14ac:dyDescent="0.3">
      <c r="B33" s="2">
        <v>19</v>
      </c>
      <c r="C33" s="2">
        <v>99</v>
      </c>
      <c r="D33" s="3">
        <f t="shared" si="4"/>
        <v>99</v>
      </c>
      <c r="E33" s="3">
        <f t="shared" si="5"/>
        <v>98.75</v>
      </c>
      <c r="F33" s="5">
        <f t="shared" si="6"/>
        <v>97.857142857142861</v>
      </c>
      <c r="G33" s="5">
        <f t="shared" si="7"/>
        <v>96.857142857142861</v>
      </c>
      <c r="H33" s="3">
        <f t="shared" si="0"/>
        <v>99.302107041321136</v>
      </c>
      <c r="I33" s="3">
        <f t="shared" si="1"/>
        <v>100.53206659535815</v>
      </c>
      <c r="J33" s="3">
        <f t="shared" si="2"/>
        <v>-1.5320665953581454</v>
      </c>
      <c r="K33" s="3">
        <f t="shared" si="3"/>
        <v>2.3472280526122993</v>
      </c>
    </row>
    <row r="34" spans="2:11" x14ac:dyDescent="0.3">
      <c r="B34" s="2">
        <v>20</v>
      </c>
      <c r="C34" s="2">
        <v>96</v>
      </c>
      <c r="D34" s="3">
        <f t="shared" si="4"/>
        <v>98.75</v>
      </c>
      <c r="E34" s="3">
        <f t="shared" si="5"/>
        <v>99</v>
      </c>
      <c r="F34" s="5">
        <f t="shared" si="6"/>
        <v>98</v>
      </c>
      <c r="G34" s="5">
        <f t="shared" si="7"/>
        <v>97.857142857142861</v>
      </c>
      <c r="H34" s="3">
        <f t="shared" si="0"/>
        <v>96.651139964412579</v>
      </c>
      <c r="I34" s="3">
        <f t="shared" si="1"/>
        <v>99.302107041321136</v>
      </c>
      <c r="J34" s="3">
        <f t="shared" si="2"/>
        <v>-3.3021070413211362</v>
      </c>
      <c r="K34" s="3">
        <f t="shared" si="3"/>
        <v>10.903910912342628</v>
      </c>
    </row>
    <row r="35" spans="2:11" x14ac:dyDescent="0.3">
      <c r="B35" s="2">
        <v>21</v>
      </c>
      <c r="C35" s="2">
        <v>97</v>
      </c>
      <c r="D35" s="3">
        <f t="shared" si="4"/>
        <v>98.25</v>
      </c>
      <c r="E35" s="3">
        <f t="shared" si="5"/>
        <v>98.75</v>
      </c>
      <c r="F35" s="5">
        <f t="shared" si="6"/>
        <v>98.142857142857139</v>
      </c>
      <c r="G35" s="5">
        <f t="shared" si="7"/>
        <v>98</v>
      </c>
      <c r="H35" s="3">
        <f t="shared" si="0"/>
        <v>96.931208556138614</v>
      </c>
      <c r="I35" s="3">
        <f t="shared" si="1"/>
        <v>96.651139964412579</v>
      </c>
      <c r="J35" s="3">
        <f t="shared" si="2"/>
        <v>0.34886003558742118</v>
      </c>
      <c r="K35" s="3">
        <f t="shared" si="3"/>
        <v>0.12170332443005677</v>
      </c>
    </row>
    <row r="36" spans="2:11" x14ac:dyDescent="0.3">
      <c r="B36" s="2">
        <v>22</v>
      </c>
      <c r="C36" s="2">
        <v>94</v>
      </c>
      <c r="D36" s="3">
        <f t="shared" si="4"/>
        <v>96.5</v>
      </c>
      <c r="E36" s="3">
        <f t="shared" si="5"/>
        <v>98.25</v>
      </c>
      <c r="F36" s="5">
        <f t="shared" si="6"/>
        <v>97.571428571428569</v>
      </c>
      <c r="G36" s="5">
        <f t="shared" si="7"/>
        <v>98.142857142857139</v>
      </c>
      <c r="H36" s="3">
        <f t="shared" si="0"/>
        <v>94.578002775514605</v>
      </c>
      <c r="I36" s="3">
        <f t="shared" si="1"/>
        <v>96.931208556138614</v>
      </c>
      <c r="J36" s="3">
        <f t="shared" si="2"/>
        <v>-2.9312085561386141</v>
      </c>
      <c r="K36" s="3">
        <f t="shared" si="3"/>
        <v>8.5919835995802192</v>
      </c>
    </row>
    <row r="37" spans="2:11" x14ac:dyDescent="0.3">
      <c r="B37" s="2">
        <v>23</v>
      </c>
      <c r="C37" s="2">
        <v>96</v>
      </c>
      <c r="D37" s="3">
        <f t="shared" si="4"/>
        <v>95.75</v>
      </c>
      <c r="E37" s="3">
        <f t="shared" si="5"/>
        <v>96.5</v>
      </c>
      <c r="F37" s="5">
        <f t="shared" si="6"/>
        <v>97.428571428571431</v>
      </c>
      <c r="G37" s="5">
        <f t="shared" si="7"/>
        <v>97.571428571428569</v>
      </c>
      <c r="H37" s="3">
        <f t="shared" si="0"/>
        <v>95.719597453819745</v>
      </c>
      <c r="I37" s="3">
        <f t="shared" si="1"/>
        <v>94.578002775514605</v>
      </c>
      <c r="J37" s="3">
        <f t="shared" si="2"/>
        <v>1.4219972244853949</v>
      </c>
      <c r="K37" s="3">
        <f t="shared" si="3"/>
        <v>2.0220761064441666</v>
      </c>
    </row>
    <row r="38" spans="2:11" x14ac:dyDescent="0.3">
      <c r="B38" s="2">
        <v>24</v>
      </c>
      <c r="C38" s="2">
        <v>95</v>
      </c>
      <c r="D38" s="3">
        <f t="shared" si="4"/>
        <v>95.5</v>
      </c>
      <c r="E38" s="3">
        <f t="shared" si="5"/>
        <v>95.75</v>
      </c>
      <c r="F38" s="5">
        <f t="shared" si="6"/>
        <v>96.857142857142861</v>
      </c>
      <c r="G38" s="5">
        <f t="shared" si="7"/>
        <v>97.428571428571431</v>
      </c>
      <c r="H38" s="3">
        <f t="shared" si="0"/>
        <v>95.141896872090527</v>
      </c>
      <c r="I38" s="3">
        <f t="shared" si="1"/>
        <v>95.719597453819745</v>
      </c>
      <c r="J38" s="3">
        <f t="shared" si="2"/>
        <v>-0.71959745381974471</v>
      </c>
      <c r="K38" s="3">
        <f t="shared" si="3"/>
        <v>0.51782049554385967</v>
      </c>
    </row>
    <row r="39" spans="2:11" x14ac:dyDescent="0.3">
      <c r="B39" s="2">
        <v>25</v>
      </c>
      <c r="C39" s="2">
        <v>97</v>
      </c>
      <c r="D39" s="3">
        <f t="shared" si="4"/>
        <v>95.5</v>
      </c>
      <c r="E39" s="3">
        <f t="shared" si="5"/>
        <v>95.5</v>
      </c>
      <c r="F39" s="5">
        <f t="shared" si="6"/>
        <v>96.285714285714292</v>
      </c>
      <c r="G39" s="5">
        <f t="shared" si="7"/>
        <v>96.857142857142861</v>
      </c>
      <c r="H39" s="3">
        <f t="shared" si="0"/>
        <v>96.633602063942249</v>
      </c>
      <c r="I39" s="3">
        <f t="shared" si="1"/>
        <v>95.141896872090527</v>
      </c>
      <c r="J39" s="3">
        <f t="shared" si="2"/>
        <v>1.8581031279094731</v>
      </c>
      <c r="K39" s="3">
        <f t="shared" si="3"/>
        <v>3.4525472339469676</v>
      </c>
    </row>
    <row r="40" spans="2:11" x14ac:dyDescent="0.3">
      <c r="B40" s="2">
        <v>26</v>
      </c>
      <c r="C40" s="2">
        <v>98</v>
      </c>
      <c r="D40" s="3">
        <f t="shared" si="4"/>
        <v>96.5</v>
      </c>
      <c r="E40" s="3">
        <f t="shared" si="5"/>
        <v>95.5</v>
      </c>
      <c r="F40" s="5">
        <f t="shared" si="6"/>
        <v>96.142857142857139</v>
      </c>
      <c r="G40" s="5">
        <f t="shared" si="7"/>
        <v>96.285714285714292</v>
      </c>
      <c r="H40" s="3">
        <f t="shared" si="0"/>
        <v>97.730561035022617</v>
      </c>
      <c r="I40" s="3">
        <f t="shared" si="1"/>
        <v>96.633602063942249</v>
      </c>
      <c r="J40" s="3">
        <f t="shared" si="2"/>
        <v>1.3663979360577514</v>
      </c>
      <c r="K40" s="3">
        <f t="shared" si="3"/>
        <v>1.8670433196628828</v>
      </c>
    </row>
    <row r="41" spans="2:11" x14ac:dyDescent="0.3">
      <c r="B41" s="2">
        <v>27</v>
      </c>
      <c r="C41" s="2">
        <v>94</v>
      </c>
      <c r="D41" s="3">
        <f t="shared" si="4"/>
        <v>96</v>
      </c>
      <c r="E41" s="3">
        <f t="shared" si="5"/>
        <v>96.5</v>
      </c>
      <c r="F41" s="5">
        <f t="shared" si="6"/>
        <v>95.857142857142861</v>
      </c>
      <c r="G41" s="5">
        <f t="shared" si="7"/>
        <v>96.142857142857139</v>
      </c>
      <c r="H41" s="3">
        <f t="shared" si="0"/>
        <v>94.735626480058528</v>
      </c>
      <c r="I41" s="3">
        <f t="shared" si="1"/>
        <v>97.730561035022617</v>
      </c>
      <c r="J41" s="3">
        <f t="shared" si="2"/>
        <v>-3.7305610350226175</v>
      </c>
      <c r="K41" s="3">
        <f t="shared" si="3"/>
        <v>13.917085636029023</v>
      </c>
    </row>
    <row r="42" spans="2:11" x14ac:dyDescent="0.3">
      <c r="B42" s="2">
        <v>28</v>
      </c>
      <c r="C42" s="2">
        <v>92</v>
      </c>
      <c r="D42" s="3">
        <f t="shared" si="4"/>
        <v>95.25</v>
      </c>
      <c r="E42" s="3">
        <f t="shared" si="5"/>
        <v>96</v>
      </c>
      <c r="F42" s="5">
        <f t="shared" si="6"/>
        <v>95.142857142857139</v>
      </c>
      <c r="G42" s="5">
        <f t="shared" si="7"/>
        <v>95.857142857142861</v>
      </c>
      <c r="H42" s="3">
        <f t="shared" si="0"/>
        <v>92.539436095372224</v>
      </c>
      <c r="I42" s="3">
        <f t="shared" si="1"/>
        <v>94.735626480058528</v>
      </c>
      <c r="J42" s="3">
        <f t="shared" si="2"/>
        <v>-2.7356264800585279</v>
      </c>
      <c r="K42" s="3">
        <f t="shared" si="3"/>
        <v>7.4836522383974113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04D1-5847-4999-9D78-3C1EDAC0AA35}">
  <dimension ref="B2:T43"/>
  <sheetViews>
    <sheetView tabSelected="1" workbookViewId="0">
      <selection activeCell="T43" sqref="T43"/>
    </sheetView>
  </sheetViews>
  <sheetFormatPr defaultRowHeight="14.4" x14ac:dyDescent="0.3"/>
  <sheetData>
    <row r="2" spans="2:20" x14ac:dyDescent="0.3">
      <c r="J2" t="s">
        <v>0</v>
      </c>
    </row>
    <row r="3" spans="2:20" x14ac:dyDescent="0.3">
      <c r="J3" t="s">
        <v>1</v>
      </c>
    </row>
    <row r="4" spans="2:20" ht="15" thickBot="1" x14ac:dyDescent="0.35">
      <c r="J4" s="6" t="s">
        <v>2</v>
      </c>
      <c r="K4" s="4">
        <v>1</v>
      </c>
    </row>
    <row r="5" spans="2:20" ht="15.6" thickTop="1" thickBot="1" x14ac:dyDescent="0.35">
      <c r="J5" s="6" t="s">
        <v>3</v>
      </c>
      <c r="K5" s="8">
        <v>0.80281076407745489</v>
      </c>
    </row>
    <row r="6" spans="2:20" ht="15.6" thickTop="1" thickBot="1" x14ac:dyDescent="0.35">
      <c r="J6" s="6" t="s">
        <v>4</v>
      </c>
      <c r="K6" s="7">
        <f>AVERAGE(K16:K42)</f>
        <v>10.983988042418938</v>
      </c>
    </row>
    <row r="7" spans="2:20" ht="15.6" thickTop="1" thickBot="1" x14ac:dyDescent="0.35">
      <c r="J7" s="6" t="s">
        <v>15</v>
      </c>
      <c r="K7" s="13">
        <v>0.03</v>
      </c>
    </row>
    <row r="8" spans="2:20" ht="15" thickTop="1" x14ac:dyDescent="0.3"/>
    <row r="14" spans="2:20" ht="15.6" x14ac:dyDescent="0.3">
      <c r="B14" s="1" t="s">
        <v>5</v>
      </c>
      <c r="C14" s="1" t="s">
        <v>6</v>
      </c>
      <c r="D14" s="1" t="s">
        <v>7</v>
      </c>
      <c r="E14" s="1" t="s">
        <v>8</v>
      </c>
      <c r="F14" s="1" t="s">
        <v>9</v>
      </c>
      <c r="G14" s="1" t="s">
        <v>10</v>
      </c>
      <c r="H14" s="1" t="s">
        <v>11</v>
      </c>
      <c r="I14" s="1" t="s">
        <v>12</v>
      </c>
      <c r="J14" s="1" t="s">
        <v>13</v>
      </c>
      <c r="K14" s="1" t="s">
        <v>14</v>
      </c>
      <c r="L14" s="10" t="s">
        <v>16</v>
      </c>
      <c r="M14" s="10" t="s">
        <v>17</v>
      </c>
      <c r="N14" s="10" t="s">
        <v>18</v>
      </c>
      <c r="O14" s="10" t="s">
        <v>19</v>
      </c>
      <c r="P14" s="10" t="s">
        <v>20</v>
      </c>
      <c r="Q14" s="10" t="s">
        <v>21</v>
      </c>
      <c r="R14" s="10" t="s">
        <v>22</v>
      </c>
      <c r="S14" s="11" t="s">
        <v>23</v>
      </c>
      <c r="T14" s="11" t="s">
        <v>24</v>
      </c>
    </row>
    <row r="15" spans="2:20" x14ac:dyDescent="0.3">
      <c r="B15" s="2">
        <v>1</v>
      </c>
      <c r="C15" s="2">
        <v>108</v>
      </c>
      <c r="D15" s="3"/>
      <c r="E15" s="3"/>
      <c r="F15" s="4"/>
      <c r="G15" s="4"/>
      <c r="H15" s="3">
        <f>C15</f>
        <v>108</v>
      </c>
      <c r="I15" s="4"/>
      <c r="J15" s="4"/>
      <c r="K15" s="4"/>
      <c r="L15" s="9">
        <f>C15</f>
        <v>108</v>
      </c>
      <c r="M15">
        <f>L15</f>
        <v>108</v>
      </c>
      <c r="N15" s="9"/>
      <c r="O15" s="9"/>
      <c r="P15" s="9"/>
      <c r="Q15" s="9">
        <v>0</v>
      </c>
      <c r="R15" s="9">
        <v>0</v>
      </c>
      <c r="S15" s="9" t="e">
        <f t="shared" ref="S15:S16" si="0">Q15/R15</f>
        <v>#DIV/0!</v>
      </c>
      <c r="T15" s="9"/>
    </row>
    <row r="16" spans="2:20" x14ac:dyDescent="0.3">
      <c r="B16" s="2">
        <v>2</v>
      </c>
      <c r="C16" s="2">
        <v>107</v>
      </c>
      <c r="D16" s="3"/>
      <c r="E16" s="3"/>
      <c r="F16" s="4"/>
      <c r="G16" s="4"/>
      <c r="H16" s="3">
        <f t="shared" ref="H16:H42" si="1">ALFA*C16+(1-ALFA)*H15</f>
        <v>107.19718923592255</v>
      </c>
      <c r="I16" s="3">
        <f>H15</f>
        <v>108</v>
      </c>
      <c r="J16" s="3">
        <f>C16-I16</f>
        <v>-1</v>
      </c>
      <c r="K16" s="3">
        <f>J16^2</f>
        <v>1</v>
      </c>
      <c r="L16" s="9">
        <f t="shared" ref="L16:L42" si="2">C16</f>
        <v>107</v>
      </c>
      <c r="M16">
        <f>P16*L16+(1-P16)*M15</f>
        <v>107.96999999999998</v>
      </c>
      <c r="N16" s="9">
        <f>M15</f>
        <v>108</v>
      </c>
      <c r="O16" s="9">
        <f>L16-N16</f>
        <v>-1</v>
      </c>
      <c r="P16" s="12">
        <f>BETA</f>
        <v>0.03</v>
      </c>
      <c r="Q16" s="9">
        <f t="shared" ref="Q16:Q42" si="3">BETA*O16+(1-BETA)*Q15</f>
        <v>-0.03</v>
      </c>
      <c r="R16" s="9">
        <f t="shared" ref="R16:R42" si="4">BETA*ABS(O16)+(1-BETA)*ABS(R15)</f>
        <v>0.03</v>
      </c>
      <c r="S16" s="9">
        <f t="shared" si="0"/>
        <v>-1</v>
      </c>
      <c r="T16" s="9">
        <f>O16^2</f>
        <v>1</v>
      </c>
    </row>
    <row r="17" spans="2:20" x14ac:dyDescent="0.3">
      <c r="B17" s="2">
        <v>3</v>
      </c>
      <c r="C17" s="2">
        <v>110</v>
      </c>
      <c r="D17" s="3"/>
      <c r="E17" s="3"/>
      <c r="F17" s="4"/>
      <c r="G17" s="4"/>
      <c r="H17" s="3">
        <f t="shared" si="1"/>
        <v>109.44731588699608</v>
      </c>
      <c r="I17" s="3">
        <f t="shared" ref="I17:I42" si="5">H16</f>
        <v>107.19718923592255</v>
      </c>
      <c r="J17" s="3">
        <f t="shared" ref="J17:J42" si="6">C17-I17</f>
        <v>2.8028107640774493</v>
      </c>
      <c r="K17" s="3">
        <f t="shared" ref="K17:K42" si="7">J17^2</f>
        <v>7.8557481792284154</v>
      </c>
      <c r="L17" s="9">
        <f t="shared" si="2"/>
        <v>110</v>
      </c>
      <c r="M17">
        <f t="shared" ref="M17:M42" si="8">P17*L17+(1-P17)*M16</f>
        <v>108.03089999999997</v>
      </c>
      <c r="N17" s="9">
        <f t="shared" ref="N17:N42" si="9">M16</f>
        <v>107.96999999999998</v>
      </c>
      <c r="O17" s="9">
        <f t="shared" ref="O17:O42" si="10">L17-N17</f>
        <v>2.0300000000000153</v>
      </c>
      <c r="P17" s="12">
        <f>BETA</f>
        <v>0.03</v>
      </c>
      <c r="Q17" s="9">
        <f t="shared" si="3"/>
        <v>3.1800000000000467E-2</v>
      </c>
      <c r="R17" s="9">
        <f t="shared" si="4"/>
        <v>9.0000000000000455E-2</v>
      </c>
      <c r="S17" s="9">
        <f>Q17/R17</f>
        <v>0.35333333333333672</v>
      </c>
      <c r="T17" s="9">
        <f t="shared" ref="T17:T42" si="11">O17^2</f>
        <v>4.120900000000062</v>
      </c>
    </row>
    <row r="18" spans="2:20" x14ac:dyDescent="0.3">
      <c r="B18" s="2">
        <v>4</v>
      </c>
      <c r="C18" s="2">
        <v>106</v>
      </c>
      <c r="D18" s="3">
        <f>AVERAGE(C15:C18)</f>
        <v>107.75</v>
      </c>
      <c r="E18" s="3"/>
      <c r="F18" s="4"/>
      <c r="G18" s="4"/>
      <c r="H18" s="3">
        <f t="shared" si="1"/>
        <v>106.67977358574041</v>
      </c>
      <c r="I18" s="3">
        <f t="shared" si="5"/>
        <v>109.44731588699608</v>
      </c>
      <c r="J18" s="3">
        <f t="shared" si="6"/>
        <v>-3.4473158869960798</v>
      </c>
      <c r="K18" s="3">
        <f t="shared" si="7"/>
        <v>11.883986824735569</v>
      </c>
      <c r="L18" s="9">
        <f t="shared" si="2"/>
        <v>106</v>
      </c>
      <c r="M18">
        <f t="shared" si="8"/>
        <v>107.61875172134631</v>
      </c>
      <c r="N18" s="9">
        <f t="shared" si="9"/>
        <v>108.03089999999997</v>
      </c>
      <c r="O18" s="9">
        <f t="shared" si="10"/>
        <v>-2.0308999999999742</v>
      </c>
      <c r="P18" s="9">
        <f>ABS(S18)</f>
        <v>0.20293873585783184</v>
      </c>
      <c r="Q18" s="9">
        <f t="shared" si="3"/>
        <v>-3.0080999999998772E-2</v>
      </c>
      <c r="R18" s="9">
        <f t="shared" si="4"/>
        <v>0.14822699999999966</v>
      </c>
      <c r="S18" s="9">
        <f t="shared" ref="S18:S42" si="12">Q18/R18</f>
        <v>-0.20293873585783184</v>
      </c>
      <c r="T18" s="9">
        <f t="shared" si="11"/>
        <v>4.1245548099998954</v>
      </c>
    </row>
    <row r="19" spans="2:20" x14ac:dyDescent="0.3">
      <c r="B19" s="2">
        <v>5</v>
      </c>
      <c r="C19" s="2">
        <v>108</v>
      </c>
      <c r="D19" s="3">
        <f t="shared" ref="D19:D42" si="13">AVERAGE(C16:C19)</f>
        <v>107.75</v>
      </c>
      <c r="E19" s="3">
        <f>D18</f>
        <v>107.75</v>
      </c>
      <c r="F19" s="4"/>
      <c r="G19" s="4"/>
      <c r="H19" s="3">
        <f t="shared" si="1"/>
        <v>107.73966556212739</v>
      </c>
      <c r="I19" s="3">
        <f t="shared" si="5"/>
        <v>106.67977358574041</v>
      </c>
      <c r="J19" s="3">
        <f t="shared" si="6"/>
        <v>1.3202264142595936</v>
      </c>
      <c r="K19" s="3">
        <f t="shared" si="7"/>
        <v>1.7429977849087441</v>
      </c>
      <c r="L19" s="9">
        <f t="shared" si="2"/>
        <v>108</v>
      </c>
      <c r="M19">
        <f t="shared" si="8"/>
        <v>107.66232777467546</v>
      </c>
      <c r="N19" s="9">
        <f>M18</f>
        <v>107.61875172134631</v>
      </c>
      <c r="O19" s="9">
        <f t="shared" si="10"/>
        <v>0.38124827865368616</v>
      </c>
      <c r="P19" s="9">
        <f t="shared" ref="P19:P42" si="14">ABS(S19)</f>
        <v>0.11429836085564812</v>
      </c>
      <c r="Q19" s="9">
        <f t="shared" si="3"/>
        <v>-1.7741121640388224E-2</v>
      </c>
      <c r="R19" s="9">
        <f t="shared" si="4"/>
        <v>0.15521763835961025</v>
      </c>
      <c r="S19" s="9">
        <f t="shared" si="12"/>
        <v>-0.11429836085564812</v>
      </c>
      <c r="T19" s="9">
        <f t="shared" si="11"/>
        <v>0.14535024997639873</v>
      </c>
    </row>
    <row r="20" spans="2:20" x14ac:dyDescent="0.3">
      <c r="B20" s="2">
        <v>6</v>
      </c>
      <c r="C20" s="2">
        <v>109</v>
      </c>
      <c r="D20" s="3">
        <f t="shared" si="13"/>
        <v>108.25</v>
      </c>
      <c r="E20" s="3">
        <f t="shared" ref="E20:E42" si="15">D19</f>
        <v>107.75</v>
      </c>
      <c r="F20" s="4"/>
      <c r="G20" s="4"/>
      <c r="H20" s="3">
        <f t="shared" si="1"/>
        <v>108.75147561518904</v>
      </c>
      <c r="I20" s="3">
        <f t="shared" si="5"/>
        <v>107.73966556212739</v>
      </c>
      <c r="J20" s="3">
        <f t="shared" si="6"/>
        <v>1.2603344378726149</v>
      </c>
      <c r="K20" s="3">
        <f t="shared" si="7"/>
        <v>1.5884428952876801</v>
      </c>
      <c r="L20" s="9">
        <f t="shared" si="2"/>
        <v>109</v>
      </c>
      <c r="M20">
        <f t="shared" si="8"/>
        <v>107.8231172907238</v>
      </c>
      <c r="N20" s="9">
        <f t="shared" si="9"/>
        <v>107.66232777467546</v>
      </c>
      <c r="O20" s="9">
        <f t="shared" si="10"/>
        <v>1.337672225324539</v>
      </c>
      <c r="P20" s="9">
        <f t="shared" si="14"/>
        <v>0.12020098272528702</v>
      </c>
      <c r="Q20" s="9">
        <f t="shared" si="3"/>
        <v>2.2921278768559594E-2</v>
      </c>
      <c r="R20" s="9">
        <f t="shared" si="4"/>
        <v>0.19069127596855812</v>
      </c>
      <c r="S20" s="9">
        <f t="shared" si="12"/>
        <v>0.12020098272528702</v>
      </c>
      <c r="T20" s="9">
        <f t="shared" si="11"/>
        <v>1.7893669824047043</v>
      </c>
    </row>
    <row r="21" spans="2:20" x14ac:dyDescent="0.3">
      <c r="B21" s="2">
        <v>7</v>
      </c>
      <c r="C21" s="2">
        <v>108</v>
      </c>
      <c r="D21" s="3">
        <f t="shared" si="13"/>
        <v>107.75</v>
      </c>
      <c r="E21" s="3">
        <f t="shared" si="15"/>
        <v>108.25</v>
      </c>
      <c r="F21" s="5">
        <f>AVERAGE(C15:C21)</f>
        <v>108</v>
      </c>
      <c r="G21" s="4"/>
      <c r="H21" s="3">
        <f t="shared" si="1"/>
        <v>108.14818290237355</v>
      </c>
      <c r="I21" s="3">
        <f t="shared" si="5"/>
        <v>108.75147561518904</v>
      </c>
      <c r="J21" s="3">
        <f t="shared" si="6"/>
        <v>-0.75147561518903672</v>
      </c>
      <c r="K21" s="3">
        <f t="shared" si="7"/>
        <v>0.56471560022374123</v>
      </c>
      <c r="L21" s="9">
        <f t="shared" si="2"/>
        <v>108</v>
      </c>
      <c r="M21">
        <f t="shared" si="8"/>
        <v>107.84871876043175</v>
      </c>
      <c r="N21" s="9">
        <f t="shared" si="9"/>
        <v>107.8231172907238</v>
      </c>
      <c r="O21" s="9">
        <f t="shared" si="10"/>
        <v>0.17688270927619953</v>
      </c>
      <c r="P21" s="9">
        <f t="shared" si="14"/>
        <v>0.14473698312695951</v>
      </c>
      <c r="Q21" s="9">
        <f t="shared" si="3"/>
        <v>2.7540121683788794E-2</v>
      </c>
      <c r="R21" s="9">
        <f t="shared" si="4"/>
        <v>0.19027701896778734</v>
      </c>
      <c r="S21" s="9">
        <f t="shared" si="12"/>
        <v>0.14473698312695951</v>
      </c>
      <c r="T21" s="9">
        <f t="shared" si="11"/>
        <v>3.1287492840888526E-2</v>
      </c>
    </row>
    <row r="22" spans="2:20" x14ac:dyDescent="0.3">
      <c r="B22" s="2">
        <v>8</v>
      </c>
      <c r="C22" s="2">
        <v>95</v>
      </c>
      <c r="D22" s="3">
        <f t="shared" si="13"/>
        <v>105</v>
      </c>
      <c r="E22" s="3">
        <f t="shared" si="15"/>
        <v>107.75</v>
      </c>
      <c r="F22" s="5">
        <f t="shared" ref="F22:F42" si="16">AVERAGE(C16:C22)</f>
        <v>106.14285714285714</v>
      </c>
      <c r="G22" s="5">
        <f>F21</f>
        <v>108</v>
      </c>
      <c r="H22" s="3">
        <f t="shared" si="1"/>
        <v>97.592680140288905</v>
      </c>
      <c r="I22" s="3">
        <f t="shared" si="5"/>
        <v>108.14818290237355</v>
      </c>
      <c r="J22" s="3">
        <f t="shared" si="6"/>
        <v>-13.148182902373549</v>
      </c>
      <c r="K22" s="3">
        <f t="shared" si="7"/>
        <v>172.87471363426812</v>
      </c>
      <c r="L22" s="9">
        <f t="shared" si="2"/>
        <v>95</v>
      </c>
      <c r="M22">
        <f t="shared" si="8"/>
        <v>99.76239803935303</v>
      </c>
      <c r="N22" s="9">
        <f t="shared" si="9"/>
        <v>107.84871876043175</v>
      </c>
      <c r="O22" s="9">
        <f t="shared" si="10"/>
        <v>-12.848718760431751</v>
      </c>
      <c r="P22" s="9">
        <f t="shared" si="14"/>
        <v>0.62934840989600782</v>
      </c>
      <c r="Q22" s="9">
        <f t="shared" si="3"/>
        <v>-0.35874764477967741</v>
      </c>
      <c r="R22" s="9">
        <f t="shared" si="4"/>
        <v>0.57003027121170624</v>
      </c>
      <c r="S22" s="9">
        <f t="shared" si="12"/>
        <v>-0.62934840989600782</v>
      </c>
      <c r="T22" s="9">
        <f t="shared" si="11"/>
        <v>165.08957378467085</v>
      </c>
    </row>
    <row r="23" spans="2:20" x14ac:dyDescent="0.3">
      <c r="B23" s="2">
        <v>9</v>
      </c>
      <c r="C23" s="2">
        <v>97</v>
      </c>
      <c r="D23" s="3">
        <f t="shared" si="13"/>
        <v>102.25</v>
      </c>
      <c r="E23" s="3">
        <f t="shared" si="15"/>
        <v>105</v>
      </c>
      <c r="F23" s="5">
        <f t="shared" si="16"/>
        <v>104.71428571428571</v>
      </c>
      <c r="G23" s="5">
        <f t="shared" ref="G23:G42" si="17">F22</f>
        <v>106.14285714285714</v>
      </c>
      <c r="H23" s="3">
        <f t="shared" si="1"/>
        <v>97.116870144010036</v>
      </c>
      <c r="I23" s="3">
        <f t="shared" si="5"/>
        <v>97.592680140288905</v>
      </c>
      <c r="J23" s="3">
        <f t="shared" si="6"/>
        <v>-0.59268014028890548</v>
      </c>
      <c r="K23" s="3">
        <f t="shared" si="7"/>
        <v>0.35126974869287669</v>
      </c>
      <c r="L23" s="9">
        <f t="shared" si="2"/>
        <v>97</v>
      </c>
      <c r="M23">
        <f t="shared" si="8"/>
        <v>97.890431189469751</v>
      </c>
      <c r="N23" s="9">
        <f t="shared" si="9"/>
        <v>99.76239803935303</v>
      </c>
      <c r="O23" s="9">
        <f t="shared" si="10"/>
        <v>-2.7623980393530303</v>
      </c>
      <c r="P23" s="9">
        <f t="shared" si="14"/>
        <v>0.67766007042262</v>
      </c>
      <c r="Q23" s="9">
        <f t="shared" si="3"/>
        <v>-0.43085715661687796</v>
      </c>
      <c r="R23" s="9">
        <f t="shared" si="4"/>
        <v>0.63580130425594594</v>
      </c>
      <c r="S23" s="9">
        <f t="shared" si="12"/>
        <v>-0.67766007042262</v>
      </c>
      <c r="T23" s="9">
        <f t="shared" si="11"/>
        <v>7.6308429278214662</v>
      </c>
    </row>
    <row r="24" spans="2:20" x14ac:dyDescent="0.3">
      <c r="B24" s="2">
        <v>10</v>
      </c>
      <c r="C24" s="2">
        <v>94</v>
      </c>
      <c r="D24" s="3">
        <f t="shared" si="13"/>
        <v>98.5</v>
      </c>
      <c r="E24" s="3">
        <f t="shared" si="15"/>
        <v>102.25</v>
      </c>
      <c r="F24" s="5">
        <f t="shared" si="16"/>
        <v>102.42857142857143</v>
      </c>
      <c r="G24" s="5">
        <f t="shared" si="17"/>
        <v>104.71428571428571</v>
      </c>
      <c r="H24" s="3">
        <f t="shared" si="1"/>
        <v>94.614613242167138</v>
      </c>
      <c r="I24" s="3">
        <f t="shared" si="5"/>
        <v>97.116870144010036</v>
      </c>
      <c r="J24" s="3">
        <f t="shared" si="6"/>
        <v>-3.1168701440100364</v>
      </c>
      <c r="K24" s="3">
        <f t="shared" si="7"/>
        <v>9.7148794946211456</v>
      </c>
      <c r="L24" s="9">
        <f t="shared" si="2"/>
        <v>94</v>
      </c>
      <c r="M24">
        <f t="shared" si="8"/>
        <v>95.054484701132367</v>
      </c>
      <c r="N24" s="9">
        <f t="shared" si="9"/>
        <v>97.890431189469751</v>
      </c>
      <c r="O24" s="9">
        <f t="shared" si="10"/>
        <v>-3.8904311894697514</v>
      </c>
      <c r="P24" s="9">
        <f t="shared" si="14"/>
        <v>0.72895428558496078</v>
      </c>
      <c r="Q24" s="9">
        <f t="shared" si="3"/>
        <v>-0.53464437760246419</v>
      </c>
      <c r="R24" s="9">
        <f t="shared" si="4"/>
        <v>0.73344020081236017</v>
      </c>
      <c r="S24" s="9">
        <f t="shared" si="12"/>
        <v>-0.72895428558496078</v>
      </c>
      <c r="T24" s="9">
        <f t="shared" si="11"/>
        <v>15.135454839999024</v>
      </c>
    </row>
    <row r="25" spans="2:20" x14ac:dyDescent="0.3">
      <c r="B25" s="2">
        <v>11</v>
      </c>
      <c r="C25" s="2">
        <v>96</v>
      </c>
      <c r="D25" s="3">
        <f t="shared" si="13"/>
        <v>95.5</v>
      </c>
      <c r="E25" s="3">
        <f t="shared" si="15"/>
        <v>98.5</v>
      </c>
      <c r="F25" s="5">
        <f t="shared" si="16"/>
        <v>101</v>
      </c>
      <c r="G25" s="5">
        <f t="shared" si="17"/>
        <v>102.42857142857143</v>
      </c>
      <c r="H25" s="3">
        <f t="shared" si="1"/>
        <v>95.72681664376573</v>
      </c>
      <c r="I25" s="3">
        <f t="shared" si="5"/>
        <v>94.614613242167138</v>
      </c>
      <c r="J25" s="3">
        <f t="shared" si="6"/>
        <v>1.3853867578328618</v>
      </c>
      <c r="K25" s="3">
        <f t="shared" si="7"/>
        <v>1.9192964687786485</v>
      </c>
      <c r="L25" s="9">
        <f t="shared" si="2"/>
        <v>96</v>
      </c>
      <c r="M25">
        <f t="shared" si="8"/>
        <v>95.681042544457299</v>
      </c>
      <c r="N25" s="9">
        <f t="shared" si="9"/>
        <v>95.054484701132367</v>
      </c>
      <c r="O25" s="9">
        <f t="shared" si="10"/>
        <v>0.94551529886763319</v>
      </c>
      <c r="P25" s="9">
        <f t="shared" si="14"/>
        <v>0.66266282954417477</v>
      </c>
      <c r="Q25" s="9">
        <f t="shared" si="3"/>
        <v>-0.49023958730836131</v>
      </c>
      <c r="R25" s="9">
        <f t="shared" si="4"/>
        <v>0.73980245375401843</v>
      </c>
      <c r="S25" s="9">
        <f t="shared" si="12"/>
        <v>-0.66266282954417477</v>
      </c>
      <c r="T25" s="9">
        <f t="shared" si="11"/>
        <v>0.89399918039274973</v>
      </c>
    </row>
    <row r="26" spans="2:20" x14ac:dyDescent="0.3">
      <c r="B26" s="2">
        <v>12</v>
      </c>
      <c r="C26" s="2">
        <v>92</v>
      </c>
      <c r="D26" s="3">
        <f t="shared" si="13"/>
        <v>94.75</v>
      </c>
      <c r="E26" s="3">
        <f t="shared" si="15"/>
        <v>95.5</v>
      </c>
      <c r="F26" s="5">
        <f t="shared" si="16"/>
        <v>98.714285714285708</v>
      </c>
      <c r="G26" s="5">
        <f t="shared" si="17"/>
        <v>101</v>
      </c>
      <c r="H26" s="3">
        <f t="shared" si="1"/>
        <v>92.734888126407583</v>
      </c>
      <c r="I26" s="3">
        <f t="shared" si="5"/>
        <v>95.72681664376573</v>
      </c>
      <c r="J26" s="3">
        <f t="shared" si="6"/>
        <v>-3.72681664376573</v>
      </c>
      <c r="K26" s="3">
        <f t="shared" si="7"/>
        <v>13.88916229624926</v>
      </c>
      <c r="L26" s="9">
        <f t="shared" si="2"/>
        <v>92</v>
      </c>
      <c r="M26">
        <f t="shared" si="8"/>
        <v>93.076146505868294</v>
      </c>
      <c r="N26" s="9">
        <f t="shared" si="9"/>
        <v>95.681042544457299</v>
      </c>
      <c r="O26" s="9">
        <f t="shared" si="10"/>
        <v>-3.6810425444572985</v>
      </c>
      <c r="P26" s="9">
        <f t="shared" si="14"/>
        <v>0.70765170658277288</v>
      </c>
      <c r="Q26" s="9">
        <f t="shared" si="3"/>
        <v>-0.58596367602282939</v>
      </c>
      <c r="R26" s="9">
        <f t="shared" si="4"/>
        <v>0.82803965647511679</v>
      </c>
      <c r="S26" s="9">
        <f t="shared" si="12"/>
        <v>-0.70765170658277288</v>
      </c>
      <c r="T26" s="9">
        <f t="shared" si="11"/>
        <v>13.550074214104663</v>
      </c>
    </row>
    <row r="27" spans="2:20" x14ac:dyDescent="0.3">
      <c r="B27" s="2">
        <v>13</v>
      </c>
      <c r="C27" s="2">
        <v>95</v>
      </c>
      <c r="D27" s="3">
        <f t="shared" si="13"/>
        <v>94.25</v>
      </c>
      <c r="E27" s="3">
        <f t="shared" si="15"/>
        <v>94.75</v>
      </c>
      <c r="F27" s="5">
        <f t="shared" si="16"/>
        <v>96.714285714285708</v>
      </c>
      <c r="G27" s="5">
        <f t="shared" si="17"/>
        <v>98.714285714285708</v>
      </c>
      <c r="H27" s="3">
        <f t="shared" si="1"/>
        <v>94.553344320367216</v>
      </c>
      <c r="I27" s="3">
        <f t="shared" si="5"/>
        <v>92.734888126407583</v>
      </c>
      <c r="J27" s="3">
        <f t="shared" si="6"/>
        <v>2.2651118735924172</v>
      </c>
      <c r="K27" s="3">
        <f t="shared" si="7"/>
        <v>5.1307317998893502</v>
      </c>
      <c r="L27" s="9">
        <f t="shared" si="2"/>
        <v>95</v>
      </c>
      <c r="M27">
        <f t="shared" si="8"/>
        <v>94.217320383705371</v>
      </c>
      <c r="N27" s="9">
        <f t="shared" si="9"/>
        <v>93.076146505868294</v>
      </c>
      <c r="O27" s="9">
        <f t="shared" si="10"/>
        <v>1.9238534941317056</v>
      </c>
      <c r="P27" s="9">
        <f t="shared" si="14"/>
        <v>0.59317088401896378</v>
      </c>
      <c r="Q27" s="9">
        <f t="shared" si="3"/>
        <v>-0.51066916091819325</v>
      </c>
      <c r="R27" s="9">
        <f t="shared" si="4"/>
        <v>0.86091407160481448</v>
      </c>
      <c r="S27" s="9">
        <f t="shared" si="12"/>
        <v>-0.59317088401896378</v>
      </c>
      <c r="T27" s="9">
        <f t="shared" si="11"/>
        <v>3.7012122668827727</v>
      </c>
    </row>
    <row r="28" spans="2:20" x14ac:dyDescent="0.3">
      <c r="B28" s="2">
        <v>14</v>
      </c>
      <c r="C28" s="2">
        <v>96</v>
      </c>
      <c r="D28" s="3">
        <f t="shared" si="13"/>
        <v>94.75</v>
      </c>
      <c r="E28" s="3">
        <f t="shared" si="15"/>
        <v>94.25</v>
      </c>
      <c r="F28" s="5">
        <f t="shared" si="16"/>
        <v>95</v>
      </c>
      <c r="G28" s="5">
        <f t="shared" si="17"/>
        <v>96.714285714285708</v>
      </c>
      <c r="H28" s="3">
        <f t="shared" si="1"/>
        <v>95.714735071890203</v>
      </c>
      <c r="I28" s="3">
        <f t="shared" si="5"/>
        <v>94.553344320367216</v>
      </c>
      <c r="J28" s="3">
        <f t="shared" si="6"/>
        <v>1.4466556796327836</v>
      </c>
      <c r="K28" s="3">
        <f t="shared" si="7"/>
        <v>2.0928126554137911</v>
      </c>
      <c r="L28" s="9">
        <f t="shared" si="2"/>
        <v>96</v>
      </c>
      <c r="M28">
        <f t="shared" si="8"/>
        <v>95.103815478228228</v>
      </c>
      <c r="N28" s="9">
        <f t="shared" si="9"/>
        <v>94.217320383705371</v>
      </c>
      <c r="O28" s="9">
        <f t="shared" si="10"/>
        <v>1.7826796162946295</v>
      </c>
      <c r="P28" s="9">
        <f t="shared" si="14"/>
        <v>0.49728234194177484</v>
      </c>
      <c r="Q28" s="9">
        <f t="shared" si="3"/>
        <v>-0.44186869760180852</v>
      </c>
      <c r="R28" s="9">
        <f t="shared" si="4"/>
        <v>0.88856703794550884</v>
      </c>
      <c r="S28" s="9">
        <f t="shared" si="12"/>
        <v>-0.49728234194177484</v>
      </c>
      <c r="T28" s="9">
        <f t="shared" si="11"/>
        <v>3.1779466143523671</v>
      </c>
    </row>
    <row r="29" spans="2:20" x14ac:dyDescent="0.3">
      <c r="B29" s="2">
        <v>15</v>
      </c>
      <c r="C29" s="2">
        <v>98</v>
      </c>
      <c r="D29" s="3">
        <f t="shared" si="13"/>
        <v>95.25</v>
      </c>
      <c r="E29" s="3">
        <f t="shared" si="15"/>
        <v>94.75</v>
      </c>
      <c r="F29" s="5">
        <f t="shared" si="16"/>
        <v>95.428571428571431</v>
      </c>
      <c r="G29" s="5">
        <f t="shared" si="17"/>
        <v>95</v>
      </c>
      <c r="H29" s="3">
        <f t="shared" si="1"/>
        <v>97.549370354945438</v>
      </c>
      <c r="I29" s="3">
        <f t="shared" si="5"/>
        <v>95.714735071890203</v>
      </c>
      <c r="J29" s="3">
        <f t="shared" si="6"/>
        <v>2.2852649281097968</v>
      </c>
      <c r="K29" s="3">
        <f t="shared" si="7"/>
        <v>5.2224357916486746</v>
      </c>
      <c r="L29" s="9">
        <f t="shared" si="2"/>
        <v>98</v>
      </c>
      <c r="M29">
        <f t="shared" si="8"/>
        <v>96.146932435984041</v>
      </c>
      <c r="N29" s="9">
        <f t="shared" si="9"/>
        <v>95.103815478228228</v>
      </c>
      <c r="O29" s="9">
        <f t="shared" si="10"/>
        <v>2.8961845217717723</v>
      </c>
      <c r="P29" s="9">
        <f t="shared" si="14"/>
        <v>0.3601693710860932</v>
      </c>
      <c r="Q29" s="9">
        <f t="shared" si="3"/>
        <v>-0.34172710102060111</v>
      </c>
      <c r="R29" s="9">
        <f t="shared" si="4"/>
        <v>0.94879556246029673</v>
      </c>
      <c r="S29" s="9">
        <f t="shared" si="12"/>
        <v>-0.3601693710860932</v>
      </c>
      <c r="T29" s="9">
        <f t="shared" si="11"/>
        <v>8.3878847841503887</v>
      </c>
    </row>
    <row r="30" spans="2:20" x14ac:dyDescent="0.3">
      <c r="B30" s="2">
        <v>16</v>
      </c>
      <c r="C30" s="2">
        <v>97</v>
      </c>
      <c r="D30" s="3">
        <f t="shared" si="13"/>
        <v>96.5</v>
      </c>
      <c r="E30" s="3">
        <f t="shared" si="15"/>
        <v>95.25</v>
      </c>
      <c r="F30" s="5">
        <f t="shared" si="16"/>
        <v>95.428571428571431</v>
      </c>
      <c r="G30" s="5">
        <f t="shared" si="17"/>
        <v>95.428571428571431</v>
      </c>
      <c r="H30" s="3">
        <f t="shared" si="1"/>
        <v>97.108329920530196</v>
      </c>
      <c r="I30" s="3">
        <f t="shared" si="5"/>
        <v>97.549370354945438</v>
      </c>
      <c r="J30" s="3">
        <f t="shared" si="6"/>
        <v>-0.54937035494543807</v>
      </c>
      <c r="K30" s="3">
        <f t="shared" si="7"/>
        <v>0.30180778689287663</v>
      </c>
      <c r="L30" s="9">
        <f t="shared" si="2"/>
        <v>97</v>
      </c>
      <c r="M30">
        <f t="shared" si="8"/>
        <v>96.422788810219231</v>
      </c>
      <c r="N30" s="9">
        <f t="shared" si="9"/>
        <v>96.146932435984041</v>
      </c>
      <c r="O30" s="9">
        <f t="shared" si="10"/>
        <v>0.85306756401595862</v>
      </c>
      <c r="P30" s="9">
        <f t="shared" si="14"/>
        <v>0.32336990160139634</v>
      </c>
      <c r="Q30" s="9">
        <f t="shared" si="3"/>
        <v>-0.30588326106950431</v>
      </c>
      <c r="R30" s="9">
        <f t="shared" si="4"/>
        <v>0.94592372250696655</v>
      </c>
      <c r="S30" s="9">
        <f t="shared" si="12"/>
        <v>-0.32336990160139634</v>
      </c>
      <c r="T30" s="9">
        <f t="shared" si="11"/>
        <v>0.72772426877612162</v>
      </c>
    </row>
    <row r="31" spans="2:20" x14ac:dyDescent="0.3">
      <c r="B31" s="2">
        <v>17</v>
      </c>
      <c r="C31" s="2">
        <v>99</v>
      </c>
      <c r="D31" s="3">
        <f t="shared" si="13"/>
        <v>97.5</v>
      </c>
      <c r="E31" s="3">
        <f t="shared" si="15"/>
        <v>96.5</v>
      </c>
      <c r="F31" s="5">
        <f t="shared" si="16"/>
        <v>96.142857142857139</v>
      </c>
      <c r="G31" s="5">
        <f t="shared" si="17"/>
        <v>95.428571428571431</v>
      </c>
      <c r="H31" s="3">
        <f t="shared" si="1"/>
        <v>98.626983022411821</v>
      </c>
      <c r="I31" s="3">
        <f t="shared" si="5"/>
        <v>97.108329920530196</v>
      </c>
      <c r="J31" s="3">
        <f t="shared" si="6"/>
        <v>1.8916700794698045</v>
      </c>
      <c r="K31" s="3">
        <f t="shared" si="7"/>
        <v>3.5784156895612962</v>
      </c>
      <c r="L31" s="9">
        <f t="shared" si="2"/>
        <v>99</v>
      </c>
      <c r="M31">
        <f t="shared" si="8"/>
        <v>96.991124185230689</v>
      </c>
      <c r="N31" s="9">
        <f t="shared" si="9"/>
        <v>96.422788810219231</v>
      </c>
      <c r="O31" s="9">
        <f t="shared" si="10"/>
        <v>2.577211189780769</v>
      </c>
      <c r="P31" s="9">
        <f t="shared" si="14"/>
        <v>0.22052340035812501</v>
      </c>
      <c r="Q31" s="9">
        <f t="shared" si="3"/>
        <v>-0.21939042754399612</v>
      </c>
      <c r="R31" s="9">
        <f t="shared" si="4"/>
        <v>0.99486234652518069</v>
      </c>
      <c r="S31" s="9">
        <f t="shared" si="12"/>
        <v>-0.22052340035812501</v>
      </c>
      <c r="T31" s="9">
        <f t="shared" si="11"/>
        <v>6.6420175167312072</v>
      </c>
    </row>
    <row r="32" spans="2:20" x14ac:dyDescent="0.3">
      <c r="B32" s="2">
        <v>18</v>
      </c>
      <c r="C32" s="2">
        <v>101</v>
      </c>
      <c r="D32" s="3">
        <f t="shared" si="13"/>
        <v>98.75</v>
      </c>
      <c r="E32" s="3">
        <f t="shared" si="15"/>
        <v>97.5</v>
      </c>
      <c r="F32" s="5">
        <f t="shared" si="16"/>
        <v>96.857142857142861</v>
      </c>
      <c r="G32" s="5">
        <f t="shared" si="17"/>
        <v>96.142857142857139</v>
      </c>
      <c r="H32" s="3">
        <f t="shared" si="1"/>
        <v>100.53206659535815</v>
      </c>
      <c r="I32" s="3">
        <f t="shared" si="5"/>
        <v>98.626983022411821</v>
      </c>
      <c r="J32" s="3">
        <f t="shared" si="6"/>
        <v>2.3730169775881791</v>
      </c>
      <c r="K32" s="3">
        <f t="shared" si="7"/>
        <v>5.6312095759217362</v>
      </c>
      <c r="L32" s="9">
        <f t="shared" si="2"/>
        <v>101</v>
      </c>
      <c r="M32">
        <f t="shared" si="8"/>
        <v>97.332962430112829</v>
      </c>
      <c r="N32" s="9">
        <f t="shared" si="9"/>
        <v>96.991124185230689</v>
      </c>
      <c r="O32" s="9">
        <f t="shared" si="10"/>
        <v>4.0088758147693113</v>
      </c>
      <c r="P32" s="9">
        <f t="shared" si="14"/>
        <v>8.5270350261974812E-2</v>
      </c>
      <c r="Q32" s="9">
        <f t="shared" si="3"/>
        <v>-9.2542440274596904E-2</v>
      </c>
      <c r="R32" s="9">
        <f t="shared" si="4"/>
        <v>1.0852827505725045</v>
      </c>
      <c r="S32" s="9">
        <f t="shared" si="12"/>
        <v>-8.5270350261974812E-2</v>
      </c>
      <c r="T32" s="9">
        <f t="shared" si="11"/>
        <v>16.071085298242309</v>
      </c>
    </row>
    <row r="33" spans="2:20" x14ac:dyDescent="0.3">
      <c r="B33" s="2">
        <v>19</v>
      </c>
      <c r="C33" s="2">
        <v>99</v>
      </c>
      <c r="D33" s="3">
        <f t="shared" si="13"/>
        <v>99</v>
      </c>
      <c r="E33" s="3">
        <f t="shared" si="15"/>
        <v>98.75</v>
      </c>
      <c r="F33" s="5">
        <f t="shared" si="16"/>
        <v>97.857142857142861</v>
      </c>
      <c r="G33" s="5">
        <f t="shared" si="17"/>
        <v>96.857142857142861</v>
      </c>
      <c r="H33" s="3">
        <f t="shared" si="1"/>
        <v>99.302107041321136</v>
      </c>
      <c r="I33" s="3">
        <f t="shared" si="5"/>
        <v>100.53206659535815</v>
      </c>
      <c r="J33" s="3">
        <f t="shared" si="6"/>
        <v>-1.5320665953581454</v>
      </c>
      <c r="K33" s="3">
        <f t="shared" si="7"/>
        <v>2.3472280526122993</v>
      </c>
      <c r="L33" s="9">
        <f t="shared" si="2"/>
        <v>99</v>
      </c>
      <c r="M33">
        <f t="shared" si="8"/>
        <v>97.393061294730117</v>
      </c>
      <c r="N33" s="9">
        <f t="shared" si="9"/>
        <v>97.332962430112829</v>
      </c>
      <c r="O33" s="9">
        <f t="shared" si="10"/>
        <v>1.6670375698871709</v>
      </c>
      <c r="P33" s="9">
        <f t="shared" si="14"/>
        <v>3.6051295845333849E-2</v>
      </c>
      <c r="Q33" s="9">
        <f t="shared" si="3"/>
        <v>-3.9755039969743868E-2</v>
      </c>
      <c r="R33" s="9">
        <f t="shared" si="4"/>
        <v>1.1027353951519443</v>
      </c>
      <c r="S33" s="9">
        <f t="shared" si="12"/>
        <v>-3.6051295845333849E-2</v>
      </c>
      <c r="T33" s="9">
        <f t="shared" si="11"/>
        <v>2.779014259415324</v>
      </c>
    </row>
    <row r="34" spans="2:20" x14ac:dyDescent="0.3">
      <c r="B34" s="2">
        <v>20</v>
      </c>
      <c r="C34" s="2">
        <v>96</v>
      </c>
      <c r="D34" s="3">
        <f t="shared" si="13"/>
        <v>98.75</v>
      </c>
      <c r="E34" s="3">
        <f t="shared" si="15"/>
        <v>99</v>
      </c>
      <c r="F34" s="5">
        <f t="shared" si="16"/>
        <v>98</v>
      </c>
      <c r="G34" s="5">
        <f t="shared" si="17"/>
        <v>97.857142857142861</v>
      </c>
      <c r="H34" s="3">
        <f t="shared" si="1"/>
        <v>96.651139964412579</v>
      </c>
      <c r="I34" s="3">
        <f t="shared" si="5"/>
        <v>99.302107041321136</v>
      </c>
      <c r="J34" s="3">
        <f t="shared" si="6"/>
        <v>-3.3021070413211362</v>
      </c>
      <c r="K34" s="3">
        <f t="shared" si="7"/>
        <v>10.903910912342628</v>
      </c>
      <c r="L34" s="9">
        <f t="shared" si="2"/>
        <v>96</v>
      </c>
      <c r="M34">
        <f t="shared" si="8"/>
        <v>97.292347047045254</v>
      </c>
      <c r="N34" s="9">
        <f t="shared" si="9"/>
        <v>97.393061294730117</v>
      </c>
      <c r="O34" s="9">
        <f t="shared" si="10"/>
        <v>-1.3930612947301171</v>
      </c>
      <c r="P34" s="9">
        <f t="shared" si="14"/>
        <v>7.229706838160152E-2</v>
      </c>
      <c r="Q34" s="9">
        <f t="shared" si="3"/>
        <v>-8.0354227612555063E-2</v>
      </c>
      <c r="R34" s="9">
        <f t="shared" si="4"/>
        <v>1.1114451721392893</v>
      </c>
      <c r="S34" s="9">
        <f t="shared" si="12"/>
        <v>-7.229706838160152E-2</v>
      </c>
      <c r="T34" s="9">
        <f t="shared" si="11"/>
        <v>1.94061977087515</v>
      </c>
    </row>
    <row r="35" spans="2:20" x14ac:dyDescent="0.3">
      <c r="B35" s="2">
        <v>21</v>
      </c>
      <c r="C35" s="2">
        <v>97</v>
      </c>
      <c r="D35" s="3">
        <f t="shared" si="13"/>
        <v>98.25</v>
      </c>
      <c r="E35" s="3">
        <f t="shared" si="15"/>
        <v>98.75</v>
      </c>
      <c r="F35" s="5">
        <f t="shared" si="16"/>
        <v>98.142857142857139</v>
      </c>
      <c r="G35" s="5">
        <f t="shared" si="17"/>
        <v>98</v>
      </c>
      <c r="H35" s="3">
        <f t="shared" si="1"/>
        <v>96.931208556138614</v>
      </c>
      <c r="I35" s="3">
        <f t="shared" si="5"/>
        <v>96.651139964412579</v>
      </c>
      <c r="J35" s="3">
        <f t="shared" si="6"/>
        <v>0.34886003558742118</v>
      </c>
      <c r="K35" s="3">
        <f t="shared" si="7"/>
        <v>0.12170332443005677</v>
      </c>
      <c r="L35" s="9">
        <f t="shared" si="2"/>
        <v>97</v>
      </c>
      <c r="M35">
        <f t="shared" si="8"/>
        <v>97.269022699674224</v>
      </c>
      <c r="N35" s="9">
        <f t="shared" si="9"/>
        <v>97.292347047045254</v>
      </c>
      <c r="O35" s="9">
        <f t="shared" si="10"/>
        <v>-0.29234704704525427</v>
      </c>
      <c r="P35" s="9">
        <f t="shared" si="14"/>
        <v>7.9783078388403178E-2</v>
      </c>
      <c r="Q35" s="9">
        <f t="shared" si="3"/>
        <v>-8.6714012195536039E-2</v>
      </c>
      <c r="R35" s="9">
        <f t="shared" si="4"/>
        <v>1.0868722283864682</v>
      </c>
      <c r="S35" s="9">
        <f t="shared" si="12"/>
        <v>-7.9783078388403178E-2</v>
      </c>
      <c r="T35" s="9">
        <f t="shared" si="11"/>
        <v>8.5466795916080113E-2</v>
      </c>
    </row>
    <row r="36" spans="2:20" x14ac:dyDescent="0.3">
      <c r="B36" s="2">
        <v>22</v>
      </c>
      <c r="C36" s="2">
        <v>94</v>
      </c>
      <c r="D36" s="3">
        <f t="shared" si="13"/>
        <v>96.5</v>
      </c>
      <c r="E36" s="3">
        <f t="shared" si="15"/>
        <v>98.25</v>
      </c>
      <c r="F36" s="5">
        <f t="shared" si="16"/>
        <v>97.571428571428569</v>
      </c>
      <c r="G36" s="5">
        <f t="shared" si="17"/>
        <v>98.142857142857139</v>
      </c>
      <c r="H36" s="3">
        <f t="shared" si="1"/>
        <v>94.578002775514605</v>
      </c>
      <c r="I36" s="3">
        <f t="shared" si="5"/>
        <v>96.931208556138614</v>
      </c>
      <c r="J36" s="3">
        <f t="shared" si="6"/>
        <v>-2.9312085561386141</v>
      </c>
      <c r="K36" s="3">
        <f t="shared" si="7"/>
        <v>8.5919835995802192</v>
      </c>
      <c r="L36" s="9">
        <f t="shared" si="2"/>
        <v>94</v>
      </c>
      <c r="M36">
        <f t="shared" si="8"/>
        <v>96.752193519130927</v>
      </c>
      <c r="N36" s="9">
        <f t="shared" si="9"/>
        <v>97.269022699674224</v>
      </c>
      <c r="O36" s="9">
        <f t="shared" si="10"/>
        <v>-3.269022699674224</v>
      </c>
      <c r="P36" s="9">
        <f t="shared" si="14"/>
        <v>0.1580989879925904</v>
      </c>
      <c r="Q36" s="9">
        <f t="shared" si="3"/>
        <v>-0.18218327281989666</v>
      </c>
      <c r="R36" s="9">
        <f t="shared" si="4"/>
        <v>1.152336742525101</v>
      </c>
      <c r="S36" s="9">
        <f t="shared" si="12"/>
        <v>-0.1580989879925904</v>
      </c>
      <c r="T36" s="9">
        <f t="shared" si="11"/>
        <v>10.686509410985352</v>
      </c>
    </row>
    <row r="37" spans="2:20" x14ac:dyDescent="0.3">
      <c r="B37" s="2">
        <v>23</v>
      </c>
      <c r="C37" s="2">
        <v>96</v>
      </c>
      <c r="D37" s="3">
        <f t="shared" si="13"/>
        <v>95.75</v>
      </c>
      <c r="E37" s="3">
        <f t="shared" si="15"/>
        <v>96.5</v>
      </c>
      <c r="F37" s="5">
        <f t="shared" si="16"/>
        <v>97.428571428571431</v>
      </c>
      <c r="G37" s="5">
        <f t="shared" si="17"/>
        <v>97.571428571428569</v>
      </c>
      <c r="H37" s="3">
        <f t="shared" si="1"/>
        <v>95.719597453819745</v>
      </c>
      <c r="I37" s="3">
        <f t="shared" si="5"/>
        <v>94.578002775514605</v>
      </c>
      <c r="J37" s="3">
        <f t="shared" si="6"/>
        <v>1.4219972244853949</v>
      </c>
      <c r="K37" s="3">
        <f t="shared" si="7"/>
        <v>2.0220761064441666</v>
      </c>
      <c r="L37" s="9">
        <f t="shared" si="2"/>
        <v>96</v>
      </c>
      <c r="M37">
        <f t="shared" si="8"/>
        <v>96.620740785279807</v>
      </c>
      <c r="N37" s="9">
        <f t="shared" si="9"/>
        <v>96.752193519130927</v>
      </c>
      <c r="O37" s="9">
        <f t="shared" si="10"/>
        <v>-0.7521935191309268</v>
      </c>
      <c r="P37" s="9">
        <f t="shared" si="14"/>
        <v>0.17475919495156741</v>
      </c>
      <c r="Q37" s="9">
        <f t="shared" si="3"/>
        <v>-0.19928358020922754</v>
      </c>
      <c r="R37" s="9">
        <f t="shared" si="4"/>
        <v>1.1403324458232758</v>
      </c>
      <c r="S37" s="9">
        <f t="shared" si="12"/>
        <v>-0.17475919495156741</v>
      </c>
      <c r="T37" s="9">
        <f t="shared" si="11"/>
        <v>0.56579509022256791</v>
      </c>
    </row>
    <row r="38" spans="2:20" x14ac:dyDescent="0.3">
      <c r="B38" s="2">
        <v>24</v>
      </c>
      <c r="C38" s="2">
        <v>95</v>
      </c>
      <c r="D38" s="3">
        <f t="shared" si="13"/>
        <v>95.5</v>
      </c>
      <c r="E38" s="3">
        <f t="shared" si="15"/>
        <v>95.75</v>
      </c>
      <c r="F38" s="5">
        <f t="shared" si="16"/>
        <v>96.857142857142861</v>
      </c>
      <c r="G38" s="5">
        <f t="shared" si="17"/>
        <v>97.428571428571431</v>
      </c>
      <c r="H38" s="3">
        <f t="shared" si="1"/>
        <v>95.141896872090527</v>
      </c>
      <c r="I38" s="3">
        <f t="shared" si="5"/>
        <v>95.719597453819745</v>
      </c>
      <c r="J38" s="3">
        <f t="shared" si="6"/>
        <v>-0.71959745381974471</v>
      </c>
      <c r="K38" s="3">
        <f t="shared" si="7"/>
        <v>0.51782049554385967</v>
      </c>
      <c r="L38" s="9">
        <f t="shared" si="2"/>
        <v>95</v>
      </c>
      <c r="M38">
        <f t="shared" si="8"/>
        <v>96.281183965801716</v>
      </c>
      <c r="N38" s="9">
        <f t="shared" si="9"/>
        <v>96.620740785279807</v>
      </c>
      <c r="O38" s="9">
        <f t="shared" si="10"/>
        <v>-1.620740785279807</v>
      </c>
      <c r="P38" s="9">
        <f t="shared" si="14"/>
        <v>0.20950717262258317</v>
      </c>
      <c r="Q38" s="9">
        <f t="shared" si="3"/>
        <v>-0.24192729636134491</v>
      </c>
      <c r="R38" s="9">
        <f t="shared" si="4"/>
        <v>1.1547446960069716</v>
      </c>
      <c r="S38" s="9">
        <f t="shared" si="12"/>
        <v>-0.20950717262258317</v>
      </c>
      <c r="T38" s="9">
        <f t="shared" si="11"/>
        <v>2.6268006930694057</v>
      </c>
    </row>
    <row r="39" spans="2:20" x14ac:dyDescent="0.3">
      <c r="B39" s="2">
        <v>25</v>
      </c>
      <c r="C39" s="2">
        <v>97</v>
      </c>
      <c r="D39" s="3">
        <f t="shared" si="13"/>
        <v>95.5</v>
      </c>
      <c r="E39" s="3">
        <f t="shared" si="15"/>
        <v>95.5</v>
      </c>
      <c r="F39" s="5">
        <f t="shared" si="16"/>
        <v>96.285714285714292</v>
      </c>
      <c r="G39" s="5">
        <f t="shared" si="17"/>
        <v>96.857142857142861</v>
      </c>
      <c r="H39" s="3">
        <f t="shared" si="1"/>
        <v>96.633602063942249</v>
      </c>
      <c r="I39" s="3">
        <f t="shared" si="5"/>
        <v>95.141896872090527</v>
      </c>
      <c r="J39" s="3">
        <f t="shared" si="6"/>
        <v>1.8581031279094731</v>
      </c>
      <c r="K39" s="3">
        <f t="shared" si="7"/>
        <v>3.4525472339469676</v>
      </c>
      <c r="L39" s="9">
        <f t="shared" si="2"/>
        <v>97</v>
      </c>
      <c r="M39">
        <f t="shared" si="8"/>
        <v>96.415359089017471</v>
      </c>
      <c r="N39" s="9">
        <f t="shared" si="9"/>
        <v>96.281183965801716</v>
      </c>
      <c r="O39" s="9">
        <f t="shared" si="10"/>
        <v>0.71881603419828366</v>
      </c>
      <c r="P39" s="9">
        <f t="shared" si="14"/>
        <v>0.1866612830435681</v>
      </c>
      <c r="Q39" s="9">
        <f t="shared" si="3"/>
        <v>-0.21310499644455605</v>
      </c>
      <c r="R39" s="9">
        <f t="shared" si="4"/>
        <v>1.1416668361527109</v>
      </c>
      <c r="S39" s="9">
        <f t="shared" si="12"/>
        <v>-0.1866612830435681</v>
      </c>
      <c r="T39" s="9">
        <f t="shared" si="11"/>
        <v>0.51669649102054815</v>
      </c>
    </row>
    <row r="40" spans="2:20" x14ac:dyDescent="0.3">
      <c r="B40" s="2">
        <v>26</v>
      </c>
      <c r="C40" s="2">
        <v>98</v>
      </c>
      <c r="D40" s="3">
        <f t="shared" si="13"/>
        <v>96.5</v>
      </c>
      <c r="E40" s="3">
        <f t="shared" si="15"/>
        <v>95.5</v>
      </c>
      <c r="F40" s="5">
        <f t="shared" si="16"/>
        <v>96.142857142857139</v>
      </c>
      <c r="G40" s="5">
        <f t="shared" si="17"/>
        <v>96.285714285714292</v>
      </c>
      <c r="H40" s="3">
        <f t="shared" si="1"/>
        <v>97.730561035022617</v>
      </c>
      <c r="I40" s="3">
        <f t="shared" si="5"/>
        <v>96.633602063942249</v>
      </c>
      <c r="J40" s="3">
        <f t="shared" si="6"/>
        <v>1.3663979360577514</v>
      </c>
      <c r="K40" s="3">
        <f t="shared" si="7"/>
        <v>1.8670433196628828</v>
      </c>
      <c r="L40" s="9">
        <f t="shared" si="2"/>
        <v>98</v>
      </c>
      <c r="M40">
        <f t="shared" si="8"/>
        <v>96.633749600494568</v>
      </c>
      <c r="N40" s="9">
        <f t="shared" si="9"/>
        <v>96.415359089017471</v>
      </c>
      <c r="O40" s="9">
        <f t="shared" si="10"/>
        <v>1.5846409109825288</v>
      </c>
      <c r="P40" s="9">
        <f t="shared" si="14"/>
        <v>0.1378170347386036</v>
      </c>
      <c r="Q40" s="9">
        <f t="shared" si="3"/>
        <v>-0.1591726192217435</v>
      </c>
      <c r="R40" s="9">
        <f t="shared" si="4"/>
        <v>1.1549560583976055</v>
      </c>
      <c r="S40" s="9">
        <f t="shared" si="12"/>
        <v>-0.1378170347386036</v>
      </c>
      <c r="T40" s="9">
        <f t="shared" si="11"/>
        <v>2.5110868167595388</v>
      </c>
    </row>
    <row r="41" spans="2:20" x14ac:dyDescent="0.3">
      <c r="B41" s="2">
        <v>27</v>
      </c>
      <c r="C41" s="2">
        <v>94</v>
      </c>
      <c r="D41" s="3">
        <f t="shared" si="13"/>
        <v>96</v>
      </c>
      <c r="E41" s="3">
        <f t="shared" si="15"/>
        <v>96.5</v>
      </c>
      <c r="F41" s="5">
        <f t="shared" si="16"/>
        <v>95.857142857142861</v>
      </c>
      <c r="G41" s="5">
        <f t="shared" si="17"/>
        <v>96.142857142857139</v>
      </c>
      <c r="H41" s="3">
        <f t="shared" si="1"/>
        <v>94.735626480058528</v>
      </c>
      <c r="I41" s="3">
        <f t="shared" si="5"/>
        <v>97.730561035022617</v>
      </c>
      <c r="J41" s="3">
        <f t="shared" si="6"/>
        <v>-3.7305610350226175</v>
      </c>
      <c r="K41" s="3">
        <f t="shared" si="7"/>
        <v>13.917085636029023</v>
      </c>
      <c r="L41" s="9">
        <f t="shared" si="2"/>
        <v>94</v>
      </c>
      <c r="M41">
        <f t="shared" si="8"/>
        <v>96.12117299397471</v>
      </c>
      <c r="N41" s="9">
        <f t="shared" si="9"/>
        <v>96.633749600494568</v>
      </c>
      <c r="O41" s="9">
        <f t="shared" si="10"/>
        <v>-2.6337496004945677</v>
      </c>
      <c r="P41" s="9">
        <f t="shared" si="14"/>
        <v>0.19461857969474927</v>
      </c>
      <c r="Q41" s="9">
        <f t="shared" si="3"/>
        <v>-0.23340992865992821</v>
      </c>
      <c r="R41" s="9">
        <f t="shared" si="4"/>
        <v>1.1993198646605143</v>
      </c>
      <c r="S41" s="9">
        <f t="shared" si="12"/>
        <v>-0.19461857969474927</v>
      </c>
      <c r="T41" s="9">
        <f t="shared" si="11"/>
        <v>6.9366369581052956</v>
      </c>
    </row>
    <row r="42" spans="2:20" x14ac:dyDescent="0.3">
      <c r="B42" s="2">
        <v>28</v>
      </c>
      <c r="C42" s="2">
        <v>92</v>
      </c>
      <c r="D42" s="3">
        <f t="shared" si="13"/>
        <v>95.25</v>
      </c>
      <c r="E42" s="3">
        <f t="shared" si="15"/>
        <v>96</v>
      </c>
      <c r="F42" s="5">
        <f t="shared" si="16"/>
        <v>95.142857142857139</v>
      </c>
      <c r="G42" s="5">
        <f t="shared" si="17"/>
        <v>95.857142857142861</v>
      </c>
      <c r="H42" s="3">
        <f t="shared" si="1"/>
        <v>92.539436095372224</v>
      </c>
      <c r="I42" s="3">
        <f t="shared" si="5"/>
        <v>94.735626480058528</v>
      </c>
      <c r="J42" s="3">
        <f t="shared" si="6"/>
        <v>-2.7356264800585279</v>
      </c>
      <c r="K42" s="3">
        <f t="shared" si="7"/>
        <v>7.4836522383974113</v>
      </c>
      <c r="L42" s="9">
        <f t="shared" si="2"/>
        <v>92</v>
      </c>
      <c r="M42">
        <f t="shared" si="8"/>
        <v>95.000260384881216</v>
      </c>
      <c r="N42" s="9">
        <f t="shared" si="9"/>
        <v>96.12117299397471</v>
      </c>
      <c r="O42" s="9">
        <f t="shared" si="10"/>
        <v>-4.1211729939747102</v>
      </c>
      <c r="P42" s="9">
        <f t="shared" si="14"/>
        <v>0.27198873008541397</v>
      </c>
      <c r="Q42" s="9">
        <f t="shared" si="3"/>
        <v>-0.35004282061937164</v>
      </c>
      <c r="R42" s="9">
        <f t="shared" si="4"/>
        <v>1.2869754585399402</v>
      </c>
      <c r="S42" s="9">
        <f t="shared" si="12"/>
        <v>-0.27198873008541397</v>
      </c>
      <c r="T42" s="9">
        <f t="shared" si="11"/>
        <v>16.984066846266476</v>
      </c>
    </row>
    <row r="43" spans="2:20" x14ac:dyDescent="0.3">
      <c r="T43">
        <f>AVERAGE(T16:T42)</f>
        <v>11.031554383851175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Trigg &amp; Leach</vt:lpstr>
      <vt:lpstr>'Trigg &amp; Leach'!ALFA</vt:lpstr>
      <vt:lpstr>ALFA</vt:lpstr>
      <vt:lpstr>BETA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Barbosa da Costa</dc:creator>
  <cp:keywords/>
  <dc:description/>
  <cp:lastModifiedBy>Rodrigo Barbosa da Costa</cp:lastModifiedBy>
  <cp:revision/>
  <dcterms:created xsi:type="dcterms:W3CDTF">2015-06-05T18:17:20Z</dcterms:created>
  <dcterms:modified xsi:type="dcterms:W3CDTF">2024-10-06T15:31:08Z</dcterms:modified>
  <cp:category/>
  <cp:contentStatus/>
</cp:coreProperties>
</file>