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Mega\Mestrado_ITA\Dissertacao\Dissertacao_Rodrigo_Dias\SFFS\Simulador\"/>
    </mc:Choice>
  </mc:AlternateContent>
  <xr:revisionPtr revIDLastSave="0" documentId="13_ncr:1_{FCD7B18D-F6C1-4C00-90BC-11AADEE3A2E3}" xr6:coauthVersionLast="47" xr6:coauthVersionMax="47" xr10:uidLastSave="{00000000-0000-0000-0000-000000000000}"/>
  <bookViews>
    <workbookView xWindow="-120" yWindow="-120" windowWidth="29040" windowHeight="15720" activeTab="1" xr2:uid="{5B485317-3607-4CAD-81D9-5AFA4595F444}"/>
  </bookViews>
  <sheets>
    <sheet name="Planilha1" sheetId="1" r:id="rId1"/>
    <sheet name="Simulacao1" sheetId="2" r:id="rId2"/>
    <sheet name="Simulacao2" sheetId="3" r:id="rId3"/>
    <sheet name="Simulacao3" sheetId="4" r:id="rId4"/>
    <sheet name="Simulacao4" sheetId="5" r:id="rId5"/>
    <sheet name="Planilha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5" i="2"/>
  <c r="C33" i="2"/>
  <c r="C28" i="2"/>
  <c r="R5" i="2"/>
  <c r="R4" i="2"/>
  <c r="O4" i="2"/>
  <c r="I6" i="2"/>
  <c r="I4" i="2"/>
  <c r="AW5" i="1"/>
  <c r="B4" i="1"/>
  <c r="B3" i="1"/>
  <c r="B2" i="1"/>
  <c r="AX5" i="1"/>
  <c r="AV5" i="1"/>
  <c r="AU5" i="1"/>
  <c r="U5" i="1"/>
  <c r="T5" i="1"/>
  <c r="R5" i="1"/>
  <c r="N5" i="1"/>
  <c r="L5" i="1"/>
  <c r="K5" i="1"/>
  <c r="J5" i="1"/>
  <c r="I5" i="1"/>
  <c r="H5" i="1"/>
  <c r="F5" i="1"/>
  <c r="B5" i="1"/>
  <c r="A5" i="1"/>
  <c r="AV4" i="1"/>
  <c r="AX4" i="1"/>
  <c r="AW4" i="1"/>
  <c r="AU4" i="1"/>
  <c r="U4" i="1"/>
  <c r="T4" i="1"/>
  <c r="R4" i="1"/>
  <c r="N4" i="1"/>
  <c r="L4" i="1"/>
  <c r="K4" i="1"/>
  <c r="J4" i="1"/>
  <c r="I4" i="1"/>
  <c r="H4" i="1"/>
  <c r="F4" i="1"/>
  <c r="A4" i="1"/>
  <c r="AV3" i="1"/>
  <c r="AV2" i="1"/>
  <c r="R3" i="1"/>
  <c r="AX3" i="1"/>
  <c r="AW3" i="1"/>
  <c r="AU3" i="1"/>
  <c r="U3" i="1"/>
  <c r="T3" i="1"/>
  <c r="N3" i="1"/>
  <c r="L3" i="1"/>
  <c r="K3" i="1"/>
  <c r="J3" i="1"/>
  <c r="I3" i="1"/>
  <c r="H3" i="1"/>
  <c r="F3" i="1"/>
  <c r="A3" i="1"/>
  <c r="R2" i="1"/>
  <c r="AX2" i="1"/>
  <c r="AW2" i="1"/>
  <c r="AU2" i="1"/>
  <c r="U2" i="1"/>
  <c r="T2" i="1"/>
  <c r="N2" i="1"/>
  <c r="L2" i="1"/>
  <c r="K2" i="1"/>
  <c r="J2" i="1"/>
  <c r="I2" i="1"/>
  <c r="H2" i="1"/>
  <c r="F2" i="1"/>
  <c r="A2" i="1"/>
</calcChain>
</file>

<file path=xl/sharedStrings.xml><?xml version="1.0" encoding="utf-8"?>
<sst xmlns="http://schemas.openxmlformats.org/spreadsheetml/2006/main" count="290" uniqueCount="90">
  <si>
    <t>Sim</t>
  </si>
  <si>
    <t>orb</t>
  </si>
  <si>
    <t>r0_ini</t>
  </si>
  <si>
    <t>r0_dot_ini</t>
  </si>
  <si>
    <t>i0_ini</t>
  </si>
  <si>
    <t>h0_ini</t>
  </si>
  <si>
    <t>theta0_ini</t>
  </si>
  <si>
    <t>ohm0_ini</t>
  </si>
  <si>
    <t>x0_ini</t>
  </si>
  <si>
    <t>y0_ini</t>
  </si>
  <si>
    <t>z0_ini</t>
  </si>
  <si>
    <t>x0_dot_ini</t>
  </si>
  <si>
    <t>y0_dot_ini</t>
  </si>
  <si>
    <t>z0_dot_ini</t>
  </si>
  <si>
    <t>man</t>
  </si>
  <si>
    <t>pcoRad</t>
  </si>
  <si>
    <t>J2_dist</t>
  </si>
  <si>
    <t>drag</t>
  </si>
  <si>
    <t>Cd0</t>
  </si>
  <si>
    <t>m0</t>
  </si>
  <si>
    <t>Cd1</t>
  </si>
  <si>
    <t>m1</t>
  </si>
  <si>
    <t>Ixx</t>
  </si>
  <si>
    <t>Iyy</t>
  </si>
  <si>
    <t>Izz</t>
  </si>
  <si>
    <t>OrbKp_x</t>
  </si>
  <si>
    <t>OrbKi_x</t>
  </si>
  <si>
    <t>OrbKd_x</t>
  </si>
  <si>
    <t>OrbKp_y</t>
  </si>
  <si>
    <t>OrbKi_y</t>
  </si>
  <si>
    <t>OrbKd_y</t>
  </si>
  <si>
    <t>OrbKp_z</t>
  </si>
  <si>
    <t>OrbKi_z</t>
  </si>
  <si>
    <t>OrbKd_z</t>
  </si>
  <si>
    <t>verificar</t>
  </si>
  <si>
    <t>AttKp_x</t>
  </si>
  <si>
    <t>AttKp_y</t>
  </si>
  <si>
    <t>AttKp_z</t>
  </si>
  <si>
    <t>AttKd_x</t>
  </si>
  <si>
    <t>AttKd_y</t>
  </si>
  <si>
    <t>AttKd_z</t>
  </si>
  <si>
    <t>Fn</t>
  </si>
  <si>
    <t>rb</t>
  </si>
  <si>
    <t>mib</t>
  </si>
  <si>
    <t>F_cont_min</t>
  </si>
  <si>
    <t>Tpulse</t>
  </si>
  <si>
    <t>Td</t>
  </si>
  <si>
    <t>actuator</t>
  </si>
  <si>
    <t>actuator_nonlin</t>
  </si>
  <si>
    <t>tc</t>
  </si>
  <si>
    <t>L0</t>
  </si>
  <si>
    <t>L1</t>
  </si>
  <si>
    <t>e0</t>
  </si>
  <si>
    <t>q1_rel_ini</t>
  </si>
  <si>
    <t>q2_rel_ini</t>
  </si>
  <si>
    <t>q3_rel_ini</t>
  </si>
  <si>
    <t>q4_rel_ini</t>
  </si>
  <si>
    <t>omega1_rel_ini</t>
  </si>
  <si>
    <t>omega2_rel_ini</t>
  </si>
  <si>
    <t>omega3_rel_ini</t>
  </si>
  <si>
    <t>step_modelo</t>
  </si>
  <si>
    <t>orbitas</t>
  </si>
  <si>
    <t>m</t>
  </si>
  <si>
    <t>m/s</t>
  </si>
  <si>
    <t>-</t>
  </si>
  <si>
    <t>rad</t>
  </si>
  <si>
    <t>m^2s^-1</t>
  </si>
  <si>
    <t>Estados Relativos do Seguidor</t>
  </si>
  <si>
    <t>Manobra orbital</t>
  </si>
  <si>
    <t>kg</t>
  </si>
  <si>
    <t>kg m^2</t>
  </si>
  <si>
    <t>Lógico</t>
  </si>
  <si>
    <t>N</t>
  </si>
  <si>
    <t>Ns</t>
  </si>
  <si>
    <t>s</t>
  </si>
  <si>
    <t>Valores Iniciais de Atitude</t>
  </si>
  <si>
    <t>rad/s</t>
  </si>
  <si>
    <t>Ganhos Controlador Orbital</t>
  </si>
  <si>
    <t>Ganhos Controlador Atitude</t>
  </si>
  <si>
    <t>Valor</t>
  </si>
  <si>
    <t>Unidade</t>
  </si>
  <si>
    <t>Parametro</t>
  </si>
  <si>
    <t>Configuracoes Iniciais</t>
  </si>
  <si>
    <t>Orbita Satelite Lider</t>
  </si>
  <si>
    <t>Disturbios Orbitais</t>
  </si>
  <si>
    <t>Caracteristicas dos Satelites</t>
  </si>
  <si>
    <t>Configuracoes do Propulsor</t>
  </si>
  <si>
    <t>Configuracoes da Roda de Reacao</t>
  </si>
  <si>
    <t>Configuracoes do Magnetorquer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</si>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</sst>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10AA-4490-41EC-9979-0BF97A83A9B8}">
  <dimension ref="A1:BI5"/>
  <sheetViews>
    <sheetView zoomScale="115" zoomScaleNormal="115" workbookViewId="0">
      <selection activeCell="K2" sqref="K2"/>
    </sheetView>
  </sheetViews>
  <sheetFormatPr defaultRowHeight="15" x14ac:dyDescent="0.25"/>
  <cols>
    <col min="1" max="1" width="4.42578125" bestFit="1" customWidth="1"/>
    <col min="2" max="2" width="12.42578125" bestFit="1" customWidth="1"/>
    <col min="3" max="3" width="12.42578125" customWidth="1"/>
    <col min="4" max="4" width="4.140625" bestFit="1" customWidth="1"/>
    <col min="5" max="5" width="4" customWidth="1"/>
    <col min="6" max="6" width="9" bestFit="1" customWidth="1"/>
    <col min="7" max="7" width="11" bestFit="1" customWidth="1"/>
    <col min="8" max="11" width="13.42578125" bestFit="1" customWidth="1"/>
    <col min="12" max="12" width="6.7109375" bestFit="1" customWidth="1"/>
    <col min="13" max="13" width="6.28515625" bestFit="1" customWidth="1"/>
    <col min="14" max="14" width="6.7109375" bestFit="1" customWidth="1"/>
    <col min="15" max="15" width="10.28515625" bestFit="1" customWidth="1"/>
    <col min="16" max="16" width="14" bestFit="1" customWidth="1"/>
    <col min="17" max="17" width="10.140625" bestFit="1" customWidth="1"/>
    <col min="18" max="18" width="12.42578125" bestFit="1" customWidth="1"/>
    <col min="19" max="19" width="7.28515625" bestFit="1" customWidth="1"/>
    <col min="20" max="20" width="6.7109375" bestFit="1" customWidth="1"/>
    <col min="21" max="21" width="6.28515625" bestFit="1" customWidth="1"/>
    <col min="22" max="22" width="4.28515625" bestFit="1" customWidth="1"/>
    <col min="23" max="23" width="4.140625" bestFit="1" customWidth="1"/>
    <col min="24" max="24" width="7.28515625" bestFit="1" customWidth="1"/>
    <col min="25" max="25" width="4.28515625" bestFit="1" customWidth="1"/>
    <col min="26" max="26" width="4.140625" bestFit="1" customWidth="1"/>
    <col min="27" max="27" width="7.28515625" bestFit="1" customWidth="1"/>
    <col min="28" max="31" width="8.28515625" bestFit="1" customWidth="1"/>
    <col min="32" max="32" width="7.5703125" bestFit="1" customWidth="1"/>
    <col min="33" max="34" width="8.28515625" bestFit="1" customWidth="1"/>
    <col min="35" max="35" width="7.7109375" bestFit="1" customWidth="1"/>
    <col min="36" max="36" width="8.28515625" bestFit="1" customWidth="1"/>
    <col min="37" max="37" width="8.140625" bestFit="1" customWidth="1"/>
    <col min="38" max="38" width="7.42578125" bestFit="1" customWidth="1"/>
    <col min="39" max="39" width="8.140625" bestFit="1" customWidth="1"/>
    <col min="40" max="41" width="7.7109375" bestFit="1" customWidth="1"/>
    <col min="42" max="42" width="7.5703125" bestFit="1" customWidth="1"/>
    <col min="43" max="44" width="7.7109375" bestFit="1" customWidth="1"/>
    <col min="45" max="45" width="7.5703125" bestFit="1" customWidth="1"/>
    <col min="46" max="46" width="3" bestFit="1" customWidth="1"/>
    <col min="47" max="47" width="6.28515625" bestFit="1" customWidth="1"/>
    <col min="48" max="48" width="12.42578125" bestFit="1" customWidth="1"/>
    <col min="49" max="49" width="14.5703125" bestFit="1" customWidth="1"/>
    <col min="50" max="50" width="7.85546875" bestFit="1" customWidth="1"/>
    <col min="51" max="51" width="10.85546875" bestFit="1" customWidth="1"/>
    <col min="52" max="52" width="2.5703125" bestFit="1" customWidth="1"/>
    <col min="53" max="53" width="6.42578125" bestFit="1" customWidth="1"/>
    <col min="54" max="54" width="5.140625" bestFit="1" customWidth="1"/>
    <col min="55" max="58" width="9.85546875" bestFit="1" customWidth="1"/>
    <col min="59" max="61" width="14.85546875" bestFit="1" customWidth="1"/>
  </cols>
  <sheetData>
    <row r="1" spans="1:61" x14ac:dyDescent="0.25">
      <c r="A1" s="6" t="s">
        <v>0</v>
      </c>
      <c r="B1" s="7" t="s">
        <v>34</v>
      </c>
      <c r="C1" s="7" t="s">
        <v>60</v>
      </c>
      <c r="D1" s="8" t="s">
        <v>1</v>
      </c>
      <c r="E1" s="6" t="s">
        <v>52</v>
      </c>
      <c r="F1" s="7" t="s">
        <v>2</v>
      </c>
      <c r="G1" s="14" t="s">
        <v>3</v>
      </c>
      <c r="H1" s="7" t="s">
        <v>4</v>
      </c>
      <c r="I1" s="7" t="s">
        <v>5</v>
      </c>
      <c r="J1" s="7" t="s">
        <v>6</v>
      </c>
      <c r="K1" s="8" t="s">
        <v>7</v>
      </c>
      <c r="L1" s="6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8" t="s">
        <v>13</v>
      </c>
      <c r="R1" s="6" t="s">
        <v>14</v>
      </c>
      <c r="S1" s="8" t="s">
        <v>15</v>
      </c>
      <c r="T1" s="6" t="s">
        <v>16</v>
      </c>
      <c r="U1" s="8" t="s">
        <v>17</v>
      </c>
      <c r="V1" s="6" t="s">
        <v>18</v>
      </c>
      <c r="W1" s="7" t="s">
        <v>50</v>
      </c>
      <c r="X1" s="7" t="s">
        <v>19</v>
      </c>
      <c r="Y1" s="7" t="s">
        <v>20</v>
      </c>
      <c r="Z1" s="7" t="s">
        <v>51</v>
      </c>
      <c r="AA1" s="7" t="s">
        <v>21</v>
      </c>
      <c r="AB1" s="7" t="s">
        <v>22</v>
      </c>
      <c r="AC1" s="7" t="s">
        <v>23</v>
      </c>
      <c r="AD1" s="8" t="s">
        <v>24</v>
      </c>
      <c r="AE1" s="6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8" t="s">
        <v>33</v>
      </c>
      <c r="AN1" s="6" t="s">
        <v>35</v>
      </c>
      <c r="AO1" s="7" t="s">
        <v>36</v>
      </c>
      <c r="AP1" s="7" t="s">
        <v>37</v>
      </c>
      <c r="AQ1" s="7" t="s">
        <v>38</v>
      </c>
      <c r="AR1" s="7" t="s">
        <v>39</v>
      </c>
      <c r="AS1" s="8" t="s">
        <v>40</v>
      </c>
      <c r="AT1" s="6" t="s">
        <v>41</v>
      </c>
      <c r="AU1" s="7" t="s">
        <v>42</v>
      </c>
      <c r="AV1" s="7" t="s">
        <v>47</v>
      </c>
      <c r="AW1" s="7" t="s">
        <v>48</v>
      </c>
      <c r="AX1" s="7" t="s">
        <v>43</v>
      </c>
      <c r="AY1" s="7" t="s">
        <v>44</v>
      </c>
      <c r="AZ1" s="7" t="s">
        <v>49</v>
      </c>
      <c r="BA1" s="7" t="s">
        <v>45</v>
      </c>
      <c r="BB1" s="8" t="s">
        <v>46</v>
      </c>
      <c r="BC1" s="36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</row>
    <row r="2" spans="1:61" x14ac:dyDescent="0.25">
      <c r="A2" s="9">
        <f>ROW()-1</f>
        <v>1</v>
      </c>
      <c r="B2" s="1" t="b">
        <f>TRUE</f>
        <v>1</v>
      </c>
      <c r="C2" s="1">
        <v>0.1</v>
      </c>
      <c r="D2" s="10">
        <v>2</v>
      </c>
      <c r="E2" s="15">
        <v>0</v>
      </c>
      <c r="F2" s="2">
        <f>6878*10^3</f>
        <v>6878000</v>
      </c>
      <c r="G2" s="2">
        <v>0</v>
      </c>
      <c r="H2" s="2">
        <f>97.7*PI()/180</f>
        <v>1.70518667919846</v>
      </c>
      <c r="I2" s="2">
        <f>5.236*(10^4)*(10^6)</f>
        <v>52360000000</v>
      </c>
      <c r="J2" s="2">
        <f>30*PI()/180</f>
        <v>0.52359877559829882</v>
      </c>
      <c r="K2" s="10">
        <f>25*PI()/180</f>
        <v>0.43633231299858238</v>
      </c>
      <c r="L2" s="15">
        <f>25*10^3</f>
        <v>25000</v>
      </c>
      <c r="M2" s="2">
        <v>0</v>
      </c>
      <c r="N2" s="2">
        <f>50*10^3</f>
        <v>50000</v>
      </c>
      <c r="O2" s="2">
        <v>0</v>
      </c>
      <c r="P2" s="2">
        <v>-55.490413675756827</v>
      </c>
      <c r="Q2" s="10">
        <v>0</v>
      </c>
      <c r="R2" s="18" t="b">
        <f>FALSE</f>
        <v>0</v>
      </c>
      <c r="S2" s="19">
        <v>75000</v>
      </c>
      <c r="T2" s="22" t="b">
        <f>FALSE</f>
        <v>0</v>
      </c>
      <c r="U2" s="23" t="b">
        <f>FALSE</f>
        <v>0</v>
      </c>
      <c r="V2" s="26">
        <v>2.2000000000000002</v>
      </c>
      <c r="W2" s="3">
        <v>0.2</v>
      </c>
      <c r="X2" s="3">
        <v>23.748000000000001</v>
      </c>
      <c r="Y2" s="3">
        <v>2.2000000000000002</v>
      </c>
      <c r="Z2" s="3">
        <v>0.2</v>
      </c>
      <c r="AA2" s="3">
        <v>23.748000000000001</v>
      </c>
      <c r="AB2" s="3">
        <v>0.52327000000000001</v>
      </c>
      <c r="AC2" s="3">
        <v>0.29926999999999998</v>
      </c>
      <c r="AD2" s="27">
        <v>0.40632000000000001</v>
      </c>
      <c r="AE2" s="31">
        <v>0.01</v>
      </c>
      <c r="AF2" s="4">
        <v>0</v>
      </c>
      <c r="AG2" s="4">
        <v>0.1</v>
      </c>
      <c r="AH2" s="4">
        <v>0.01</v>
      </c>
      <c r="AI2" s="4">
        <v>0</v>
      </c>
      <c r="AJ2" s="4">
        <v>0.1</v>
      </c>
      <c r="AK2" s="4">
        <v>0.01</v>
      </c>
      <c r="AL2" s="4">
        <v>0</v>
      </c>
      <c r="AM2" s="32">
        <v>0.1</v>
      </c>
      <c r="AN2" s="31">
        <v>2</v>
      </c>
      <c r="AO2" s="4">
        <v>5</v>
      </c>
      <c r="AP2" s="4">
        <v>5</v>
      </c>
      <c r="AQ2" s="4">
        <v>2</v>
      </c>
      <c r="AR2" s="4">
        <v>5</v>
      </c>
      <c r="AS2" s="32">
        <v>5</v>
      </c>
      <c r="AT2" s="31">
        <v>2</v>
      </c>
      <c r="AU2" s="4">
        <f>2.5/100</f>
        <v>2.5000000000000001E-2</v>
      </c>
      <c r="AV2" s="1" t="b">
        <f>FALSE</f>
        <v>0</v>
      </c>
      <c r="AW2" s="1" t="b">
        <f>FALSE</f>
        <v>0</v>
      </c>
      <c r="AX2" s="1">
        <f>0.001/AT2</f>
        <v>5.0000000000000001E-4</v>
      </c>
      <c r="AY2" s="1">
        <v>0.01</v>
      </c>
      <c r="AZ2" s="1">
        <v>1</v>
      </c>
      <c r="BA2" s="1">
        <v>0.01</v>
      </c>
      <c r="BB2" s="38">
        <v>1</v>
      </c>
      <c r="BC2" s="37">
        <v>0</v>
      </c>
      <c r="BD2" s="1">
        <v>0</v>
      </c>
      <c r="BE2" s="1">
        <v>0</v>
      </c>
      <c r="BF2" s="1">
        <v>1</v>
      </c>
      <c r="BG2" s="1">
        <v>0</v>
      </c>
      <c r="BH2" s="1">
        <v>0</v>
      </c>
      <c r="BI2" s="1">
        <v>0.02</v>
      </c>
    </row>
    <row r="3" spans="1:61" x14ac:dyDescent="0.25">
      <c r="A3" s="9">
        <f>ROW()-1</f>
        <v>2</v>
      </c>
      <c r="B3" s="1" t="b">
        <f>TRUE</f>
        <v>1</v>
      </c>
      <c r="C3" s="1">
        <v>0.1</v>
      </c>
      <c r="D3" s="10">
        <v>2</v>
      </c>
      <c r="E3" s="15">
        <v>0</v>
      </c>
      <c r="F3" s="2">
        <f>6878*10^3</f>
        <v>6878000</v>
      </c>
      <c r="G3" s="2">
        <v>0</v>
      </c>
      <c r="H3" s="2">
        <f>97.7*PI()/180</f>
        <v>1.70518667919846</v>
      </c>
      <c r="I3" s="2">
        <f>5.236*(10^4)*(10^6)</f>
        <v>52360000000</v>
      </c>
      <c r="J3" s="2">
        <f>30*PI()/180</f>
        <v>0.52359877559829882</v>
      </c>
      <c r="K3" s="10">
        <f>25*PI()/180</f>
        <v>0.43633231299858238</v>
      </c>
      <c r="L3" s="15">
        <f>25*10^3</f>
        <v>25000</v>
      </c>
      <c r="M3" s="2">
        <v>0</v>
      </c>
      <c r="N3" s="2">
        <f>50*10^3</f>
        <v>50000</v>
      </c>
      <c r="O3" s="2">
        <v>0</v>
      </c>
      <c r="P3" s="2">
        <v>-55.490413675756827</v>
      </c>
      <c r="Q3" s="10">
        <v>0</v>
      </c>
      <c r="R3" s="18" t="b">
        <f>TRUE</f>
        <v>1</v>
      </c>
      <c r="S3" s="19">
        <v>75000</v>
      </c>
      <c r="T3" s="22" t="b">
        <f>FALSE</f>
        <v>0</v>
      </c>
      <c r="U3" s="23" t="b">
        <f>FALSE</f>
        <v>0</v>
      </c>
      <c r="V3" s="26">
        <v>2.2000000000000002</v>
      </c>
      <c r="W3" s="3">
        <v>0.2</v>
      </c>
      <c r="X3" s="3">
        <v>23.748000000000001</v>
      </c>
      <c r="Y3" s="3">
        <v>2.2000000000000002</v>
      </c>
      <c r="Z3" s="3">
        <v>0.2</v>
      </c>
      <c r="AA3" s="3">
        <v>23.748000000000001</v>
      </c>
      <c r="AB3" s="3">
        <v>0.52327000000000001</v>
      </c>
      <c r="AC3" s="3">
        <v>0.29926999999999998</v>
      </c>
      <c r="AD3" s="27">
        <v>0.40632000000000001</v>
      </c>
      <c r="AE3" s="31">
        <v>0.01</v>
      </c>
      <c r="AF3" s="4">
        <v>0</v>
      </c>
      <c r="AG3" s="4">
        <v>0.1</v>
      </c>
      <c r="AH3" s="4">
        <v>0.01</v>
      </c>
      <c r="AI3" s="4">
        <v>0</v>
      </c>
      <c r="AJ3" s="4">
        <v>0.1</v>
      </c>
      <c r="AK3" s="4">
        <v>0.01</v>
      </c>
      <c r="AL3" s="4">
        <v>0</v>
      </c>
      <c r="AM3" s="32">
        <v>0.1</v>
      </c>
      <c r="AN3" s="31">
        <v>2</v>
      </c>
      <c r="AO3" s="4">
        <v>5</v>
      </c>
      <c r="AP3" s="4">
        <v>5</v>
      </c>
      <c r="AQ3" s="4">
        <v>2</v>
      </c>
      <c r="AR3" s="4">
        <v>5</v>
      </c>
      <c r="AS3" s="32">
        <v>5</v>
      </c>
      <c r="AT3" s="31">
        <v>2</v>
      </c>
      <c r="AU3" s="4">
        <f>2.5/100</f>
        <v>2.5000000000000001E-2</v>
      </c>
      <c r="AV3" s="1" t="b">
        <f>FALSE</f>
        <v>0</v>
      </c>
      <c r="AW3" s="1" t="b">
        <f>FALSE</f>
        <v>0</v>
      </c>
      <c r="AX3" s="1">
        <f>0.001/AT3</f>
        <v>5.0000000000000001E-4</v>
      </c>
      <c r="AY3" s="1">
        <v>0.01</v>
      </c>
      <c r="AZ3" s="1">
        <v>1</v>
      </c>
      <c r="BA3" s="1">
        <v>0.01</v>
      </c>
      <c r="BB3" s="38">
        <v>1</v>
      </c>
      <c r="BC3" s="37">
        <v>0</v>
      </c>
      <c r="BD3" s="1">
        <v>0</v>
      </c>
      <c r="BE3" s="1">
        <v>0</v>
      </c>
      <c r="BF3" s="1">
        <v>1</v>
      </c>
      <c r="BG3" s="1">
        <v>0</v>
      </c>
      <c r="BH3" s="1">
        <v>0</v>
      </c>
      <c r="BI3" s="1">
        <v>0.02</v>
      </c>
    </row>
    <row r="4" spans="1:61" x14ac:dyDescent="0.25">
      <c r="A4" s="9">
        <f>ROW()-1</f>
        <v>3</v>
      </c>
      <c r="B4" s="1" t="b">
        <f>TRUE</f>
        <v>1</v>
      </c>
      <c r="C4" s="1">
        <v>0.1</v>
      </c>
      <c r="D4" s="10">
        <v>4</v>
      </c>
      <c r="E4" s="15">
        <v>0</v>
      </c>
      <c r="F4" s="2">
        <f>6878*10^3</f>
        <v>6878000</v>
      </c>
      <c r="G4" s="2">
        <v>0</v>
      </c>
      <c r="H4" s="2">
        <f>97.7*PI()/180</f>
        <v>1.70518667919846</v>
      </c>
      <c r="I4" s="2">
        <f>5.236*(10^4)*(10^6)</f>
        <v>52360000000</v>
      </c>
      <c r="J4" s="2">
        <f>30*PI()/180</f>
        <v>0.52359877559829882</v>
      </c>
      <c r="K4" s="10">
        <f>25*PI()/180</f>
        <v>0.43633231299858238</v>
      </c>
      <c r="L4" s="15">
        <f>25*10^3</f>
        <v>25000</v>
      </c>
      <c r="M4" s="2">
        <v>0</v>
      </c>
      <c r="N4" s="2">
        <f>50*10^3</f>
        <v>50000</v>
      </c>
      <c r="O4" s="2">
        <v>0</v>
      </c>
      <c r="P4" s="2">
        <v>-55.490413675756827</v>
      </c>
      <c r="Q4" s="10">
        <v>0</v>
      </c>
      <c r="R4" s="18" t="b">
        <f>TRUE</f>
        <v>1</v>
      </c>
      <c r="S4" s="19">
        <v>55000</v>
      </c>
      <c r="T4" s="22" t="b">
        <f>FALSE</f>
        <v>0</v>
      </c>
      <c r="U4" s="23" t="b">
        <f>FALSE</f>
        <v>0</v>
      </c>
      <c r="V4" s="26">
        <v>2.2000000000000002</v>
      </c>
      <c r="W4" s="3">
        <v>0.2</v>
      </c>
      <c r="X4" s="3">
        <v>23.748000000000001</v>
      </c>
      <c r="Y4" s="3">
        <v>2.2000000000000002</v>
      </c>
      <c r="Z4" s="3">
        <v>0.2</v>
      </c>
      <c r="AA4" s="3">
        <v>23.748000000000001</v>
      </c>
      <c r="AB4" s="3">
        <v>0.52327000000000001</v>
      </c>
      <c r="AC4" s="3">
        <v>0.29926999999999998</v>
      </c>
      <c r="AD4" s="27">
        <v>0.40632000000000001</v>
      </c>
      <c r="AE4" s="31">
        <v>0.01</v>
      </c>
      <c r="AF4" s="4">
        <v>0</v>
      </c>
      <c r="AG4" s="4">
        <v>1</v>
      </c>
      <c r="AH4" s="4">
        <v>0.01</v>
      </c>
      <c r="AI4" s="4">
        <v>0</v>
      </c>
      <c r="AJ4" s="4">
        <v>1</v>
      </c>
      <c r="AK4" s="4">
        <v>0.01</v>
      </c>
      <c r="AL4" s="4">
        <v>0</v>
      </c>
      <c r="AM4" s="32">
        <v>1</v>
      </c>
      <c r="AN4" s="31">
        <v>2</v>
      </c>
      <c r="AO4" s="4">
        <v>5</v>
      </c>
      <c r="AP4" s="4">
        <v>5</v>
      </c>
      <c r="AQ4" s="4">
        <v>2</v>
      </c>
      <c r="AR4" s="4">
        <v>5</v>
      </c>
      <c r="AS4" s="32">
        <v>5</v>
      </c>
      <c r="AT4" s="31">
        <v>2</v>
      </c>
      <c r="AU4" s="4">
        <f>2.5/100</f>
        <v>2.5000000000000001E-2</v>
      </c>
      <c r="AV4" s="1" t="b">
        <f>TRUE</f>
        <v>1</v>
      </c>
      <c r="AW4" s="1" t="b">
        <f>FALSE</f>
        <v>0</v>
      </c>
      <c r="AX4" s="1">
        <f>0.001/AT4</f>
        <v>5.0000000000000001E-4</v>
      </c>
      <c r="AY4" s="1">
        <v>0.01</v>
      </c>
      <c r="AZ4" s="1">
        <v>1</v>
      </c>
      <c r="BA4" s="1">
        <v>0.01</v>
      </c>
      <c r="BB4" s="38">
        <v>1</v>
      </c>
      <c r="BC4" s="37">
        <v>0</v>
      </c>
      <c r="BD4" s="1">
        <v>0</v>
      </c>
      <c r="BE4" s="1">
        <v>0</v>
      </c>
      <c r="BF4" s="1">
        <v>1</v>
      </c>
      <c r="BG4" s="1">
        <v>0</v>
      </c>
      <c r="BH4" s="1">
        <v>0</v>
      </c>
      <c r="BI4" s="1">
        <v>0.02</v>
      </c>
    </row>
    <row r="5" spans="1:61" ht="15.75" thickBot="1" x14ac:dyDescent="0.3">
      <c r="A5" s="11">
        <f>ROW()-1</f>
        <v>4</v>
      </c>
      <c r="B5" s="12" t="b">
        <f>TRUE</f>
        <v>1</v>
      </c>
      <c r="C5" s="12">
        <v>0.01</v>
      </c>
      <c r="D5" s="13">
        <v>4</v>
      </c>
      <c r="E5" s="16">
        <v>0</v>
      </c>
      <c r="F5" s="17">
        <f>6878*10^3</f>
        <v>6878000</v>
      </c>
      <c r="G5" s="17">
        <v>0</v>
      </c>
      <c r="H5" s="17">
        <f>97.7*PI()/180</f>
        <v>1.70518667919846</v>
      </c>
      <c r="I5" s="17">
        <f>5.236*(10^4)*(10^6)</f>
        <v>52360000000</v>
      </c>
      <c r="J5" s="17">
        <f>30*PI()/180</f>
        <v>0.52359877559829882</v>
      </c>
      <c r="K5" s="13">
        <f>25*PI()/180</f>
        <v>0.43633231299858238</v>
      </c>
      <c r="L5" s="16">
        <f>25*10^3</f>
        <v>25000</v>
      </c>
      <c r="M5" s="17">
        <v>0</v>
      </c>
      <c r="N5" s="17">
        <f>50*10^3</f>
        <v>50000</v>
      </c>
      <c r="O5" s="17">
        <v>0</v>
      </c>
      <c r="P5" s="17">
        <v>-55.490413675756827</v>
      </c>
      <c r="Q5" s="13">
        <v>0</v>
      </c>
      <c r="R5" s="20" t="b">
        <f>TRUE</f>
        <v>1</v>
      </c>
      <c r="S5" s="21">
        <v>55000</v>
      </c>
      <c r="T5" s="24" t="b">
        <f>FALSE</f>
        <v>0</v>
      </c>
      <c r="U5" s="25" t="b">
        <f>FALSE</f>
        <v>0</v>
      </c>
      <c r="V5" s="28">
        <v>2.2000000000000002</v>
      </c>
      <c r="W5" s="29">
        <v>0.2</v>
      </c>
      <c r="X5" s="29">
        <v>23.748000000000001</v>
      </c>
      <c r="Y5" s="29">
        <v>2.2000000000000002</v>
      </c>
      <c r="Z5" s="29">
        <v>0.2</v>
      </c>
      <c r="AA5" s="29">
        <v>23.748000000000001</v>
      </c>
      <c r="AB5" s="29">
        <v>0.52327000000000001</v>
      </c>
      <c r="AC5" s="29">
        <v>0.29926999999999998</v>
      </c>
      <c r="AD5" s="30">
        <v>0.40632000000000001</v>
      </c>
      <c r="AE5" s="33">
        <v>0.01</v>
      </c>
      <c r="AF5" s="34">
        <v>0</v>
      </c>
      <c r="AG5" s="34">
        <v>1</v>
      </c>
      <c r="AH5" s="34">
        <v>0.01</v>
      </c>
      <c r="AI5" s="34">
        <v>0</v>
      </c>
      <c r="AJ5" s="34">
        <v>1</v>
      </c>
      <c r="AK5" s="34">
        <v>0.01</v>
      </c>
      <c r="AL5" s="34">
        <v>0</v>
      </c>
      <c r="AM5" s="35">
        <v>1</v>
      </c>
      <c r="AN5" s="33">
        <v>2</v>
      </c>
      <c r="AO5" s="34">
        <v>5</v>
      </c>
      <c r="AP5" s="34">
        <v>5</v>
      </c>
      <c r="AQ5" s="34">
        <v>2</v>
      </c>
      <c r="AR5" s="34">
        <v>5</v>
      </c>
      <c r="AS5" s="35">
        <v>5</v>
      </c>
      <c r="AT5" s="33">
        <v>2</v>
      </c>
      <c r="AU5" s="34">
        <f>2.5/100</f>
        <v>2.5000000000000001E-2</v>
      </c>
      <c r="AV5" s="12" t="b">
        <f>TRUE</f>
        <v>1</v>
      </c>
      <c r="AW5" s="12" t="b">
        <f>TRUE</f>
        <v>1</v>
      </c>
      <c r="AX5" s="12">
        <f>0.001/AT5</f>
        <v>5.0000000000000001E-4</v>
      </c>
      <c r="AY5" s="12">
        <v>0.01</v>
      </c>
      <c r="AZ5" s="12">
        <v>1</v>
      </c>
      <c r="BA5" s="12">
        <v>0.01</v>
      </c>
      <c r="BB5" s="39">
        <v>1</v>
      </c>
      <c r="BC5" s="37">
        <v>0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0.02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46BC-7756-4504-A8AF-18533E65C402}">
  <dimension ref="A1:V36"/>
  <sheetViews>
    <sheetView tabSelected="1" zoomScaleNormal="100" workbookViewId="0">
      <selection activeCell="I8" sqref="I8"/>
    </sheetView>
  </sheetViews>
  <sheetFormatPr defaultRowHeight="15" x14ac:dyDescent="0.25"/>
  <cols>
    <col min="1" max="1" width="6.42578125" customWidth="1"/>
    <col min="2" max="2" width="15.140625" bestFit="1" customWidth="1"/>
    <col min="3" max="3" width="10.42578125" customWidth="1"/>
    <col min="4" max="4" width="5.140625" customWidth="1"/>
    <col min="5" max="5" width="15.140625" bestFit="1" customWidth="1"/>
    <col min="6" max="6" width="16.28515625" customWidth="1"/>
    <col min="7" max="7" width="5.28515625" customWidth="1"/>
    <col min="8" max="8" width="15.140625" bestFit="1" customWidth="1"/>
    <col min="9" max="9" width="17.28515625" customWidth="1"/>
    <col min="10" max="10" width="5.5703125" customWidth="1"/>
    <col min="11" max="11" width="14.85546875" bestFit="1" customWidth="1"/>
    <col min="12" max="12" width="12" customWidth="1"/>
    <col min="13" max="13" width="5.42578125" customWidth="1"/>
    <col min="14" max="14" width="10.28515625" bestFit="1" customWidth="1"/>
    <col min="15" max="15" width="11.85546875" customWidth="1"/>
    <col min="16" max="16" width="5.28515625" customWidth="1"/>
    <col min="17" max="17" width="10.28515625" bestFit="1" customWidth="1"/>
    <col min="18" max="18" width="12" customWidth="1"/>
    <col min="19" max="19" width="5.5703125" customWidth="1"/>
    <col min="20" max="20" width="10.28515625" bestFit="1" customWidth="1"/>
    <col min="21" max="21" width="16.140625" customWidth="1"/>
    <col min="22" max="22" width="8.28515625" bestFit="1" customWidth="1"/>
    <col min="25" max="25" width="8.28515625" bestFit="1" customWidth="1"/>
    <col min="26" max="26" width="7.5703125" bestFit="1" customWidth="1"/>
    <col min="27" max="27" width="8.28515625" bestFit="1" customWidth="1"/>
    <col min="28" max="28" width="14.85546875" bestFit="1" customWidth="1"/>
    <col min="29" max="29" width="7.7109375" bestFit="1" customWidth="1"/>
    <col min="30" max="30" width="8.28515625" bestFit="1" customWidth="1"/>
    <col min="31" max="31" width="8.140625" bestFit="1" customWidth="1"/>
    <col min="32" max="32" width="7.42578125" bestFit="1" customWidth="1"/>
    <col min="33" max="33" width="8.140625" bestFit="1" customWidth="1"/>
    <col min="34" max="35" width="7.7109375" bestFit="1" customWidth="1"/>
    <col min="36" max="36" width="7.5703125" bestFit="1" customWidth="1"/>
    <col min="37" max="38" width="7.7109375" bestFit="1" customWidth="1"/>
    <col min="39" max="39" width="7.5703125" bestFit="1" customWidth="1"/>
    <col min="40" max="40" width="3" bestFit="1" customWidth="1"/>
    <col min="41" max="41" width="6.28515625" bestFit="1" customWidth="1"/>
    <col min="42" max="42" width="12.42578125" bestFit="1" customWidth="1"/>
    <col min="43" max="43" width="14.5703125" bestFit="1" customWidth="1"/>
    <col min="44" max="44" width="7.85546875" bestFit="1" customWidth="1"/>
    <col min="45" max="45" width="10.85546875" bestFit="1" customWidth="1"/>
    <col min="46" max="46" width="2.5703125" bestFit="1" customWidth="1"/>
    <col min="47" max="47" width="6.42578125" bestFit="1" customWidth="1"/>
    <col min="48" max="48" width="5.140625" bestFit="1" customWidth="1"/>
    <col min="49" max="52" width="9.85546875" bestFit="1" customWidth="1"/>
    <col min="53" max="55" width="14.85546875" bestFit="1" customWidth="1"/>
  </cols>
  <sheetData>
    <row r="1" spans="1:22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ht="15" customHeight="1" x14ac:dyDescent="0.25">
      <c r="A2" s="45"/>
      <c r="B2" s="50" t="s">
        <v>82</v>
      </c>
      <c r="C2" s="51"/>
      <c r="D2" s="45"/>
      <c r="E2" s="50" t="s">
        <v>83</v>
      </c>
      <c r="F2" s="51"/>
      <c r="G2" s="45"/>
      <c r="H2" s="50" t="s">
        <v>67</v>
      </c>
      <c r="I2" s="51"/>
      <c r="J2" s="45"/>
      <c r="K2" s="48" t="s">
        <v>75</v>
      </c>
      <c r="L2" s="49"/>
      <c r="M2" s="45"/>
      <c r="N2" s="50" t="s">
        <v>68</v>
      </c>
      <c r="O2" s="51"/>
      <c r="P2" s="45"/>
      <c r="Q2" s="50" t="s">
        <v>84</v>
      </c>
      <c r="R2" s="51"/>
      <c r="S2" s="45"/>
      <c r="T2" s="48" t="s">
        <v>85</v>
      </c>
      <c r="U2" s="49"/>
      <c r="V2" s="45"/>
    </row>
    <row r="3" spans="1:22" x14ac:dyDescent="0.25">
      <c r="A3" s="45"/>
      <c r="B3" s="41" t="s">
        <v>81</v>
      </c>
      <c r="C3" s="41" t="s">
        <v>79</v>
      </c>
      <c r="D3" s="45"/>
      <c r="E3" s="41" t="s">
        <v>81</v>
      </c>
      <c r="F3" s="41" t="s">
        <v>79</v>
      </c>
      <c r="G3" s="45"/>
      <c r="H3" s="41" t="s">
        <v>81</v>
      </c>
      <c r="I3" s="41" t="s">
        <v>79</v>
      </c>
      <c r="J3" s="45"/>
      <c r="K3" s="41" t="s">
        <v>81</v>
      </c>
      <c r="L3" s="41" t="s">
        <v>79</v>
      </c>
      <c r="M3" s="45"/>
      <c r="N3" s="41" t="s">
        <v>81</v>
      </c>
      <c r="O3" s="41" t="s">
        <v>79</v>
      </c>
      <c r="P3" s="45"/>
      <c r="Q3" s="41" t="s">
        <v>81</v>
      </c>
      <c r="R3" s="41" t="s">
        <v>79</v>
      </c>
      <c r="S3" s="45"/>
      <c r="T3" s="41" t="s">
        <v>81</v>
      </c>
      <c r="U3" s="41" t="s">
        <v>79</v>
      </c>
      <c r="V3" s="45"/>
    </row>
    <row r="4" spans="1:22" x14ac:dyDescent="0.25">
      <c r="A4" s="45"/>
      <c r="B4" s="2" t="s">
        <v>60</v>
      </c>
      <c r="C4" s="2">
        <v>0.1</v>
      </c>
      <c r="D4" s="45"/>
      <c r="E4" s="2" t="s">
        <v>52</v>
      </c>
      <c r="F4" s="15">
        <v>0</v>
      </c>
      <c r="G4" s="46"/>
      <c r="H4" s="2" t="s">
        <v>8</v>
      </c>
      <c r="I4" s="2">
        <f>25*10^3</f>
        <v>25000</v>
      </c>
      <c r="J4" s="46"/>
      <c r="K4" s="2" t="s">
        <v>53</v>
      </c>
      <c r="L4" s="2">
        <v>0</v>
      </c>
      <c r="M4" s="46"/>
      <c r="N4" s="2" t="s">
        <v>14</v>
      </c>
      <c r="O4" s="2" t="b">
        <f>FALSE</f>
        <v>0</v>
      </c>
      <c r="P4" s="46"/>
      <c r="Q4" s="43" t="s">
        <v>16</v>
      </c>
      <c r="R4" s="40" t="b">
        <f>FALSE</f>
        <v>0</v>
      </c>
      <c r="S4" s="46"/>
      <c r="T4" s="2" t="s">
        <v>18</v>
      </c>
      <c r="U4" s="2">
        <v>2.2000000000000002</v>
      </c>
      <c r="V4" s="45"/>
    </row>
    <row r="5" spans="1:22" x14ac:dyDescent="0.25">
      <c r="A5" s="45"/>
      <c r="B5" s="2" t="s">
        <v>61</v>
      </c>
      <c r="C5" s="2">
        <v>2</v>
      </c>
      <c r="D5" s="45"/>
      <c r="E5" s="2" t="s">
        <v>2</v>
      </c>
      <c r="F5" s="2">
        <f>6878*10^3</f>
        <v>6878000</v>
      </c>
      <c r="G5" s="46"/>
      <c r="H5" s="2" t="s">
        <v>9</v>
      </c>
      <c r="I5" s="2">
        <v>0</v>
      </c>
      <c r="J5" s="46"/>
      <c r="K5" s="2" t="s">
        <v>54</v>
      </c>
      <c r="L5" s="2">
        <v>0</v>
      </c>
      <c r="M5" s="46"/>
      <c r="N5" s="2" t="s">
        <v>15</v>
      </c>
      <c r="O5" s="2">
        <v>75000</v>
      </c>
      <c r="P5" s="46"/>
      <c r="Q5" s="2" t="s">
        <v>17</v>
      </c>
      <c r="R5" s="40" t="b">
        <f>FALSE</f>
        <v>0</v>
      </c>
      <c r="S5" s="46"/>
      <c r="T5" s="2" t="s">
        <v>50</v>
      </c>
      <c r="U5" s="2">
        <v>0.2</v>
      </c>
      <c r="V5" s="45"/>
    </row>
    <row r="6" spans="1:22" x14ac:dyDescent="0.25">
      <c r="A6" s="45"/>
      <c r="B6" s="42"/>
      <c r="C6" s="42"/>
      <c r="D6" s="45"/>
      <c r="E6" s="2" t="s">
        <v>3</v>
      </c>
      <c r="F6" s="2">
        <v>0</v>
      </c>
      <c r="G6" s="46"/>
      <c r="H6" s="2" t="s">
        <v>10</v>
      </c>
      <c r="I6" s="2">
        <f>50*10^3</f>
        <v>50000</v>
      </c>
      <c r="J6" s="46"/>
      <c r="K6" s="2" t="s">
        <v>55</v>
      </c>
      <c r="L6" s="2">
        <v>0</v>
      </c>
      <c r="M6" s="46"/>
      <c r="N6" s="42"/>
      <c r="O6" s="42"/>
      <c r="P6" s="46"/>
      <c r="Q6" s="42"/>
      <c r="R6" s="42"/>
      <c r="S6" s="46"/>
      <c r="T6" s="2" t="s">
        <v>19</v>
      </c>
      <c r="U6" s="2">
        <v>24</v>
      </c>
      <c r="V6" s="45"/>
    </row>
    <row r="7" spans="1:22" x14ac:dyDescent="0.25">
      <c r="A7" s="45"/>
      <c r="B7" s="42"/>
      <c r="C7" s="42"/>
      <c r="D7" s="45"/>
      <c r="E7" s="2" t="s">
        <v>4</v>
      </c>
      <c r="F7" s="2">
        <f>97.7*PI()/180</f>
        <v>1.70518667919846</v>
      </c>
      <c r="G7" s="46"/>
      <c r="H7" s="2" t="s">
        <v>11</v>
      </c>
      <c r="I7" s="2">
        <v>0</v>
      </c>
      <c r="J7" s="46"/>
      <c r="K7" s="2" t="s">
        <v>56</v>
      </c>
      <c r="L7" s="2">
        <v>1</v>
      </c>
      <c r="M7" s="46"/>
      <c r="N7" s="42"/>
      <c r="O7" s="42"/>
      <c r="P7" s="46"/>
      <c r="Q7" s="42"/>
      <c r="R7" s="42"/>
      <c r="S7" s="46"/>
      <c r="T7" s="2" t="s">
        <v>20</v>
      </c>
      <c r="U7" s="2">
        <v>2.2000000000000002</v>
      </c>
      <c r="V7" s="45"/>
    </row>
    <row r="8" spans="1:22" x14ac:dyDescent="0.25">
      <c r="A8" s="45"/>
      <c r="B8" s="42"/>
      <c r="C8" s="42"/>
      <c r="D8" s="45"/>
      <c r="E8" s="2" t="s">
        <v>5</v>
      </c>
      <c r="F8" s="2">
        <f>5.236*(10^4)*(10^6)</f>
        <v>52360000000</v>
      </c>
      <c r="G8" s="46"/>
      <c r="H8" s="2" t="s">
        <v>12</v>
      </c>
      <c r="I8" s="2">
        <v>-55.490413675756827</v>
      </c>
      <c r="J8" s="46"/>
      <c r="K8" s="2" t="s">
        <v>57</v>
      </c>
      <c r="L8" s="2">
        <v>0</v>
      </c>
      <c r="M8" s="46"/>
      <c r="N8" s="42"/>
      <c r="O8" s="42"/>
      <c r="P8" s="46"/>
      <c r="Q8" s="42"/>
      <c r="R8" s="42"/>
      <c r="S8" s="46"/>
      <c r="T8" s="2" t="s">
        <v>51</v>
      </c>
      <c r="U8" s="2">
        <v>0.2</v>
      </c>
      <c r="V8" s="45"/>
    </row>
    <row r="9" spans="1:22" x14ac:dyDescent="0.25">
      <c r="A9" s="45"/>
      <c r="B9" s="42"/>
      <c r="C9" s="42"/>
      <c r="D9" s="45"/>
      <c r="E9" s="2" t="s">
        <v>6</v>
      </c>
      <c r="F9" s="2">
        <f>30*PI()/180</f>
        <v>0.52359877559829882</v>
      </c>
      <c r="G9" s="46"/>
      <c r="H9" s="2" t="s">
        <v>13</v>
      </c>
      <c r="I9" s="2">
        <v>0</v>
      </c>
      <c r="J9" s="46"/>
      <c r="K9" s="2" t="s">
        <v>58</v>
      </c>
      <c r="L9" s="2">
        <v>0</v>
      </c>
      <c r="M9" s="46"/>
      <c r="N9" s="42"/>
      <c r="O9" s="42"/>
      <c r="P9" s="46"/>
      <c r="Q9" s="42"/>
      <c r="R9" s="42"/>
      <c r="S9" s="46"/>
      <c r="T9" s="2" t="s">
        <v>21</v>
      </c>
      <c r="U9" s="2">
        <v>23.748000000000001</v>
      </c>
      <c r="V9" s="45"/>
    </row>
    <row r="10" spans="1:22" x14ac:dyDescent="0.25">
      <c r="A10" s="45"/>
      <c r="B10" s="42"/>
      <c r="C10" s="42"/>
      <c r="D10" s="45"/>
      <c r="E10" s="2" t="s">
        <v>7</v>
      </c>
      <c r="F10" s="10">
        <f>25*PI()/180</f>
        <v>0.43633231299858238</v>
      </c>
      <c r="G10" s="46"/>
      <c r="H10" s="42"/>
      <c r="I10" s="42"/>
      <c r="J10" s="46"/>
      <c r="K10" s="2" t="s">
        <v>59</v>
      </c>
      <c r="L10" s="2">
        <v>0.2</v>
      </c>
      <c r="M10" s="46"/>
      <c r="N10" s="42"/>
      <c r="O10" s="42"/>
      <c r="P10" s="46"/>
      <c r="Q10" s="42"/>
      <c r="R10" s="42"/>
      <c r="S10" s="46"/>
      <c r="T10" s="2" t="s">
        <v>22</v>
      </c>
      <c r="U10" s="2">
        <v>0.52327000000000001</v>
      </c>
      <c r="V10" s="45"/>
    </row>
    <row r="11" spans="1:22" x14ac:dyDescent="0.25">
      <c r="A11" s="45"/>
      <c r="B11" s="42"/>
      <c r="C11" s="42"/>
      <c r="D11" s="45"/>
      <c r="E11" s="42"/>
      <c r="F11" s="42"/>
      <c r="G11" s="46"/>
      <c r="H11" s="42"/>
      <c r="I11" s="42"/>
      <c r="J11" s="46"/>
      <c r="K11" s="42"/>
      <c r="L11" s="42"/>
      <c r="M11" s="46"/>
      <c r="N11" s="42"/>
      <c r="O11" s="42"/>
      <c r="P11" s="46"/>
      <c r="Q11" s="42"/>
      <c r="R11" s="42"/>
      <c r="S11" s="46"/>
      <c r="T11" s="2" t="s">
        <v>23</v>
      </c>
      <c r="U11" s="2">
        <v>0.29926999999999998</v>
      </c>
      <c r="V11" s="45"/>
    </row>
    <row r="12" spans="1:22" x14ac:dyDescent="0.25">
      <c r="A12" s="45"/>
      <c r="B12" s="42"/>
      <c r="C12" s="42"/>
      <c r="D12" s="45"/>
      <c r="E12" s="42"/>
      <c r="F12" s="42"/>
      <c r="G12" s="46"/>
      <c r="H12" s="42"/>
      <c r="I12" s="42"/>
      <c r="J12" s="46"/>
      <c r="K12" s="42"/>
      <c r="L12" s="42"/>
      <c r="M12" s="46"/>
      <c r="N12" s="42"/>
      <c r="O12" s="42"/>
      <c r="P12" s="46"/>
      <c r="Q12" s="42"/>
      <c r="R12" s="42"/>
      <c r="S12" s="46"/>
      <c r="T12" s="2" t="s">
        <v>24</v>
      </c>
      <c r="U12" s="2">
        <v>0.40632000000000001</v>
      </c>
      <c r="V12" s="45"/>
    </row>
    <row r="13" spans="1:22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7"/>
      <c r="T13" s="47"/>
      <c r="U13" s="47"/>
      <c r="V13" s="45"/>
    </row>
    <row r="14" spans="1:22" ht="15" customHeight="1" x14ac:dyDescent="0.25">
      <c r="A14" s="45"/>
      <c r="B14" s="48" t="s">
        <v>77</v>
      </c>
      <c r="C14" s="49"/>
      <c r="D14" s="45"/>
      <c r="E14" s="48" t="s">
        <v>78</v>
      </c>
      <c r="F14" s="49"/>
      <c r="G14" s="45"/>
      <c r="J14" s="45"/>
      <c r="M14" s="45"/>
      <c r="P14" s="45"/>
      <c r="S14" s="45"/>
      <c r="V14" s="45"/>
    </row>
    <row r="15" spans="1:22" ht="15" customHeight="1" x14ac:dyDescent="0.25">
      <c r="A15" s="45"/>
      <c r="B15" s="41" t="s">
        <v>81</v>
      </c>
      <c r="C15" s="41" t="s">
        <v>79</v>
      </c>
      <c r="D15" s="45"/>
      <c r="E15" s="41" t="s">
        <v>81</v>
      </c>
      <c r="F15" s="41" t="s">
        <v>79</v>
      </c>
      <c r="G15" s="45"/>
      <c r="J15" s="45"/>
      <c r="M15" s="45"/>
      <c r="P15" s="45"/>
      <c r="S15" s="45"/>
      <c r="V15" s="45"/>
    </row>
    <row r="16" spans="1:22" x14ac:dyDescent="0.25">
      <c r="A16" s="45"/>
      <c r="B16" s="43" t="s">
        <v>25</v>
      </c>
      <c r="C16" s="43">
        <v>0.01</v>
      </c>
      <c r="D16" s="45"/>
      <c r="E16" s="2" t="s">
        <v>35</v>
      </c>
      <c r="F16" s="2">
        <v>2</v>
      </c>
      <c r="G16" s="45"/>
      <c r="I16" s="42"/>
      <c r="J16" s="45"/>
      <c r="M16" s="45"/>
      <c r="P16" s="45"/>
      <c r="S16" s="45"/>
      <c r="V16" s="45"/>
    </row>
    <row r="17" spans="1:22" x14ac:dyDescent="0.25">
      <c r="A17" s="45"/>
      <c r="B17" s="2" t="s">
        <v>26</v>
      </c>
      <c r="C17" s="2">
        <v>0</v>
      </c>
      <c r="D17" s="45"/>
      <c r="E17" s="2" t="s">
        <v>36</v>
      </c>
      <c r="F17" s="2">
        <v>5</v>
      </c>
      <c r="G17" s="45"/>
      <c r="I17" s="42"/>
      <c r="J17" s="45"/>
      <c r="M17" s="45"/>
      <c r="P17" s="45"/>
      <c r="S17" s="45"/>
      <c r="V17" s="45"/>
    </row>
    <row r="18" spans="1:22" x14ac:dyDescent="0.25">
      <c r="A18" s="45"/>
      <c r="B18" s="2" t="s">
        <v>27</v>
      </c>
      <c r="C18" s="2">
        <v>0.1</v>
      </c>
      <c r="D18" s="45"/>
      <c r="E18" s="2" t="s">
        <v>37</v>
      </c>
      <c r="F18" s="2">
        <v>5</v>
      </c>
      <c r="G18" s="45"/>
      <c r="I18" s="42"/>
      <c r="J18" s="45"/>
      <c r="M18" s="45"/>
      <c r="P18" s="45"/>
      <c r="S18" s="45"/>
      <c r="V18" s="45"/>
    </row>
    <row r="19" spans="1:22" x14ac:dyDescent="0.25">
      <c r="A19" s="45"/>
      <c r="B19" s="2" t="s">
        <v>28</v>
      </c>
      <c r="C19" s="2">
        <v>0.01</v>
      </c>
      <c r="D19" s="45"/>
      <c r="E19" s="2" t="s">
        <v>38</v>
      </c>
      <c r="F19" s="2">
        <v>2</v>
      </c>
      <c r="G19" s="45"/>
      <c r="I19" s="42"/>
      <c r="J19" s="45"/>
      <c r="M19" s="45"/>
      <c r="P19" s="45"/>
      <c r="S19" s="45"/>
      <c r="V19" s="45"/>
    </row>
    <row r="20" spans="1:22" x14ac:dyDescent="0.25">
      <c r="A20" s="45"/>
      <c r="B20" s="2" t="s">
        <v>29</v>
      </c>
      <c r="C20" s="2">
        <v>0</v>
      </c>
      <c r="D20" s="45"/>
      <c r="E20" s="2" t="s">
        <v>39</v>
      </c>
      <c r="F20" s="2">
        <v>5</v>
      </c>
      <c r="G20" s="45"/>
      <c r="I20" s="42"/>
      <c r="J20" s="45"/>
      <c r="M20" s="45"/>
      <c r="P20" s="45"/>
      <c r="S20" s="45"/>
      <c r="V20" s="45"/>
    </row>
    <row r="21" spans="1:22" x14ac:dyDescent="0.25">
      <c r="A21" s="45"/>
      <c r="B21" s="2" t="s">
        <v>30</v>
      </c>
      <c r="C21" s="2">
        <v>0.1</v>
      </c>
      <c r="D21" s="45"/>
      <c r="E21" s="2" t="s">
        <v>40</v>
      </c>
      <c r="F21" s="2">
        <v>5</v>
      </c>
      <c r="G21" s="45"/>
      <c r="I21" s="42"/>
      <c r="J21" s="45"/>
      <c r="M21" s="45"/>
      <c r="P21" s="45"/>
      <c r="S21" s="45"/>
      <c r="V21" s="45"/>
    </row>
    <row r="22" spans="1:22" x14ac:dyDescent="0.25">
      <c r="A22" s="45"/>
      <c r="B22" s="2" t="s">
        <v>31</v>
      </c>
      <c r="C22" s="2">
        <v>0.01</v>
      </c>
      <c r="D22" s="46"/>
      <c r="E22" s="42"/>
      <c r="F22" s="42"/>
      <c r="G22" s="46"/>
      <c r="H22" s="42"/>
      <c r="I22" s="42"/>
      <c r="J22" s="45"/>
      <c r="M22" s="45"/>
      <c r="P22" s="45"/>
      <c r="S22" s="45"/>
      <c r="V22" s="45"/>
    </row>
    <row r="23" spans="1:22" x14ac:dyDescent="0.25">
      <c r="A23" s="45"/>
      <c r="B23" s="2" t="s">
        <v>32</v>
      </c>
      <c r="C23" s="2">
        <v>0</v>
      </c>
      <c r="D23" s="46"/>
      <c r="E23" s="42"/>
      <c r="F23" s="42"/>
      <c r="G23" s="46"/>
      <c r="H23" s="42"/>
      <c r="I23" s="42"/>
      <c r="J23" s="45"/>
      <c r="M23" s="45"/>
      <c r="P23" s="45"/>
      <c r="S23" s="45"/>
      <c r="V23" s="45"/>
    </row>
    <row r="24" spans="1:22" x14ac:dyDescent="0.25">
      <c r="A24" s="45"/>
      <c r="B24" s="2" t="s">
        <v>33</v>
      </c>
      <c r="C24" s="2">
        <v>0.1</v>
      </c>
      <c r="D24" s="46"/>
      <c r="E24" s="42"/>
      <c r="F24" s="42"/>
      <c r="G24" s="46"/>
      <c r="H24" s="42"/>
      <c r="I24" s="42"/>
      <c r="J24" s="45"/>
      <c r="M24" s="45"/>
      <c r="P24" s="45"/>
      <c r="S24" s="45"/>
      <c r="V24" s="45"/>
    </row>
    <row r="25" spans="1:22" x14ac:dyDescent="0.25">
      <c r="A25" s="45"/>
      <c r="B25" s="46"/>
      <c r="C25" s="46"/>
      <c r="D25" s="46"/>
      <c r="E25" s="46"/>
      <c r="F25" s="46"/>
      <c r="G25" s="46"/>
      <c r="H25" s="46"/>
      <c r="I25" s="46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22" ht="15" customHeight="1" x14ac:dyDescent="0.25">
      <c r="A26" s="45"/>
      <c r="B26" s="48" t="s">
        <v>86</v>
      </c>
      <c r="C26" s="49"/>
      <c r="D26" s="46"/>
      <c r="E26" s="48" t="s">
        <v>87</v>
      </c>
      <c r="F26" s="49"/>
      <c r="G26" s="46"/>
      <c r="H26" s="48" t="s">
        <v>88</v>
      </c>
      <c r="I26" s="49"/>
      <c r="J26" s="45"/>
      <c r="M26" s="45"/>
      <c r="P26" s="45"/>
      <c r="S26" s="45"/>
      <c r="V26" s="45"/>
    </row>
    <row r="27" spans="1:22" x14ac:dyDescent="0.25">
      <c r="A27" s="45"/>
      <c r="B27" s="41" t="s">
        <v>81</v>
      </c>
      <c r="C27" s="41" t="s">
        <v>79</v>
      </c>
      <c r="D27" s="46"/>
      <c r="E27" s="41" t="s">
        <v>81</v>
      </c>
      <c r="F27" s="41" t="s">
        <v>79</v>
      </c>
      <c r="G27" s="46"/>
      <c r="H27" s="41" t="s">
        <v>81</v>
      </c>
      <c r="I27" s="41" t="s">
        <v>79</v>
      </c>
      <c r="J27" s="45"/>
      <c r="M27" s="45"/>
      <c r="P27" s="45"/>
      <c r="S27" s="45"/>
      <c r="V27" s="45"/>
    </row>
    <row r="28" spans="1:22" x14ac:dyDescent="0.25">
      <c r="A28" s="45"/>
      <c r="B28" s="2" t="s">
        <v>47</v>
      </c>
      <c r="C28" s="2" t="b">
        <f>FALSE</f>
        <v>0</v>
      </c>
      <c r="D28" s="46"/>
      <c r="E28" s="2" t="s">
        <v>47</v>
      </c>
      <c r="F28" s="2"/>
      <c r="G28" s="46"/>
      <c r="H28" s="2" t="s">
        <v>47</v>
      </c>
      <c r="I28" s="2"/>
      <c r="J28" s="45"/>
      <c r="M28" s="45"/>
      <c r="P28" s="45"/>
      <c r="S28" s="45"/>
      <c r="V28" s="45"/>
    </row>
    <row r="29" spans="1:22" x14ac:dyDescent="0.25">
      <c r="A29" s="45"/>
      <c r="B29" s="2" t="s">
        <v>41</v>
      </c>
      <c r="C29" s="2">
        <v>2</v>
      </c>
      <c r="D29" s="46"/>
      <c r="E29" s="2" t="s">
        <v>41</v>
      </c>
      <c r="F29" s="2"/>
      <c r="G29" s="46"/>
      <c r="H29" s="2" t="s">
        <v>41</v>
      </c>
      <c r="I29" s="2"/>
      <c r="J29" s="45"/>
      <c r="M29" s="45"/>
      <c r="P29" s="45"/>
      <c r="S29" s="45"/>
      <c r="V29" s="45"/>
    </row>
    <row r="30" spans="1:22" x14ac:dyDescent="0.25">
      <c r="A30" s="45"/>
      <c r="B30" s="2" t="s">
        <v>42</v>
      </c>
      <c r="C30" s="2">
        <v>2.5000000000000001E-2</v>
      </c>
      <c r="D30" s="46"/>
      <c r="E30" s="2" t="s">
        <v>42</v>
      </c>
      <c r="F30" s="2"/>
      <c r="G30" s="46"/>
      <c r="H30" s="2" t="s">
        <v>42</v>
      </c>
      <c r="I30" s="2"/>
      <c r="J30" s="45"/>
      <c r="M30" s="45"/>
      <c r="P30" s="45"/>
      <c r="S30" s="45"/>
      <c r="V30" s="45"/>
    </row>
    <row r="31" spans="1:22" x14ac:dyDescent="0.25">
      <c r="A31" s="45"/>
      <c r="B31" s="2" t="s">
        <v>43</v>
      </c>
      <c r="C31" s="2">
        <v>5.0000000000000001E-3</v>
      </c>
      <c r="D31" s="46"/>
      <c r="E31" s="2" t="s">
        <v>43</v>
      </c>
      <c r="F31" s="2"/>
      <c r="G31" s="46"/>
      <c r="H31" s="2" t="s">
        <v>43</v>
      </c>
      <c r="I31" s="2"/>
      <c r="J31" s="45"/>
      <c r="M31" s="45"/>
      <c r="P31" s="45"/>
      <c r="S31" s="45"/>
      <c r="V31" s="45"/>
    </row>
    <row r="32" spans="1:22" x14ac:dyDescent="0.25">
      <c r="A32" s="45"/>
      <c r="B32" s="2" t="s">
        <v>49</v>
      </c>
      <c r="C32" s="2">
        <v>1</v>
      </c>
      <c r="D32" s="46"/>
      <c r="E32" s="2" t="s">
        <v>49</v>
      </c>
      <c r="F32" s="2"/>
      <c r="G32" s="46"/>
      <c r="H32" s="2" t="s">
        <v>49</v>
      </c>
      <c r="I32" s="2"/>
      <c r="J32" s="45"/>
      <c r="M32" s="45"/>
      <c r="P32" s="45"/>
      <c r="S32" s="45"/>
      <c r="V32" s="45"/>
    </row>
    <row r="33" spans="1:22" x14ac:dyDescent="0.25">
      <c r="A33" s="45"/>
      <c r="B33" s="2" t="s">
        <v>48</v>
      </c>
      <c r="C33" s="2" t="b">
        <f>FALSE</f>
        <v>0</v>
      </c>
      <c r="D33" s="46"/>
      <c r="E33" s="2" t="s">
        <v>48</v>
      </c>
      <c r="F33" s="2"/>
      <c r="G33" s="46"/>
      <c r="H33" s="2" t="s">
        <v>48</v>
      </c>
      <c r="I33" s="2"/>
      <c r="J33" s="45"/>
      <c r="M33" s="45"/>
      <c r="P33" s="45"/>
      <c r="S33" s="45"/>
      <c r="V33" s="45"/>
    </row>
    <row r="34" spans="1:22" x14ac:dyDescent="0.25">
      <c r="A34" s="45"/>
      <c r="B34" s="2" t="s">
        <v>45</v>
      </c>
      <c r="C34" s="2">
        <v>0.01</v>
      </c>
      <c r="D34" s="46"/>
      <c r="E34" s="2" t="s">
        <v>45</v>
      </c>
      <c r="F34" s="2"/>
      <c r="G34" s="46"/>
      <c r="H34" s="2" t="s">
        <v>45</v>
      </c>
      <c r="I34" s="2"/>
      <c r="J34" s="45"/>
      <c r="M34" s="45"/>
      <c r="P34" s="45"/>
      <c r="S34" s="45"/>
      <c r="V34" s="45"/>
    </row>
    <row r="35" spans="1:22" x14ac:dyDescent="0.25">
      <c r="A35" s="45"/>
      <c r="B35" s="2" t="s">
        <v>46</v>
      </c>
      <c r="C35" s="2">
        <v>1</v>
      </c>
      <c r="D35" s="46"/>
      <c r="E35" s="2" t="s">
        <v>46</v>
      </c>
      <c r="F35" s="2"/>
      <c r="G35" s="46"/>
      <c r="H35" s="2" t="s">
        <v>46</v>
      </c>
      <c r="I35" s="2"/>
      <c r="J35" s="45"/>
      <c r="M35" s="45"/>
      <c r="P35" s="45"/>
      <c r="S35" s="45"/>
      <c r="V35" s="45"/>
    </row>
    <row r="36" spans="1:22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</sheetData>
  <mergeCells count="12">
    <mergeCell ref="N2:O2"/>
    <mergeCell ref="Q2:R2"/>
    <mergeCell ref="T2:U2"/>
    <mergeCell ref="B14:C14"/>
    <mergeCell ref="E14:F14"/>
    <mergeCell ref="H26:I26"/>
    <mergeCell ref="B2:C2"/>
    <mergeCell ref="E2:F2"/>
    <mergeCell ref="H2:I2"/>
    <mergeCell ref="K2:L2"/>
    <mergeCell ref="B26:C26"/>
    <mergeCell ref="E26:F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1436-891F-4A7D-9191-6F2AB663B08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1FCF-8946-47EE-A9D9-033AC169133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D204-AE89-4ADB-8A79-DD844425A8E4}">
  <dimension ref="A1"/>
  <sheetViews>
    <sheetView workbookViewId="0">
      <selection activeCell="D31" sqref="D3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BCC2-ABAB-4C15-8D2C-3743258DAFA7}">
  <dimension ref="B2:D61"/>
  <sheetViews>
    <sheetView workbookViewId="0">
      <selection activeCell="E2" sqref="E2"/>
    </sheetView>
  </sheetViews>
  <sheetFormatPr defaultRowHeight="15" x14ac:dyDescent="0.25"/>
  <cols>
    <col min="2" max="3" width="15.140625" bestFit="1" customWidth="1"/>
  </cols>
  <sheetData>
    <row r="2" spans="2:4" x14ac:dyDescent="0.25">
      <c r="B2" s="52"/>
      <c r="C2" s="52"/>
    </row>
    <row r="3" spans="2:4" x14ac:dyDescent="0.25">
      <c r="B3" s="41" t="s">
        <v>81</v>
      </c>
      <c r="C3" s="41" t="s">
        <v>80</v>
      </c>
      <c r="D3" s="41" t="s">
        <v>89</v>
      </c>
    </row>
    <row r="4" spans="2:4" x14ac:dyDescent="0.25">
      <c r="B4" s="43" t="s">
        <v>60</v>
      </c>
      <c r="C4" s="43" t="s">
        <v>64</v>
      </c>
    </row>
    <row r="5" spans="2:4" x14ac:dyDescent="0.25">
      <c r="B5" s="2" t="s">
        <v>61</v>
      </c>
      <c r="C5" s="2" t="s">
        <v>64</v>
      </c>
    </row>
    <row r="6" spans="2:4" x14ac:dyDescent="0.25">
      <c r="B6" s="2" t="s">
        <v>52</v>
      </c>
      <c r="C6" s="2" t="s">
        <v>64</v>
      </c>
    </row>
    <row r="7" spans="2:4" x14ac:dyDescent="0.25">
      <c r="B7" s="2" t="s">
        <v>2</v>
      </c>
      <c r="C7" s="2" t="s">
        <v>63</v>
      </c>
    </row>
    <row r="8" spans="2:4" x14ac:dyDescent="0.25">
      <c r="B8" s="2" t="s">
        <v>3</v>
      </c>
      <c r="C8" s="2" t="s">
        <v>63</v>
      </c>
    </row>
    <row r="9" spans="2:4" x14ac:dyDescent="0.25">
      <c r="B9" s="2" t="s">
        <v>4</v>
      </c>
      <c r="C9" s="2" t="s">
        <v>65</v>
      </c>
    </row>
    <row r="10" spans="2:4" x14ac:dyDescent="0.25">
      <c r="B10" s="2" t="s">
        <v>5</v>
      </c>
      <c r="C10" s="2" t="s">
        <v>66</v>
      </c>
    </row>
    <row r="11" spans="2:4" x14ac:dyDescent="0.25">
      <c r="B11" s="2" t="s">
        <v>6</v>
      </c>
      <c r="C11" s="2" t="s">
        <v>65</v>
      </c>
    </row>
    <row r="12" spans="2:4" x14ac:dyDescent="0.25">
      <c r="B12" s="2" t="s">
        <v>7</v>
      </c>
      <c r="C12" s="2" t="s">
        <v>65</v>
      </c>
    </row>
    <row r="13" spans="2:4" x14ac:dyDescent="0.25">
      <c r="B13" s="2" t="s">
        <v>8</v>
      </c>
      <c r="C13" s="2" t="s">
        <v>62</v>
      </c>
    </row>
    <row r="14" spans="2:4" x14ac:dyDescent="0.25">
      <c r="B14" s="2" t="s">
        <v>9</v>
      </c>
      <c r="C14" s="2" t="s">
        <v>62</v>
      </c>
    </row>
    <row r="15" spans="2:4" x14ac:dyDescent="0.25">
      <c r="B15" s="2" t="s">
        <v>10</v>
      </c>
      <c r="C15" s="2" t="s">
        <v>62</v>
      </c>
    </row>
    <row r="16" spans="2:4" x14ac:dyDescent="0.25">
      <c r="B16" s="2" t="s">
        <v>11</v>
      </c>
      <c r="C16" s="2" t="s">
        <v>63</v>
      </c>
    </row>
    <row r="17" spans="2:3" x14ac:dyDescent="0.25">
      <c r="B17" s="2" t="s">
        <v>12</v>
      </c>
      <c r="C17" s="2" t="s">
        <v>63</v>
      </c>
    </row>
    <row r="18" spans="2:3" x14ac:dyDescent="0.25">
      <c r="B18" s="2" t="s">
        <v>13</v>
      </c>
      <c r="C18" s="2" t="s">
        <v>63</v>
      </c>
    </row>
    <row r="19" spans="2:3" x14ac:dyDescent="0.25">
      <c r="B19" s="2" t="s">
        <v>53</v>
      </c>
      <c r="C19" s="2" t="s">
        <v>64</v>
      </c>
    </row>
    <row r="20" spans="2:3" x14ac:dyDescent="0.25">
      <c r="B20" s="2" t="s">
        <v>54</v>
      </c>
      <c r="C20" s="2" t="s">
        <v>64</v>
      </c>
    </row>
    <row r="21" spans="2:3" x14ac:dyDescent="0.25">
      <c r="B21" s="2" t="s">
        <v>55</v>
      </c>
      <c r="C21" s="2" t="s">
        <v>64</v>
      </c>
    </row>
    <row r="22" spans="2:3" x14ac:dyDescent="0.25">
      <c r="B22" s="2" t="s">
        <v>56</v>
      </c>
      <c r="C22" s="2" t="s">
        <v>64</v>
      </c>
    </row>
    <row r="23" spans="2:3" x14ac:dyDescent="0.25">
      <c r="B23" s="2" t="s">
        <v>57</v>
      </c>
      <c r="C23" s="2" t="s">
        <v>76</v>
      </c>
    </row>
    <row r="24" spans="2:3" x14ac:dyDescent="0.25">
      <c r="B24" s="2" t="s">
        <v>58</v>
      </c>
      <c r="C24" s="2" t="s">
        <v>76</v>
      </c>
    </row>
    <row r="25" spans="2:3" x14ac:dyDescent="0.25">
      <c r="B25" s="2" t="s">
        <v>59</v>
      </c>
      <c r="C25" s="2" t="s">
        <v>76</v>
      </c>
    </row>
    <row r="26" spans="2:3" x14ac:dyDescent="0.25">
      <c r="B26" s="2" t="s">
        <v>14</v>
      </c>
      <c r="C26" s="2" t="s">
        <v>71</v>
      </c>
    </row>
    <row r="27" spans="2:3" x14ac:dyDescent="0.25">
      <c r="B27" s="2" t="s">
        <v>15</v>
      </c>
      <c r="C27" s="2" t="s">
        <v>62</v>
      </c>
    </row>
    <row r="28" spans="2:3" x14ac:dyDescent="0.25">
      <c r="B28" s="43" t="s">
        <v>16</v>
      </c>
      <c r="C28" s="43" t="s">
        <v>71</v>
      </c>
    </row>
    <row r="29" spans="2:3" x14ac:dyDescent="0.25">
      <c r="B29" s="2" t="s">
        <v>17</v>
      </c>
      <c r="C29" s="2" t="s">
        <v>71</v>
      </c>
    </row>
    <row r="30" spans="2:3" x14ac:dyDescent="0.25">
      <c r="B30" s="2" t="s">
        <v>18</v>
      </c>
      <c r="C30" s="2" t="s">
        <v>64</v>
      </c>
    </row>
    <row r="31" spans="2:3" x14ac:dyDescent="0.25">
      <c r="B31" s="2" t="s">
        <v>50</v>
      </c>
      <c r="C31" s="2" t="s">
        <v>62</v>
      </c>
    </row>
    <row r="32" spans="2:3" x14ac:dyDescent="0.25">
      <c r="B32" s="2" t="s">
        <v>19</v>
      </c>
      <c r="C32" s="2" t="s">
        <v>69</v>
      </c>
    </row>
    <row r="33" spans="2:3" x14ac:dyDescent="0.25">
      <c r="B33" s="2" t="s">
        <v>20</v>
      </c>
      <c r="C33" s="2" t="s">
        <v>64</v>
      </c>
    </row>
    <row r="34" spans="2:3" x14ac:dyDescent="0.25">
      <c r="B34" s="2" t="s">
        <v>51</v>
      </c>
      <c r="C34" s="2" t="s">
        <v>62</v>
      </c>
    </row>
    <row r="35" spans="2:3" x14ac:dyDescent="0.25">
      <c r="B35" s="2" t="s">
        <v>21</v>
      </c>
      <c r="C35" s="2" t="s">
        <v>69</v>
      </c>
    </row>
    <row r="36" spans="2:3" x14ac:dyDescent="0.25">
      <c r="B36" s="2" t="s">
        <v>22</v>
      </c>
      <c r="C36" s="2" t="s">
        <v>70</v>
      </c>
    </row>
    <row r="37" spans="2:3" x14ac:dyDescent="0.25">
      <c r="B37" s="2" t="s">
        <v>23</v>
      </c>
      <c r="C37" s="2" t="s">
        <v>70</v>
      </c>
    </row>
    <row r="38" spans="2:3" x14ac:dyDescent="0.25">
      <c r="B38" s="2" t="s">
        <v>24</v>
      </c>
      <c r="C38" s="2" t="s">
        <v>70</v>
      </c>
    </row>
    <row r="39" spans="2:3" x14ac:dyDescent="0.25">
      <c r="B39" s="43" t="s">
        <v>25</v>
      </c>
      <c r="C39" s="2" t="s">
        <v>64</v>
      </c>
    </row>
    <row r="40" spans="2:3" x14ac:dyDescent="0.25">
      <c r="B40" s="2" t="s">
        <v>26</v>
      </c>
      <c r="C40" s="2" t="s">
        <v>64</v>
      </c>
    </row>
    <row r="41" spans="2:3" x14ac:dyDescent="0.25">
      <c r="B41" s="2" t="s">
        <v>27</v>
      </c>
      <c r="C41" s="2" t="s">
        <v>64</v>
      </c>
    </row>
    <row r="42" spans="2:3" x14ac:dyDescent="0.25">
      <c r="B42" s="2" t="s">
        <v>28</v>
      </c>
      <c r="C42" s="2" t="s">
        <v>64</v>
      </c>
    </row>
    <row r="43" spans="2:3" x14ac:dyDescent="0.25">
      <c r="B43" s="2" t="s">
        <v>29</v>
      </c>
      <c r="C43" s="2" t="s">
        <v>64</v>
      </c>
    </row>
    <row r="44" spans="2:3" x14ac:dyDescent="0.25">
      <c r="B44" s="2" t="s">
        <v>30</v>
      </c>
      <c r="C44" s="2" t="s">
        <v>64</v>
      </c>
    </row>
    <row r="45" spans="2:3" x14ac:dyDescent="0.25">
      <c r="B45" s="2" t="s">
        <v>31</v>
      </c>
      <c r="C45" s="2" t="s">
        <v>64</v>
      </c>
    </row>
    <row r="46" spans="2:3" x14ac:dyDescent="0.25">
      <c r="B46" s="2" t="s">
        <v>32</v>
      </c>
      <c r="C46" s="2" t="s">
        <v>64</v>
      </c>
    </row>
    <row r="47" spans="2:3" x14ac:dyDescent="0.25">
      <c r="B47" s="2" t="s">
        <v>33</v>
      </c>
      <c r="C47" s="2" t="s">
        <v>64</v>
      </c>
    </row>
    <row r="48" spans="2:3" x14ac:dyDescent="0.25">
      <c r="B48" s="2" t="s">
        <v>35</v>
      </c>
      <c r="C48" s="2" t="s">
        <v>64</v>
      </c>
    </row>
    <row r="49" spans="2:3" x14ac:dyDescent="0.25">
      <c r="B49" s="2" t="s">
        <v>36</v>
      </c>
      <c r="C49" s="2" t="s">
        <v>64</v>
      </c>
    </row>
    <row r="50" spans="2:3" x14ac:dyDescent="0.25">
      <c r="B50" s="2" t="s">
        <v>37</v>
      </c>
      <c r="C50" s="2" t="s">
        <v>64</v>
      </c>
    </row>
    <row r="51" spans="2:3" x14ac:dyDescent="0.25">
      <c r="B51" s="2" t="s">
        <v>38</v>
      </c>
      <c r="C51" s="44" t="s">
        <v>64</v>
      </c>
    </row>
    <row r="52" spans="2:3" x14ac:dyDescent="0.25">
      <c r="B52" s="2" t="s">
        <v>39</v>
      </c>
      <c r="C52" s="2" t="s">
        <v>64</v>
      </c>
    </row>
    <row r="53" spans="2:3" x14ac:dyDescent="0.25">
      <c r="B53" s="2" t="s">
        <v>40</v>
      </c>
      <c r="C53" s="2" t="s">
        <v>64</v>
      </c>
    </row>
    <row r="54" spans="2:3" x14ac:dyDescent="0.25">
      <c r="B54" s="2" t="s">
        <v>47</v>
      </c>
      <c r="C54" s="2" t="s">
        <v>71</v>
      </c>
    </row>
    <row r="55" spans="2:3" x14ac:dyDescent="0.25">
      <c r="B55" s="2" t="s">
        <v>41</v>
      </c>
      <c r="C55" s="2" t="s">
        <v>72</v>
      </c>
    </row>
    <row r="56" spans="2:3" x14ac:dyDescent="0.25">
      <c r="B56" s="2" t="s">
        <v>42</v>
      </c>
      <c r="C56" s="2" t="s">
        <v>62</v>
      </c>
    </row>
    <row r="57" spans="2:3" x14ac:dyDescent="0.25">
      <c r="B57" s="2" t="s">
        <v>43</v>
      </c>
      <c r="C57" s="2" t="s">
        <v>73</v>
      </c>
    </row>
    <row r="58" spans="2:3" x14ac:dyDescent="0.25">
      <c r="B58" s="2" t="s">
        <v>49</v>
      </c>
      <c r="C58" s="2" t="s">
        <v>74</v>
      </c>
    </row>
    <row r="59" spans="2:3" x14ac:dyDescent="0.25">
      <c r="B59" s="2" t="s">
        <v>48</v>
      </c>
      <c r="C59" s="2" t="s">
        <v>71</v>
      </c>
    </row>
    <row r="60" spans="2:3" x14ac:dyDescent="0.25">
      <c r="B60" s="2" t="s">
        <v>45</v>
      </c>
      <c r="C60" s="2" t="s">
        <v>64</v>
      </c>
    </row>
    <row r="61" spans="2:3" x14ac:dyDescent="0.25">
      <c r="B61" s="2" t="s">
        <v>46</v>
      </c>
      <c r="C61" s="2" t="s">
        <v>64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Simulacao1</vt:lpstr>
      <vt:lpstr>Simulacao2</vt:lpstr>
      <vt:lpstr>Simulacao3</vt:lpstr>
      <vt:lpstr>Simulacao4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Dantas Dias</dc:creator>
  <cp:lastModifiedBy>Rodrigo Dantas Dias</cp:lastModifiedBy>
  <dcterms:created xsi:type="dcterms:W3CDTF">2023-09-22T16:16:41Z</dcterms:created>
  <dcterms:modified xsi:type="dcterms:W3CDTF">2024-03-02T17:33:35Z</dcterms:modified>
</cp:coreProperties>
</file>