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goDuarte\Documents\Curso Excel\"/>
    </mc:Choice>
  </mc:AlternateContent>
  <xr:revisionPtr revIDLastSave="0" documentId="13_ncr:1_{3718F61B-F790-4A26-BB6B-06D7741C1D90}" xr6:coauthVersionLast="47" xr6:coauthVersionMax="47" xr10:uidLastSave="{00000000-0000-0000-0000-000000000000}"/>
  <bookViews>
    <workbookView xWindow="-120" yWindow="-120" windowWidth="20730" windowHeight="9660" tabRatio="0" xr2:uid="{8D97612F-58B6-4F2A-BEF4-56D290E7A236}"/>
  </bookViews>
  <sheets>
    <sheet name="Simulador financeiro" sheetId="1" r:id="rId1"/>
    <sheet name="Apoio" sheetId="2" state="hidden" r:id="rId2"/>
  </sheets>
  <definedNames>
    <definedName name="aporte">'Simulador financeiro'!$D$12</definedName>
    <definedName name="patrimonio">'Simulador financeiro'!$D$15</definedName>
    <definedName name="qtd_anos">'Simulador financeiro'!$D$13</definedName>
    <definedName name="rendimento_carteira">'Simulador financeiro'!$D$8</definedName>
    <definedName name="salario">'Simulador financeiro'!$D$7</definedName>
    <definedName name="sugestao_investimento">'Simulador financeiro'!$D$9</definedName>
    <definedName name="taxa_mensal">'Simulador financeiro'!$D$14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C33" i="1"/>
  <c r="C34" i="1"/>
  <c r="C35" i="1"/>
  <c r="C36" i="1"/>
  <c r="C31" i="1"/>
  <c r="A15" i="2"/>
  <c r="A16" i="2"/>
  <c r="A17" i="2"/>
  <c r="A18" i="2"/>
  <c r="A19" i="2"/>
  <c r="A20" i="2"/>
  <c r="A10" i="2"/>
  <c r="A11" i="2"/>
  <c r="A12" i="2"/>
  <c r="A13" i="2"/>
  <c r="A14" i="2"/>
  <c r="A9" i="2"/>
  <c r="A4" i="2"/>
  <c r="A5" i="2"/>
  <c r="A6" i="2"/>
  <c r="A7" i="2"/>
  <c r="A8" i="2"/>
  <c r="A3" i="2"/>
  <c r="C28" i="1"/>
  <c r="D32" i="1" s="1"/>
  <c r="D15" i="1"/>
  <c r="D16" i="1" s="1"/>
  <c r="D9" i="1"/>
  <c r="C20" i="1"/>
  <c r="D20" i="1" s="1"/>
  <c r="C21" i="1"/>
  <c r="D21" i="1" s="1"/>
  <c r="C22" i="1"/>
  <c r="D22" i="1" s="1"/>
  <c r="C23" i="1"/>
  <c r="D23" i="1" s="1"/>
  <c r="C19" i="1"/>
  <c r="D19" i="1" s="1"/>
  <c r="D35" i="1" l="1"/>
  <c r="D33" i="1"/>
  <c r="D31" i="1"/>
  <c r="D36" i="1"/>
  <c r="D34" i="1"/>
</calcChain>
</file>

<file path=xl/sharedStrings.xml><?xml version="1.0" encoding="utf-8"?>
<sst xmlns="http://schemas.openxmlformats.org/spreadsheetml/2006/main" count="69" uniqueCount="33">
  <si>
    <t>Quanto investir por mes ?</t>
  </si>
  <si>
    <t>Por quantos anos ?</t>
  </si>
  <si>
    <t>Taxa de rendimento mensal ?</t>
  </si>
  <si>
    <t>Patrimonio acumulado ?</t>
  </si>
  <si>
    <t>Dividendos mensais ?</t>
  </si>
  <si>
    <t>INVESTIMENTO MENSAL</t>
  </si>
  <si>
    <t>Quanto em 2 anos ?</t>
  </si>
  <si>
    <t>Quanto em 5 anos ?</t>
  </si>
  <si>
    <t>Quanto em 10 anos ?</t>
  </si>
  <si>
    <t>Quanto em 20 anos ?</t>
  </si>
  <si>
    <t>Quanto em 30 anos ?</t>
  </si>
  <si>
    <t>Cenarios</t>
  </si>
  <si>
    <t>Dividendo</t>
  </si>
  <si>
    <t>Configuracoes</t>
  </si>
  <si>
    <t>Rendimento carteira</t>
  </si>
  <si>
    <t>Salario</t>
  </si>
  <si>
    <t>Sugestao de investimento</t>
  </si>
  <si>
    <t>Agressivo</t>
  </si>
  <si>
    <t>Conservador</t>
  </si>
  <si>
    <t>Moderado</t>
  </si>
  <si>
    <t>VALOR  A SER INVESTIDO POR MES</t>
  </si>
  <si>
    <t>PERFIL</t>
  </si>
  <si>
    <t>TIPO DE FII</t>
  </si>
  <si>
    <t>Percentual Sugerido</t>
  </si>
  <si>
    <t>Valores</t>
  </si>
  <si>
    <t>PAPEL</t>
  </si>
  <si>
    <t>TIJOLO</t>
  </si>
  <si>
    <t>HIBRIDOS</t>
  </si>
  <si>
    <t>FOFs</t>
  </si>
  <si>
    <t>DESENVOLVIMENTO</t>
  </si>
  <si>
    <t>HOTELARIAS</t>
  </si>
  <si>
    <t>%</t>
  </si>
  <si>
    <t>CHAVE COMPOSTA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</si>
</sst>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0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3836B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theme="0" tint="-4.9989318521683403E-2"/>
      </right>
      <top style="medium">
        <color indexed="64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indexed="64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indexed="64"/>
      </top>
      <bottom style="medium">
        <color theme="0" tint="-4.9989318521683403E-2"/>
      </bottom>
      <diagonal/>
    </border>
    <border>
      <left style="medium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theme="0" tint="-4.9989318521683403E-2"/>
      </left>
      <right style="medium">
        <color indexed="64"/>
      </right>
      <top/>
      <bottom style="medium">
        <color theme="0" tint="-4.9989318521683403E-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theme="0" tint="-4.9989318521683403E-2"/>
      </right>
      <top/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/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0" tint="-4.9989318521683403E-2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55">
    <xf numFmtId="0" fontId="0" fillId="0" borderId="0" xfId="0"/>
    <xf numFmtId="0" fontId="1" fillId="0" borderId="0" xfId="0" applyFont="1"/>
    <xf numFmtId="8" fontId="0" fillId="6" borderId="11" xfId="0" applyNumberFormat="1" applyFill="1" applyBorder="1" applyAlignment="1">
      <alignment horizontal="center"/>
    </xf>
    <xf numFmtId="10" fontId="0" fillId="6" borderId="7" xfId="0" applyNumberFormat="1" applyFill="1" applyBorder="1" applyAlignment="1">
      <alignment horizontal="center"/>
    </xf>
    <xf numFmtId="8" fontId="0" fillId="6" borderId="10" xfId="0" applyNumberFormat="1" applyFill="1" applyBorder="1" applyAlignment="1">
      <alignment horizontal="center"/>
    </xf>
    <xf numFmtId="8" fontId="0" fillId="3" borderId="3" xfId="0" applyNumberFormat="1" applyFill="1" applyBorder="1" applyAlignment="1">
      <alignment horizontal="center"/>
    </xf>
    <xf numFmtId="8" fontId="0" fillId="3" borderId="4" xfId="0" applyNumberFormat="1" applyFill="1" applyBorder="1" applyAlignment="1">
      <alignment horizontal="center"/>
    </xf>
    <xf numFmtId="8" fontId="0" fillId="3" borderId="6" xfId="0" applyNumberFormat="1" applyFill="1" applyBorder="1" applyAlignment="1">
      <alignment horizontal="center"/>
    </xf>
    <xf numFmtId="8" fontId="0" fillId="3" borderId="7" xfId="0" applyNumberFormat="1" applyFill="1" applyBorder="1" applyAlignment="1">
      <alignment horizontal="center"/>
    </xf>
    <xf numFmtId="8" fontId="0" fillId="3" borderId="9" xfId="0" applyNumberFormat="1" applyFill="1" applyBorder="1" applyAlignment="1">
      <alignment horizontal="center"/>
    </xf>
    <xf numFmtId="8" fontId="0" fillId="3" borderId="1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5" xfId="0" applyFont="1" applyBorder="1" applyAlignment="1">
      <alignment horizontal="center"/>
    </xf>
    <xf numFmtId="10" fontId="3" fillId="0" borderId="15" xfId="0" applyNumberFormat="1" applyFont="1" applyBorder="1" applyAlignment="1">
      <alignment horizontal="center"/>
    </xf>
    <xf numFmtId="8" fontId="3" fillId="3" borderId="15" xfId="0" applyNumberFormat="1" applyFont="1" applyFill="1" applyBorder="1" applyAlignment="1">
      <alignment horizontal="center"/>
    </xf>
    <xf numFmtId="8" fontId="3" fillId="3" borderId="16" xfId="0" applyNumberFormat="1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 vertical="center"/>
    </xf>
    <xf numFmtId="164" fontId="3" fillId="0" borderId="30" xfId="0" applyNumberFormat="1" applyFont="1" applyBorder="1" applyAlignment="1">
      <alignment horizontal="center"/>
    </xf>
    <xf numFmtId="0" fontId="8" fillId="3" borderId="2" xfId="0" applyFont="1" applyFill="1" applyBorder="1" applyAlignment="1">
      <alignment horizontal="left" indent="2"/>
    </xf>
    <xf numFmtId="0" fontId="8" fillId="3" borderId="5" xfId="0" applyFont="1" applyFill="1" applyBorder="1" applyAlignment="1">
      <alignment horizontal="left" indent="2"/>
    </xf>
    <xf numFmtId="0" fontId="8" fillId="3" borderId="8" xfId="0" applyFont="1" applyFill="1" applyBorder="1" applyAlignment="1">
      <alignment horizontal="left" indent="2"/>
    </xf>
    <xf numFmtId="0" fontId="5" fillId="5" borderId="0" xfId="1"/>
    <xf numFmtId="0" fontId="0" fillId="6" borderId="0" xfId="0" applyFill="1"/>
    <xf numFmtId="0" fontId="7" fillId="6" borderId="0" xfId="0" applyFont="1" applyFill="1"/>
    <xf numFmtId="0" fontId="5" fillId="5" borderId="0" xfId="1" applyAlignment="1">
      <alignment horizontal="center"/>
    </xf>
    <xf numFmtId="164" fontId="7" fillId="6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7" fillId="3" borderId="0" xfId="0" applyFont="1" applyFill="1" applyAlignment="1">
      <alignment horizontal="center"/>
    </xf>
    <xf numFmtId="0" fontId="0" fillId="3" borderId="0" xfId="0" applyFill="1"/>
    <xf numFmtId="9" fontId="0" fillId="0" borderId="0" xfId="0" applyNumberFormat="1" applyAlignment="1">
      <alignment horizontal="center"/>
    </xf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0" fillId="0" borderId="31" xfId="0" applyBorder="1"/>
    <xf numFmtId="9" fontId="0" fillId="0" borderId="31" xfId="0" applyNumberFormat="1" applyBorder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2" fillId="4" borderId="24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left" indent="2"/>
    </xf>
    <xf numFmtId="0" fontId="8" fillId="6" borderId="13" xfId="0" applyFont="1" applyFill="1" applyBorder="1" applyAlignment="1">
      <alignment horizontal="left" indent="2"/>
    </xf>
    <xf numFmtId="0" fontId="8" fillId="6" borderId="12" xfId="0" applyFont="1" applyFill="1" applyBorder="1" applyAlignment="1">
      <alignment horizontal="left" indent="2"/>
    </xf>
    <xf numFmtId="0" fontId="8" fillId="6" borderId="27" xfId="0" applyFont="1" applyFill="1" applyBorder="1" applyAlignment="1">
      <alignment horizontal="left" indent="2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left" indent="2"/>
    </xf>
    <xf numFmtId="0" fontId="8" fillId="0" borderId="29" xfId="0" applyFont="1" applyBorder="1" applyAlignment="1">
      <alignment horizontal="left" indent="2"/>
    </xf>
    <xf numFmtId="0" fontId="8" fillId="0" borderId="19" xfId="0" applyFont="1" applyBorder="1" applyAlignment="1">
      <alignment horizontal="left" indent="2"/>
    </xf>
    <xf numFmtId="0" fontId="8" fillId="0" borderId="17" xfId="0" applyFont="1" applyBorder="1" applyAlignment="1">
      <alignment horizontal="left" indent="2"/>
    </xf>
    <xf numFmtId="0" fontId="8" fillId="0" borderId="20" xfId="0" applyFont="1" applyBorder="1" applyAlignment="1">
      <alignment horizontal="left" indent="2"/>
    </xf>
    <xf numFmtId="0" fontId="8" fillId="0" borderId="14" xfId="0" applyFont="1" applyBorder="1" applyAlignment="1">
      <alignment horizontal="left" indent="2"/>
    </xf>
    <xf numFmtId="0" fontId="9" fillId="3" borderId="21" xfId="0" applyFont="1" applyFill="1" applyBorder="1" applyAlignment="1">
      <alignment horizontal="left" indent="2"/>
    </xf>
    <xf numFmtId="0" fontId="9" fillId="3" borderId="18" xfId="0" applyFont="1" applyFill="1" applyBorder="1" applyAlignment="1">
      <alignment horizontal="left" indent="2"/>
    </xf>
    <xf numFmtId="0" fontId="9" fillId="3" borderId="22" xfId="0" applyFont="1" applyFill="1" applyBorder="1" applyAlignment="1">
      <alignment horizontal="left" indent="2"/>
    </xf>
    <xf numFmtId="0" fontId="9" fillId="3" borderId="23" xfId="0" applyFont="1" applyFill="1" applyBorder="1" applyAlignment="1">
      <alignment horizontal="left" indent="2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colors>
    <mruColors>
      <color rgb="FF0383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'Simulador financeiro'!$C$30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BF-4AD7-81BB-B3A45F3A9A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BF-4AD7-81BB-B3A45F3A9AF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EBF-4AD7-81BB-B3A45F3A9AF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EBF-4AD7-81BB-B3A45F3A9AF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EBF-4AD7-81BB-B3A45F3A9AF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EBF-4AD7-81BB-B3A45F3A9AF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EBF-4AD7-81BB-B3A45F3A9A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'Simulador financeiro'!$B$31:$B$37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'Simulador financeiro'!$C$31:$C$37</c:f>
              <c:numCache>
                <c:formatCode>0%</c:formatCode>
                <c:ptCount val="7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B-41AD-B92B-3E9375CD7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38</xdr:row>
      <xdr:rowOff>80962</xdr:rowOff>
    </xdr:from>
    <xdr:to>
      <xdr:col>3</xdr:col>
      <xdr:colOff>9525</xdr:colOff>
      <xdr:row>48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51893FD-F29A-765D-0368-C78D87ECD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104776</xdr:colOff>
      <xdr:row>1</xdr:row>
      <xdr:rowOff>83386</xdr:rowOff>
    </xdr:from>
    <xdr:to>
      <xdr:col>1</xdr:col>
      <xdr:colOff>1333500</xdr:colOff>
      <xdr:row>3</xdr:row>
      <xdr:rowOff>258429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81C8B80-2D1E-37A2-16DE-9B09F4FED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6" y="464386"/>
          <a:ext cx="1228724" cy="841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0715-9373-4676-B385-75475AF9E27F}">
  <dimension ref="A2:XFC37"/>
  <sheetViews>
    <sheetView showGridLines="0" tabSelected="1" workbookViewId="0">
      <selection activeCell="E6" sqref="E6"/>
    </sheetView>
  </sheetViews>
  <sheetFormatPr defaultColWidth="0" defaultRowHeight="15" x14ac:dyDescent="0.25"/>
  <cols>
    <col min="1" max="1" width="3.42578125" customWidth="1"/>
    <col min="2" max="2" width="47.28515625" customWidth="1"/>
    <col min="3" max="3" width="63.7109375" customWidth="1"/>
    <col min="4" max="4" width="15.85546875" customWidth="1"/>
    <col min="5" max="5" width="4.140625" customWidth="1"/>
    <col min="6" max="6" width="5.140625" hidden="1" customWidth="1"/>
    <col min="7" max="7" width="4.28515625" hidden="1" customWidth="1"/>
    <col min="8" max="8" width="6.28515625" hidden="1" customWidth="1"/>
    <col min="9" max="11" width="9.140625" hidden="1" customWidth="1"/>
    <col min="12" max="16383" width="9.140625" hidden="1"/>
    <col min="16384" max="16384" width="1.5703125" hidden="1" customWidth="1"/>
  </cols>
  <sheetData>
    <row r="2" spans="2:4" ht="26.25" x14ac:dyDescent="0.25">
      <c r="B2" s="34"/>
      <c r="C2" s="34"/>
      <c r="D2" s="34"/>
    </row>
    <row r="3" spans="2:4" ht="26.25" x14ac:dyDescent="0.25">
      <c r="B3" s="34"/>
      <c r="C3" s="34"/>
      <c r="D3" s="34"/>
    </row>
    <row r="4" spans="2:4" ht="26.25" x14ac:dyDescent="0.25">
      <c r="B4" s="34"/>
      <c r="C4" s="34"/>
      <c r="D4" s="34"/>
    </row>
    <row r="5" spans="2:4" ht="15.75" thickBot="1" x14ac:dyDescent="0.3"/>
    <row r="6" spans="2:4" ht="27" thickBot="1" x14ac:dyDescent="0.45">
      <c r="B6" s="35" t="s">
        <v>13</v>
      </c>
      <c r="C6" s="36"/>
      <c r="D6" s="37"/>
    </row>
    <row r="7" spans="2:4" ht="16.5" thickBot="1" x14ac:dyDescent="0.3">
      <c r="B7" s="38" t="s">
        <v>15</v>
      </c>
      <c r="C7" s="39"/>
      <c r="D7" s="2">
        <v>5000</v>
      </c>
    </row>
    <row r="8" spans="2:4" ht="16.5" thickBot="1" x14ac:dyDescent="0.3">
      <c r="B8" s="38" t="s">
        <v>14</v>
      </c>
      <c r="C8" s="39"/>
      <c r="D8" s="3">
        <v>6.0000000000000001E-3</v>
      </c>
    </row>
    <row r="9" spans="2:4" ht="16.5" thickBot="1" x14ac:dyDescent="0.3">
      <c r="B9" s="40" t="s">
        <v>16</v>
      </c>
      <c r="C9" s="41"/>
      <c r="D9" s="4">
        <f>D7*30%</f>
        <v>1500</v>
      </c>
    </row>
    <row r="10" spans="2:4" ht="15.75" thickBot="1" x14ac:dyDescent="0.3"/>
    <row r="11" spans="2:4" ht="27.75" customHeight="1" thickBot="1" x14ac:dyDescent="0.3">
      <c r="B11" s="42" t="s">
        <v>5</v>
      </c>
      <c r="C11" s="43"/>
      <c r="D11" s="44"/>
    </row>
    <row r="12" spans="2:4" ht="17.25" x14ac:dyDescent="0.3">
      <c r="B12" s="45" t="s">
        <v>0</v>
      </c>
      <c r="C12" s="46"/>
      <c r="D12" s="17">
        <v>200</v>
      </c>
    </row>
    <row r="13" spans="2:4" ht="17.25" x14ac:dyDescent="0.3">
      <c r="B13" s="47" t="s">
        <v>1</v>
      </c>
      <c r="C13" s="48"/>
      <c r="D13" s="12">
        <v>5</v>
      </c>
    </row>
    <row r="14" spans="2:4" ht="17.25" x14ac:dyDescent="0.3">
      <c r="B14" s="49" t="s">
        <v>2</v>
      </c>
      <c r="C14" s="50"/>
      <c r="D14" s="13">
        <v>1.0789999999999999E-2</v>
      </c>
    </row>
    <row r="15" spans="2:4" ht="17.25" x14ac:dyDescent="0.3">
      <c r="B15" s="51" t="s">
        <v>3</v>
      </c>
      <c r="C15" s="52"/>
      <c r="D15" s="14">
        <f>FV(taxa_mensal,qtd_anos*12,aporte)*-1</f>
        <v>16755.382799697527</v>
      </c>
    </row>
    <row r="16" spans="2:4" ht="18" thickBot="1" x14ac:dyDescent="0.35">
      <c r="B16" s="53" t="s">
        <v>4</v>
      </c>
      <c r="C16" s="54"/>
      <c r="D16" s="15">
        <f>patrimonio*rendimento_carteira</f>
        <v>100.53229679818516</v>
      </c>
    </row>
    <row r="17" spans="1:4" ht="15.75" thickBot="1" x14ac:dyDescent="0.3"/>
    <row r="18" spans="1:4" ht="27" thickBot="1" x14ac:dyDescent="0.3">
      <c r="B18" s="42" t="s">
        <v>11</v>
      </c>
      <c r="C18" s="43"/>
      <c r="D18" s="16" t="s">
        <v>12</v>
      </c>
    </row>
    <row r="19" spans="1:4" ht="16.5" thickBot="1" x14ac:dyDescent="0.3">
      <c r="A19" s="1">
        <v>2</v>
      </c>
      <c r="B19" s="18" t="s">
        <v>6</v>
      </c>
      <c r="C19" s="5">
        <f>FV($D$14,$A19*12,$D$12)*-1</f>
        <v>5445.5254595290435</v>
      </c>
      <c r="D19" s="6">
        <f>C19*rendimento_carteira</f>
        <v>32.673152757174265</v>
      </c>
    </row>
    <row r="20" spans="1:4" ht="16.5" thickBot="1" x14ac:dyDescent="0.3">
      <c r="A20" s="1">
        <v>5</v>
      </c>
      <c r="B20" s="19" t="s">
        <v>7</v>
      </c>
      <c r="C20" s="7">
        <f>FV($D$14,$A20*12,$D$12)*-1</f>
        <v>16755.382799697527</v>
      </c>
      <c r="D20" s="8">
        <f>C20*rendimento_carteira</f>
        <v>100.53229679818516</v>
      </c>
    </row>
    <row r="21" spans="1:4" ht="16.5" thickBot="1" x14ac:dyDescent="0.3">
      <c r="A21" s="1">
        <v>10</v>
      </c>
      <c r="B21" s="19" t="s">
        <v>8</v>
      </c>
      <c r="C21" s="7">
        <f>FV($D$14,$A21*12,$D$12)*-1</f>
        <v>48656.842506034438</v>
      </c>
      <c r="D21" s="8">
        <f>C21*rendimento_carteira</f>
        <v>291.94105503620665</v>
      </c>
    </row>
    <row r="22" spans="1:4" ht="16.5" thickBot="1" x14ac:dyDescent="0.3">
      <c r="A22" s="1">
        <v>20</v>
      </c>
      <c r="B22" s="19" t="s">
        <v>9</v>
      </c>
      <c r="C22" s="7">
        <f>FV($D$14,$A22*12,$D$12)*-1</f>
        <v>225039.68001941612</v>
      </c>
      <c r="D22" s="8">
        <f>C22*rendimento_carteira</f>
        <v>1350.2380801164968</v>
      </c>
    </row>
    <row r="23" spans="1:4" ht="16.5" thickBot="1" x14ac:dyDescent="0.3">
      <c r="A23" s="1">
        <v>30</v>
      </c>
      <c r="B23" s="20" t="s">
        <v>10</v>
      </c>
      <c r="C23" s="9">
        <f>FV($D$14,$A23*12,$D$12)*-1</f>
        <v>864433.93100094295</v>
      </c>
      <c r="D23" s="10">
        <f>C23*rendimento_carteira</f>
        <v>5186.6035860056581</v>
      </c>
    </row>
    <row r="27" spans="1:4" x14ac:dyDescent="0.25">
      <c r="B27" s="21" t="s">
        <v>21</v>
      </c>
      <c r="C27" s="24" t="s">
        <v>17</v>
      </c>
      <c r="D27" s="21"/>
    </row>
    <row r="28" spans="1:4" x14ac:dyDescent="0.25">
      <c r="B28" s="23" t="s">
        <v>20</v>
      </c>
      <c r="C28" s="25">
        <f>aporte</f>
        <v>200</v>
      </c>
      <c r="D28" s="22"/>
    </row>
    <row r="30" spans="1:4" x14ac:dyDescent="0.25">
      <c r="B30" s="27" t="s">
        <v>22</v>
      </c>
      <c r="C30" s="27" t="s">
        <v>23</v>
      </c>
      <c r="D30" s="27" t="s">
        <v>24</v>
      </c>
    </row>
    <row r="31" spans="1:4" x14ac:dyDescent="0.25">
      <c r="B31" s="11" t="s">
        <v>25</v>
      </c>
      <c r="C31" s="29">
        <f>VLOOKUP($C$27&amp;"-"&amp;B31,Apoio!$A:$D,4,FALSE)</f>
        <v>0.5</v>
      </c>
      <c r="D31" s="26">
        <f>$C$28*C31</f>
        <v>100</v>
      </c>
    </row>
    <row r="32" spans="1:4" x14ac:dyDescent="0.25">
      <c r="B32" s="11" t="s">
        <v>26</v>
      </c>
      <c r="C32" s="29">
        <f>VLOOKUP($C$27&amp;"-"&amp;B32,Apoio!$A:$D,4,FALSE)</f>
        <v>0.1</v>
      </c>
      <c r="D32" s="26">
        <f t="shared" ref="D32:D36" si="0">$C$28*C32</f>
        <v>20</v>
      </c>
    </row>
    <row r="33" spans="2:4" x14ac:dyDescent="0.25">
      <c r="B33" s="11" t="s">
        <v>27</v>
      </c>
      <c r="C33" s="29">
        <f>VLOOKUP($C$27&amp;"-"&amp;B33,Apoio!$A:$D,4,FALSE)</f>
        <v>0.05</v>
      </c>
      <c r="D33" s="26">
        <f t="shared" si="0"/>
        <v>10</v>
      </c>
    </row>
    <row r="34" spans="2:4" x14ac:dyDescent="0.25">
      <c r="B34" s="11" t="s">
        <v>28</v>
      </c>
      <c r="C34" s="29">
        <f>VLOOKUP($C$27&amp;"-"&amp;B34,Apoio!$A:$D,4,FALSE)</f>
        <v>0.05</v>
      </c>
      <c r="D34" s="26">
        <f t="shared" si="0"/>
        <v>10</v>
      </c>
    </row>
    <row r="35" spans="2:4" x14ac:dyDescent="0.25">
      <c r="B35" s="11" t="s">
        <v>29</v>
      </c>
      <c r="C35" s="29">
        <f>VLOOKUP($C$27&amp;"-"&amp;B35,Apoio!$A:$D,4,FALSE)</f>
        <v>0.2</v>
      </c>
      <c r="D35" s="26">
        <f t="shared" si="0"/>
        <v>40</v>
      </c>
    </row>
    <row r="36" spans="2:4" x14ac:dyDescent="0.25">
      <c r="B36" s="11" t="s">
        <v>30</v>
      </c>
      <c r="C36" s="29">
        <f>VLOOKUP($C$27&amp;"-"&amp;B36,Apoio!$A:$D,4,FALSE)</f>
        <v>0.1</v>
      </c>
      <c r="D36" s="26">
        <f t="shared" si="0"/>
        <v>20</v>
      </c>
    </row>
    <row r="37" spans="2:4" x14ac:dyDescent="0.25">
      <c r="B37" s="28"/>
      <c r="C37" s="28"/>
      <c r="D37" s="28"/>
    </row>
  </sheetData>
  <mergeCells count="14">
    <mergeCell ref="B8:C8"/>
    <mergeCell ref="B9:C9"/>
    <mergeCell ref="B18:C18"/>
    <mergeCell ref="B11:D11"/>
    <mergeCell ref="B12:C12"/>
    <mergeCell ref="B13:C13"/>
    <mergeCell ref="B14:C14"/>
    <mergeCell ref="B15:C15"/>
    <mergeCell ref="B16:C16"/>
    <mergeCell ref="B2:D2"/>
    <mergeCell ref="B3:D3"/>
    <mergeCell ref="B4:D4"/>
    <mergeCell ref="B6:D6"/>
    <mergeCell ref="B7:C7"/>
  </mergeCells>
  <dataValidations count="1">
    <dataValidation type="list" allowBlank="1" showInputMessage="1" showErrorMessage="1" sqref="C27" xr:uid="{88B84AF0-AE98-429E-8B90-6568D68DE0BF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16AC-344F-4020-8051-08F49AA1B04A}">
  <dimension ref="A2:D20"/>
  <sheetViews>
    <sheetView workbookViewId="0">
      <selection activeCell="J13" sqref="J13"/>
    </sheetView>
  </sheetViews>
  <sheetFormatPr defaultRowHeight="15" x14ac:dyDescent="0.25"/>
  <cols>
    <col min="1" max="1" width="30.85546875" bestFit="1" customWidth="1"/>
    <col min="2" max="2" width="12.140625" bestFit="1" customWidth="1"/>
    <col min="3" max="3" width="18.5703125" bestFit="1" customWidth="1"/>
  </cols>
  <sheetData>
    <row r="2" spans="1:4" x14ac:dyDescent="0.25">
      <c r="A2" s="30" t="s">
        <v>32</v>
      </c>
      <c r="B2" s="31" t="s">
        <v>21</v>
      </c>
      <c r="C2" s="31" t="s">
        <v>22</v>
      </c>
      <c r="D2" s="31" t="s">
        <v>31</v>
      </c>
    </row>
    <row r="3" spans="1:4" x14ac:dyDescent="0.25">
      <c r="A3" t="str">
        <f>B3&amp;"-"&amp;C3</f>
        <v>Conservador-PAPEL</v>
      </c>
      <c r="B3" t="s">
        <v>18</v>
      </c>
      <c r="C3" t="s">
        <v>25</v>
      </c>
      <c r="D3" s="29">
        <v>0.3</v>
      </c>
    </row>
    <row r="4" spans="1:4" x14ac:dyDescent="0.25">
      <c r="A4" t="str">
        <f t="shared" ref="A4:A20" si="0">B4&amp;"-"&amp;C4</f>
        <v>Conservador-TIJOLO</v>
      </c>
      <c r="B4" t="s">
        <v>18</v>
      </c>
      <c r="C4" t="s">
        <v>26</v>
      </c>
      <c r="D4" s="29">
        <v>0.5</v>
      </c>
    </row>
    <row r="5" spans="1:4" x14ac:dyDescent="0.25">
      <c r="A5" t="str">
        <f t="shared" si="0"/>
        <v>Conservador-HIBRIDOS</v>
      </c>
      <c r="B5" t="s">
        <v>18</v>
      </c>
      <c r="C5" t="s">
        <v>27</v>
      </c>
      <c r="D5" s="29">
        <v>0.1</v>
      </c>
    </row>
    <row r="6" spans="1:4" x14ac:dyDescent="0.25">
      <c r="A6" t="str">
        <f t="shared" si="0"/>
        <v>Conservador-FOFs</v>
      </c>
      <c r="B6" t="s">
        <v>18</v>
      </c>
      <c r="C6" t="s">
        <v>28</v>
      </c>
      <c r="D6" s="29">
        <v>0.1</v>
      </c>
    </row>
    <row r="7" spans="1:4" x14ac:dyDescent="0.25">
      <c r="A7" t="str">
        <f t="shared" si="0"/>
        <v>Conservador-DESENVOLVIMENTO</v>
      </c>
      <c r="B7" t="s">
        <v>18</v>
      </c>
      <c r="C7" t="s">
        <v>29</v>
      </c>
      <c r="D7" s="29">
        <v>0</v>
      </c>
    </row>
    <row r="8" spans="1:4" ht="15.75" thickBot="1" x14ac:dyDescent="0.3">
      <c r="A8" s="32" t="str">
        <f t="shared" si="0"/>
        <v>Conservador-HOTELARIAS</v>
      </c>
      <c r="B8" s="32" t="s">
        <v>18</v>
      </c>
      <c r="C8" s="32" t="s">
        <v>30</v>
      </c>
      <c r="D8" s="33">
        <v>0</v>
      </c>
    </row>
    <row r="9" spans="1:4" ht="15.75" thickTop="1" x14ac:dyDescent="0.25">
      <c r="A9" t="str">
        <f t="shared" si="0"/>
        <v>Moderado-PAPEL</v>
      </c>
      <c r="B9" t="s">
        <v>19</v>
      </c>
      <c r="C9" t="s">
        <v>25</v>
      </c>
      <c r="D9" s="29">
        <v>0.32</v>
      </c>
    </row>
    <row r="10" spans="1:4" x14ac:dyDescent="0.25">
      <c r="A10" t="str">
        <f t="shared" si="0"/>
        <v>Moderado-TIJOLO</v>
      </c>
      <c r="B10" t="s">
        <v>19</v>
      </c>
      <c r="C10" t="s">
        <v>26</v>
      </c>
      <c r="D10" s="29">
        <v>0.35</v>
      </c>
    </row>
    <row r="11" spans="1:4" x14ac:dyDescent="0.25">
      <c r="A11" t="str">
        <f t="shared" si="0"/>
        <v>Moderado-HIBRIDOS</v>
      </c>
      <c r="B11" t="s">
        <v>19</v>
      </c>
      <c r="C11" t="s">
        <v>27</v>
      </c>
      <c r="D11" s="29">
        <v>0.08</v>
      </c>
    </row>
    <row r="12" spans="1:4" x14ac:dyDescent="0.25">
      <c r="A12" t="str">
        <f t="shared" si="0"/>
        <v>Moderado-FOFs</v>
      </c>
      <c r="B12" t="s">
        <v>19</v>
      </c>
      <c r="C12" t="s">
        <v>28</v>
      </c>
      <c r="D12" s="29">
        <v>0.05</v>
      </c>
    </row>
    <row r="13" spans="1:4" x14ac:dyDescent="0.25">
      <c r="A13" t="str">
        <f t="shared" si="0"/>
        <v>Moderado-DESENVOLVIMENTO</v>
      </c>
      <c r="B13" t="s">
        <v>19</v>
      </c>
      <c r="C13" t="s">
        <v>29</v>
      </c>
      <c r="D13" s="29">
        <v>0.1</v>
      </c>
    </row>
    <row r="14" spans="1:4" ht="15.75" thickBot="1" x14ac:dyDescent="0.3">
      <c r="A14" s="32" t="str">
        <f t="shared" si="0"/>
        <v>Moderado-HOTELARIAS</v>
      </c>
      <c r="B14" s="32" t="s">
        <v>19</v>
      </c>
      <c r="C14" s="32" t="s">
        <v>30</v>
      </c>
      <c r="D14" s="33">
        <v>0.1</v>
      </c>
    </row>
    <row r="15" spans="1:4" ht="15.75" thickTop="1" x14ac:dyDescent="0.25">
      <c r="A15" t="str">
        <f t="shared" si="0"/>
        <v>Agressivo-PAPEL</v>
      </c>
      <c r="B15" t="s">
        <v>17</v>
      </c>
      <c r="C15" t="s">
        <v>25</v>
      </c>
      <c r="D15" s="29">
        <v>0.5</v>
      </c>
    </row>
    <row r="16" spans="1:4" x14ac:dyDescent="0.25">
      <c r="A16" t="str">
        <f t="shared" si="0"/>
        <v>Agressivo-TIJOLO</v>
      </c>
      <c r="B16" t="s">
        <v>17</v>
      </c>
      <c r="C16" t="s">
        <v>26</v>
      </c>
      <c r="D16" s="29">
        <v>0.1</v>
      </c>
    </row>
    <row r="17" spans="1:4" x14ac:dyDescent="0.25">
      <c r="A17" t="str">
        <f t="shared" si="0"/>
        <v>Agressivo-HIBRIDOS</v>
      </c>
      <c r="B17" t="s">
        <v>17</v>
      </c>
      <c r="C17" t="s">
        <v>27</v>
      </c>
      <c r="D17" s="29">
        <v>0.05</v>
      </c>
    </row>
    <row r="18" spans="1:4" x14ac:dyDescent="0.25">
      <c r="A18" t="str">
        <f t="shared" si="0"/>
        <v>Agressivo-FOFs</v>
      </c>
      <c r="B18" t="s">
        <v>17</v>
      </c>
      <c r="C18" t="s">
        <v>28</v>
      </c>
      <c r="D18" s="29">
        <v>0.05</v>
      </c>
    </row>
    <row r="19" spans="1:4" x14ac:dyDescent="0.25">
      <c r="A19" t="str">
        <f t="shared" si="0"/>
        <v>Agressivo-DESENVOLVIMENTO</v>
      </c>
      <c r="B19" t="s">
        <v>17</v>
      </c>
      <c r="C19" t="s">
        <v>29</v>
      </c>
      <c r="D19" s="29">
        <v>0.2</v>
      </c>
    </row>
    <row r="20" spans="1:4" x14ac:dyDescent="0.25">
      <c r="A20" t="str">
        <f t="shared" si="0"/>
        <v>Agressivo-HOTELARIAS</v>
      </c>
      <c r="B20" t="s">
        <v>17</v>
      </c>
      <c r="C20" t="s">
        <v>30</v>
      </c>
      <c r="D20" s="29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Simulador financeiro</vt:lpstr>
      <vt:lpstr>Apoio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Duarte</dc:creator>
  <cp:lastModifiedBy>Rodrigo Duarte</cp:lastModifiedBy>
  <dcterms:created xsi:type="dcterms:W3CDTF">2025-05-27T04:04:15Z</dcterms:created>
  <dcterms:modified xsi:type="dcterms:W3CDTF">2025-06-15T15:37:08Z</dcterms:modified>
</cp:coreProperties>
</file>