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pivotTables/pivotTable10.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pivotTables/pivotTable11.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pivotTables/pivotTable12.xml" ContentType="application/vnd.openxmlformats-officedocument.spreadsheetml.pivotTable+xml"/>
  <Override PartName="/xl/drawings/drawing13.xml" ContentType="application/vnd.openxmlformats-officedocument.drawing+xml"/>
  <Override PartName="/xl/charts/chart17.xml" ContentType="application/vnd.openxmlformats-officedocument.drawingml.chart+xml"/>
  <Override PartName="/xl/pivotTables/pivotTable13.xml" ContentType="application/vnd.openxmlformats-officedocument.spreadsheetml.pivotTable+xml"/>
  <Override PartName="/xl/drawings/drawing14.xml" ContentType="application/vnd.openxmlformats-officedocument.drawing+xml"/>
  <Override PartName="/xl/charts/chart18.xml" ContentType="application/vnd.openxmlformats-officedocument.drawingml.chart+xml"/>
  <Override PartName="/xl/pivotTables/pivotTable14.xml" ContentType="application/vnd.openxmlformats-officedocument.spreadsheetml.pivotTable+xml"/>
  <Override PartName="/xl/drawings/drawing15.xml" ContentType="application/vnd.openxmlformats-officedocument.drawing+xml"/>
  <Override PartName="/xl/charts/chart19.xml" ContentType="application/vnd.openxmlformats-officedocument.drawingml.chart+xml"/>
  <Override PartName="/xl/pivotTables/pivotTable15.xml" ContentType="application/vnd.openxmlformats-officedocument.spreadsheetml.pivotTable+xml"/>
  <Override PartName="/xl/drawings/drawing16.xml" ContentType="application/vnd.openxmlformats-officedocument.drawing+xml"/>
  <Override PartName="/xl/charts/chart20.xml" ContentType="application/vnd.openxmlformats-officedocument.drawingml.chart+xml"/>
  <Override PartName="/xl/pivotTables/pivotTable16.xml" ContentType="application/vnd.openxmlformats-officedocument.spreadsheetml.pivotTable+xml"/>
  <Override PartName="/xl/drawings/drawing17.xml" ContentType="application/vnd.openxmlformats-officedocument.drawing+xml"/>
  <Override PartName="/xl/charts/chart21.xml" ContentType="application/vnd.openxmlformats-officedocument.drawingml.chart+xml"/>
  <Override PartName="/xl/pivotTables/pivotTable17.xml" ContentType="application/vnd.openxmlformats-officedocument.spreadsheetml.pivotTable+xml"/>
  <Override PartName="/xl/drawings/drawing18.xml" ContentType="application/vnd.openxmlformats-officedocument.drawing+xml"/>
  <Override PartName="/xl/charts/chart22.xml" ContentType="application/vnd.openxmlformats-officedocument.drawingml.chart+xml"/>
  <Override PartName="/xl/pivotTables/pivotTable18.xml" ContentType="application/vnd.openxmlformats-officedocument.spreadsheetml.pivotTable+xml"/>
  <Override PartName="/xl/drawings/drawing19.xml" ContentType="application/vnd.openxmlformats-officedocument.drawing+xml"/>
  <Override PartName="/xl/charts/chart23.xml" ContentType="application/vnd.openxmlformats-officedocument.drawingml.chart+xml"/>
  <Override PartName="/xl/pivotTables/pivotTable19.xml" ContentType="application/vnd.openxmlformats-officedocument.spreadsheetml.pivotTable+xml"/>
  <Override PartName="/xl/drawings/drawing20.xml" ContentType="application/vnd.openxmlformats-officedocument.drawing+xml"/>
  <Override PartName="/xl/charts/chart24.xml" ContentType="application/vnd.openxmlformats-officedocument.drawingml.chart+xml"/>
  <Override PartName="/xl/pivotTables/pivotTable20.xml" ContentType="application/vnd.openxmlformats-officedocument.spreadsheetml.pivotTable+xml"/>
  <Override PartName="/xl/drawings/drawing21.xml" ContentType="application/vnd.openxmlformats-officedocument.drawing+xml"/>
  <Override PartName="/xl/charts/chart25.xml" ContentType="application/vnd.openxmlformats-officedocument.drawingml.chart+xml"/>
  <Override PartName="/xl/pivotTables/pivotTable21.xml" ContentType="application/vnd.openxmlformats-officedocument.spreadsheetml.pivotTable+xml"/>
  <Override PartName="/xl/drawings/drawing22.xml" ContentType="application/vnd.openxmlformats-officedocument.drawing+xml"/>
  <Override PartName="/xl/charts/chart26.xml" ContentType="application/vnd.openxmlformats-officedocument.drawingml.chart+xml"/>
  <Override PartName="/xl/pivotTables/pivotTable22.xml" ContentType="application/vnd.openxmlformats-officedocument.spreadsheetml.pivotTable+xml"/>
  <Override PartName="/xl/drawings/drawing23.xml" ContentType="application/vnd.openxmlformats-officedocument.drawing+xml"/>
  <Override PartName="/xl/charts/chart27.xml" ContentType="application/vnd.openxmlformats-officedocument.drawingml.chart+xml"/>
  <Override PartName="/xl/pivotTables/pivotTable23.xml" ContentType="application/vnd.openxmlformats-officedocument.spreadsheetml.pivotTable+xml"/>
  <Override PartName="/xl/drawings/drawing24.xml" ContentType="application/vnd.openxmlformats-officedocument.drawing+xml"/>
  <Override PartName="/xl/charts/chart28.xml" ContentType="application/vnd.openxmlformats-officedocument.drawingml.chart+xml"/>
  <Override PartName="/xl/pivotTables/pivotTable24.xml" ContentType="application/vnd.openxmlformats-officedocument.spreadsheetml.pivotTable+xml"/>
  <Override PartName="/xl/drawings/drawing25.xml" ContentType="application/vnd.openxmlformats-officedocument.drawing+xml"/>
  <Override PartName="/xl/charts/chart29.xml" ContentType="application/vnd.openxmlformats-officedocument.drawingml.chart+xml"/>
  <Override PartName="/xl/pivotTables/pivotTable25.xml" ContentType="application/vnd.openxmlformats-officedocument.spreadsheetml.pivotTable+xml"/>
  <Override PartName="/xl/drawings/drawing26.xml" ContentType="application/vnd.openxmlformats-officedocument.drawing+xml"/>
  <Override PartName="/xl/charts/chart30.xml" ContentType="application/vnd.openxmlformats-officedocument.drawingml.chart+xml"/>
  <Override PartName="/xl/pivotTables/pivotTable26.xml" ContentType="application/vnd.openxmlformats-officedocument.spreadsheetml.pivotTable+xml"/>
  <Override PartName="/xl/drawings/drawing27.xml" ContentType="application/vnd.openxmlformats-officedocument.drawing+xml"/>
  <Override PartName="/xl/charts/chart31.xml" ContentType="application/vnd.openxmlformats-officedocument.drawingml.chart+xml"/>
  <Override PartName="/xl/pivotTables/pivotTable27.xml" ContentType="application/vnd.openxmlformats-officedocument.spreadsheetml.pivotTable+xml"/>
  <Override PartName="/xl/drawings/drawing28.xml" ContentType="application/vnd.openxmlformats-officedocument.drawing+xml"/>
  <Override PartName="/xl/charts/chart32.xml" ContentType="application/vnd.openxmlformats-officedocument.drawingml.chart+xml"/>
  <Override PartName="/xl/pivotTables/pivotTable28.xml" ContentType="application/vnd.openxmlformats-officedocument.spreadsheetml.pivotTable+xml"/>
  <Override PartName="/xl/drawings/drawing29.xml" ContentType="application/vnd.openxmlformats-officedocument.drawing+xml"/>
  <Override PartName="/xl/charts/chart3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24226"/>
  <mc:AlternateContent xmlns:mc="http://schemas.openxmlformats.org/markup-compatibility/2006">
    <mc:Choice Requires="x15">
      <x15ac:absPath xmlns:x15ac="http://schemas.microsoft.com/office/spreadsheetml/2010/11/ac" url="https://daiichisankyo2.sharepoint.com/sites/GlobalPVMA-QA/Documentos Compartilhados/General/Global Quality Risk Assessment FY2022/Questionnaire/"/>
    </mc:Choice>
  </mc:AlternateContent>
  <xr:revisionPtr revIDLastSave="531" documentId="13_ncr:1_{1E4C0869-0D05-46AB-A363-A464C32B460C}" xr6:coauthVersionLast="45" xr6:coauthVersionMax="45" xr10:uidLastSave="{58F3DC35-9A10-4359-9AA9-A07B5DEC5785}"/>
  <bookViews>
    <workbookView xWindow="-110" yWindow="-110" windowWidth="19420" windowHeight="10420" tabRatio="833" activeTab="4" xr2:uid="{00000000-000D-0000-FFFF-FFFF00000000}"/>
  </bookViews>
  <sheets>
    <sheet name="GQRA FY2022 PVMA" sheetId="1" r:id="rId1"/>
    <sheet name="Global % score" sheetId="32" r:id="rId2"/>
    <sheet name="Regional % score" sheetId="36" r:id="rId3"/>
    <sheet name="Global comparison between sites" sheetId="34" r:id="rId4"/>
    <sheet name="Regional comparison" sheetId="35" r:id="rId5"/>
    <sheet name="High-level figures" sheetId="33" r:id="rId6"/>
    <sheet name="Q2" sheetId="4" r:id="rId7"/>
    <sheet name="Q3" sheetId="5" r:id="rId8"/>
    <sheet name="Q4" sheetId="6" r:id="rId9"/>
    <sheet name="Q5" sheetId="7" r:id="rId10"/>
    <sheet name="Q6" sheetId="8" r:id="rId11"/>
    <sheet name="Q7" sheetId="9" r:id="rId12"/>
    <sheet name="Q8" sheetId="10" r:id="rId13"/>
    <sheet name="Q9" sheetId="11" r:id="rId14"/>
    <sheet name="Q10" sheetId="12" r:id="rId15"/>
    <sheet name="Q11" sheetId="13" r:id="rId16"/>
    <sheet name="Q12" sheetId="14" r:id="rId17"/>
    <sheet name="Q13" sheetId="15" r:id="rId18"/>
    <sheet name="Q14" sheetId="16" r:id="rId19"/>
    <sheet name="Q15" sheetId="17" r:id="rId20"/>
    <sheet name="Q16" sheetId="18" r:id="rId21"/>
    <sheet name="Q17" sheetId="19" r:id="rId22"/>
    <sheet name="Q18" sheetId="20" r:id="rId23"/>
    <sheet name="Q19" sheetId="21" r:id="rId24"/>
    <sheet name="Q20" sheetId="22" r:id="rId25"/>
    <sheet name="Q21" sheetId="23" r:id="rId26"/>
    <sheet name="Q22" sheetId="24" r:id="rId27"/>
    <sheet name="Q23" sheetId="25" r:id="rId28"/>
    <sheet name="Q24" sheetId="26" r:id="rId29"/>
    <sheet name="Q25" sheetId="27" r:id="rId30"/>
    <sheet name="Q26" sheetId="28" r:id="rId31"/>
    <sheet name="Q27" sheetId="29" r:id="rId32"/>
    <sheet name="Q28" sheetId="30" r:id="rId33"/>
  </sheets>
  <definedNames>
    <definedName name="_xlnm._FilterDatabase" localSheetId="1" hidden="1">'Global % score'!$D$1:$AF$57</definedName>
    <definedName name="_xlnm._FilterDatabase" localSheetId="0" hidden="1">'GQRA FY2022 PVMA'!$A$2:$BK$58</definedName>
    <definedName name="_xlnm._FilterDatabase" localSheetId="2" hidden="1">'Regional % score'!$D$1:$AF$37</definedName>
  </definedNames>
  <calcPr calcId="191029" calcCompleted="0"/>
  <pivotCaches>
    <pivotCache cacheId="0" r:id="rId34"/>
    <pivotCache cacheId="1" r:id="rId3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6" i="35" l="1"/>
  <c r="S36" i="35"/>
  <c r="T36" i="35"/>
  <c r="U36" i="35"/>
  <c r="V36" i="35"/>
  <c r="W36" i="35"/>
  <c r="X36" i="35"/>
  <c r="Y36" i="35"/>
  <c r="Z36" i="35"/>
  <c r="AA36" i="35"/>
  <c r="AB36" i="35"/>
  <c r="AC36" i="35"/>
  <c r="AD36" i="35"/>
  <c r="AE36" i="35"/>
  <c r="AF36" i="35"/>
  <c r="AG36" i="35"/>
  <c r="AH36" i="35"/>
  <c r="AI36" i="35"/>
  <c r="R37" i="35"/>
  <c r="S37" i="35"/>
  <c r="T37" i="35"/>
  <c r="U37" i="35"/>
  <c r="V37" i="35"/>
  <c r="W37" i="35"/>
  <c r="X37" i="35"/>
  <c r="Y37" i="35"/>
  <c r="Z37" i="35"/>
  <c r="AA37" i="35"/>
  <c r="AB37" i="35"/>
  <c r="AC37" i="35"/>
  <c r="AD37" i="35"/>
  <c r="AE37" i="35"/>
  <c r="AF37" i="35"/>
  <c r="AG37" i="35"/>
  <c r="AH37" i="35"/>
  <c r="AI37" i="35"/>
  <c r="R38" i="35"/>
  <c r="S38" i="35"/>
  <c r="T38" i="35"/>
  <c r="U38" i="35"/>
  <c r="V38" i="35"/>
  <c r="W38" i="35"/>
  <c r="X38" i="35"/>
  <c r="Y38" i="35"/>
  <c r="Z38" i="35"/>
  <c r="AA38" i="35"/>
  <c r="AB38" i="35"/>
  <c r="AC38" i="35"/>
  <c r="AD38" i="35"/>
  <c r="AE38" i="35"/>
  <c r="AF38" i="35"/>
  <c r="AG38" i="35"/>
  <c r="AH38" i="35"/>
  <c r="AI38" i="35"/>
  <c r="R39" i="35"/>
  <c r="S39" i="35"/>
  <c r="T39" i="35"/>
  <c r="U39" i="35"/>
  <c r="V39" i="35"/>
  <c r="W39" i="35"/>
  <c r="X39" i="35"/>
  <c r="Y39" i="35"/>
  <c r="Z39" i="35"/>
  <c r="AA39" i="35"/>
  <c r="AB39" i="35"/>
  <c r="AC39" i="35"/>
  <c r="AD39" i="35"/>
  <c r="AE39" i="35"/>
  <c r="AF39" i="35"/>
  <c r="AG39" i="35"/>
  <c r="AH39" i="35"/>
  <c r="AI39" i="35"/>
  <c r="R40" i="35"/>
  <c r="S40" i="35"/>
  <c r="T40" i="35"/>
  <c r="U40" i="35"/>
  <c r="V40" i="35"/>
  <c r="W40" i="35"/>
  <c r="X40" i="35"/>
  <c r="Y40" i="35"/>
  <c r="Z40" i="35"/>
  <c r="AA40" i="35"/>
  <c r="AB40" i="35"/>
  <c r="AC40" i="35"/>
  <c r="AD40" i="35"/>
  <c r="AE40" i="35"/>
  <c r="AF40" i="35"/>
  <c r="AG40" i="35"/>
  <c r="AH40" i="35"/>
  <c r="AI40" i="35"/>
  <c r="R30" i="35"/>
  <c r="S30" i="35"/>
  <c r="T30" i="35"/>
  <c r="U30" i="35"/>
  <c r="V30" i="35"/>
  <c r="W30" i="35"/>
  <c r="X30" i="35"/>
  <c r="Y30" i="35"/>
  <c r="Z30" i="35"/>
  <c r="AA30" i="35"/>
  <c r="AB30" i="35"/>
  <c r="AC30" i="35"/>
  <c r="AD30" i="35"/>
  <c r="AE30" i="35"/>
  <c r="AF30" i="35"/>
  <c r="AG30" i="35"/>
  <c r="AH30" i="35"/>
  <c r="AI30" i="35"/>
  <c r="R31" i="35"/>
  <c r="S31" i="35"/>
  <c r="T31" i="35"/>
  <c r="U31" i="35"/>
  <c r="V31" i="35"/>
  <c r="W31" i="35"/>
  <c r="X31" i="35"/>
  <c r="Y31" i="35"/>
  <c r="Z31" i="35"/>
  <c r="AA31" i="35"/>
  <c r="AB31" i="35"/>
  <c r="AC31" i="35"/>
  <c r="AD31" i="35"/>
  <c r="AE31" i="35"/>
  <c r="AF31" i="35"/>
  <c r="AG31" i="35"/>
  <c r="AH31" i="35"/>
  <c r="AI31" i="35"/>
  <c r="Q36" i="35"/>
  <c r="Q37" i="35"/>
  <c r="Q38" i="35"/>
  <c r="Q39" i="35"/>
  <c r="Q40" i="35"/>
  <c r="K36" i="35"/>
  <c r="L36" i="35"/>
  <c r="M36" i="35"/>
  <c r="N36" i="35"/>
  <c r="K37" i="35"/>
  <c r="L37" i="35"/>
  <c r="M37" i="35"/>
  <c r="N37" i="35"/>
  <c r="K38" i="35"/>
  <c r="L38" i="35"/>
  <c r="M38" i="35"/>
  <c r="N38" i="35"/>
  <c r="K39" i="35"/>
  <c r="L39" i="35"/>
  <c r="M39" i="35"/>
  <c r="N39" i="35"/>
  <c r="K40" i="35"/>
  <c r="L40" i="35"/>
  <c r="M40" i="35"/>
  <c r="N40" i="35"/>
  <c r="K30" i="35"/>
  <c r="L30" i="35"/>
  <c r="M30" i="35"/>
  <c r="N30" i="35"/>
  <c r="K31" i="35"/>
  <c r="L31" i="35"/>
  <c r="M31" i="35"/>
  <c r="N31" i="35"/>
  <c r="J40" i="35"/>
  <c r="I40" i="35"/>
  <c r="J39" i="35"/>
  <c r="I39" i="35"/>
  <c r="J38" i="35"/>
  <c r="I38" i="35"/>
  <c r="J37" i="35"/>
  <c r="I37" i="35"/>
  <c r="J36" i="35"/>
  <c r="I36" i="35"/>
  <c r="J31" i="35"/>
  <c r="I31" i="35"/>
  <c r="J30" i="35"/>
  <c r="I30" i="35"/>
  <c r="G145" i="36"/>
  <c r="H145" i="36"/>
  <c r="I145" i="36"/>
  <c r="J145" i="36"/>
  <c r="J146" i="36" s="1"/>
  <c r="K145" i="36"/>
  <c r="K146" i="36" s="1"/>
  <c r="L145" i="36"/>
  <c r="M145" i="36"/>
  <c r="N145" i="36"/>
  <c r="N146" i="36" s="1"/>
  <c r="O145" i="36"/>
  <c r="P145" i="36"/>
  <c r="Q145" i="36"/>
  <c r="Q146" i="36" s="1"/>
  <c r="R145" i="36"/>
  <c r="R146" i="36" s="1"/>
  <c r="S145" i="36"/>
  <c r="S146" i="36" s="1"/>
  <c r="T145" i="36"/>
  <c r="U145" i="36"/>
  <c r="V145" i="36"/>
  <c r="V146" i="36" s="1"/>
  <c r="W145" i="36"/>
  <c r="X145" i="36"/>
  <c r="Y145" i="36"/>
  <c r="Y146" i="36" s="1"/>
  <c r="Z145" i="36"/>
  <c r="Z146" i="36" s="1"/>
  <c r="AA145" i="36"/>
  <c r="AA146" i="36" s="1"/>
  <c r="AB145" i="36"/>
  <c r="AC145" i="36"/>
  <c r="AD145" i="36"/>
  <c r="AD146" i="36" s="1"/>
  <c r="AE145" i="36"/>
  <c r="AF145" i="36"/>
  <c r="F145" i="36"/>
  <c r="F146" i="36" s="1"/>
  <c r="G142" i="36"/>
  <c r="G143" i="36" s="1"/>
  <c r="H142" i="36"/>
  <c r="H143" i="36" s="1"/>
  <c r="I142" i="36"/>
  <c r="J142" i="36"/>
  <c r="K142" i="36"/>
  <c r="K143" i="36" s="1"/>
  <c r="L142" i="36"/>
  <c r="M142" i="36"/>
  <c r="N142" i="36"/>
  <c r="N143" i="36" s="1"/>
  <c r="R142" i="36"/>
  <c r="R143" i="36" s="1"/>
  <c r="T142" i="36"/>
  <c r="T143" i="36" s="1"/>
  <c r="U142" i="36"/>
  <c r="V142" i="36"/>
  <c r="W142" i="36"/>
  <c r="W143" i="36" s="1"/>
  <c r="X142" i="36"/>
  <c r="Y142" i="36"/>
  <c r="Z142" i="36"/>
  <c r="AA142" i="36"/>
  <c r="AA143" i="36" s="1"/>
  <c r="AB142" i="36"/>
  <c r="AB143" i="36" s="1"/>
  <c r="AC142" i="36"/>
  <c r="AD142" i="36"/>
  <c r="AD143" i="36" s="1"/>
  <c r="AE142" i="36"/>
  <c r="AE143" i="36" s="1"/>
  <c r="AF142" i="36"/>
  <c r="AF143" i="36" s="1"/>
  <c r="F142" i="36"/>
  <c r="F143" i="36" s="1"/>
  <c r="G139" i="36"/>
  <c r="H139" i="36"/>
  <c r="I139" i="36"/>
  <c r="J139" i="36"/>
  <c r="K139" i="36"/>
  <c r="L139" i="36"/>
  <c r="M139" i="36"/>
  <c r="N139" i="36"/>
  <c r="N140" i="36" s="1"/>
  <c r="O139" i="36"/>
  <c r="Q139" i="36"/>
  <c r="R139" i="36"/>
  <c r="T139" i="36"/>
  <c r="U139" i="36"/>
  <c r="V139" i="36"/>
  <c r="W139" i="36"/>
  <c r="X139" i="36"/>
  <c r="Y139" i="36"/>
  <c r="Z139" i="36"/>
  <c r="AA139" i="36"/>
  <c r="AB139" i="36"/>
  <c r="AC139" i="36"/>
  <c r="AD139" i="36"/>
  <c r="AE139" i="36"/>
  <c r="AF139" i="36"/>
  <c r="F139" i="36"/>
  <c r="G136" i="36"/>
  <c r="H136" i="36"/>
  <c r="I136" i="36"/>
  <c r="J136" i="36"/>
  <c r="K136" i="36"/>
  <c r="L136" i="36"/>
  <c r="M136" i="36"/>
  <c r="N136" i="36"/>
  <c r="O136" i="36"/>
  <c r="P136" i="36"/>
  <c r="Q136" i="36"/>
  <c r="R136" i="36"/>
  <c r="S136" i="36"/>
  <c r="T136" i="36"/>
  <c r="U136" i="36"/>
  <c r="V136" i="36"/>
  <c r="W136" i="36"/>
  <c r="X136" i="36"/>
  <c r="Y136" i="36"/>
  <c r="Z136" i="36"/>
  <c r="AA136" i="36"/>
  <c r="AB136" i="36"/>
  <c r="AC136" i="36"/>
  <c r="AD136" i="36"/>
  <c r="AE136" i="36"/>
  <c r="AF136" i="36"/>
  <c r="F136" i="36"/>
  <c r="G133" i="36"/>
  <c r="H133" i="36"/>
  <c r="I133" i="36"/>
  <c r="J133" i="36"/>
  <c r="K133" i="36"/>
  <c r="L133" i="36"/>
  <c r="M133" i="36"/>
  <c r="N133" i="36"/>
  <c r="T133" i="36"/>
  <c r="U133" i="36"/>
  <c r="V133" i="36"/>
  <c r="W133" i="36"/>
  <c r="X133" i="36"/>
  <c r="Y133" i="36"/>
  <c r="Z133" i="36"/>
  <c r="AA133" i="36"/>
  <c r="AB133" i="36"/>
  <c r="AC133" i="36"/>
  <c r="AD133" i="36"/>
  <c r="AE133" i="36"/>
  <c r="AF133" i="36"/>
  <c r="F133" i="36"/>
  <c r="G130" i="36"/>
  <c r="H130" i="36"/>
  <c r="I130" i="36"/>
  <c r="J130" i="36"/>
  <c r="K130" i="36"/>
  <c r="L130" i="36"/>
  <c r="M130" i="36"/>
  <c r="M131" i="36" s="1"/>
  <c r="N130" i="36"/>
  <c r="N131" i="36" s="1"/>
  <c r="O130" i="36"/>
  <c r="P130" i="36"/>
  <c r="Q130" i="36"/>
  <c r="R130" i="36"/>
  <c r="S130" i="36"/>
  <c r="T130" i="36"/>
  <c r="U130" i="36"/>
  <c r="V130" i="36"/>
  <c r="V131" i="36" s="1"/>
  <c r="W130" i="36"/>
  <c r="X130" i="36"/>
  <c r="Y130" i="36"/>
  <c r="Z130" i="36"/>
  <c r="AA130" i="36"/>
  <c r="AB130" i="36"/>
  <c r="AC130" i="36"/>
  <c r="AC131" i="36" s="1"/>
  <c r="AD130" i="36"/>
  <c r="AD131" i="36" s="1"/>
  <c r="AE130" i="36"/>
  <c r="AF130" i="36"/>
  <c r="F130" i="36"/>
  <c r="G127" i="36"/>
  <c r="H127" i="36"/>
  <c r="I127" i="36"/>
  <c r="J127" i="36"/>
  <c r="K127" i="36"/>
  <c r="L127" i="36"/>
  <c r="M127" i="36"/>
  <c r="N127" i="36"/>
  <c r="O127" i="36"/>
  <c r="P127" i="36"/>
  <c r="Q127" i="36"/>
  <c r="R127" i="36"/>
  <c r="S127" i="36"/>
  <c r="T127" i="36"/>
  <c r="U127" i="36"/>
  <c r="V127" i="36"/>
  <c r="W127" i="36"/>
  <c r="X127" i="36"/>
  <c r="Y127" i="36"/>
  <c r="Z127" i="36"/>
  <c r="AA127" i="36"/>
  <c r="AB127" i="36"/>
  <c r="AC127" i="36"/>
  <c r="AD127" i="36"/>
  <c r="AE127" i="36"/>
  <c r="AF127" i="36"/>
  <c r="F127" i="36"/>
  <c r="G124" i="36"/>
  <c r="H124" i="36"/>
  <c r="I124" i="36"/>
  <c r="J124" i="36"/>
  <c r="K124" i="36"/>
  <c r="L124" i="36"/>
  <c r="M124" i="36"/>
  <c r="N124" i="36"/>
  <c r="O124" i="36"/>
  <c r="P124" i="36"/>
  <c r="Q124" i="36"/>
  <c r="R124" i="36"/>
  <c r="S124" i="36"/>
  <c r="T124" i="36"/>
  <c r="U124" i="36"/>
  <c r="V124" i="36"/>
  <c r="W124" i="36"/>
  <c r="X124" i="36"/>
  <c r="Y124" i="36"/>
  <c r="Z124" i="36"/>
  <c r="AA124" i="36"/>
  <c r="AB124" i="36"/>
  <c r="AC124" i="36"/>
  <c r="AD124" i="36"/>
  <c r="AE124" i="36"/>
  <c r="AF124" i="36"/>
  <c r="F124" i="36"/>
  <c r="G121" i="36"/>
  <c r="H121" i="36"/>
  <c r="I121" i="36"/>
  <c r="J121" i="36"/>
  <c r="K121" i="36"/>
  <c r="L121" i="36"/>
  <c r="M121" i="36"/>
  <c r="N121" i="36"/>
  <c r="P121" i="36"/>
  <c r="R121" i="36"/>
  <c r="S121" i="36"/>
  <c r="T121" i="36"/>
  <c r="U121" i="36"/>
  <c r="V121" i="36"/>
  <c r="W121" i="36"/>
  <c r="X121" i="36"/>
  <c r="Y121" i="36"/>
  <c r="Z121" i="36"/>
  <c r="AA121" i="36"/>
  <c r="AB121" i="36"/>
  <c r="AC121" i="36"/>
  <c r="AD121" i="36"/>
  <c r="AE121" i="36"/>
  <c r="AF121" i="36"/>
  <c r="F121" i="36"/>
  <c r="G118" i="36"/>
  <c r="H118" i="36"/>
  <c r="I118" i="36"/>
  <c r="J118" i="36"/>
  <c r="K118" i="36"/>
  <c r="L118" i="36"/>
  <c r="L119" i="36" s="1"/>
  <c r="M118" i="36"/>
  <c r="M119" i="36" s="1"/>
  <c r="N118" i="36"/>
  <c r="N119" i="36" s="1"/>
  <c r="O118" i="36"/>
  <c r="P118" i="36"/>
  <c r="Q118" i="36"/>
  <c r="R118" i="36"/>
  <c r="S118" i="36"/>
  <c r="S119" i="36" s="1"/>
  <c r="T118" i="36"/>
  <c r="T119" i="36" s="1"/>
  <c r="U118" i="36"/>
  <c r="U119" i="36" s="1"/>
  <c r="V118" i="36"/>
  <c r="V119" i="36" s="1"/>
  <c r="W118" i="36"/>
  <c r="X118" i="36"/>
  <c r="Y118" i="36"/>
  <c r="Z118" i="36"/>
  <c r="AA118" i="36"/>
  <c r="AA119" i="36" s="1"/>
  <c r="AB118" i="36"/>
  <c r="AB119" i="36" s="1"/>
  <c r="AC118" i="36"/>
  <c r="AC119" i="36" s="1"/>
  <c r="AD118" i="36"/>
  <c r="AD119" i="36" s="1"/>
  <c r="AE118" i="36"/>
  <c r="AF118" i="36"/>
  <c r="F118" i="36"/>
  <c r="S115" i="36"/>
  <c r="U115" i="36"/>
  <c r="AB115" i="36"/>
  <c r="AC115" i="36"/>
  <c r="AE115" i="36"/>
  <c r="F115" i="36"/>
  <c r="G112" i="36"/>
  <c r="H112" i="36"/>
  <c r="I112" i="36"/>
  <c r="J112" i="36"/>
  <c r="K112" i="36"/>
  <c r="L112" i="36"/>
  <c r="M112" i="36"/>
  <c r="N112" i="36"/>
  <c r="P112" i="36"/>
  <c r="R112" i="36"/>
  <c r="S112" i="36"/>
  <c r="T112" i="36"/>
  <c r="U112" i="36"/>
  <c r="V112" i="36"/>
  <c r="W112" i="36"/>
  <c r="X112" i="36"/>
  <c r="Y112" i="36"/>
  <c r="Z112" i="36"/>
  <c r="AA112" i="36"/>
  <c r="AB112" i="36"/>
  <c r="AC112" i="36"/>
  <c r="AD112" i="36"/>
  <c r="AE112" i="36"/>
  <c r="AF112" i="36"/>
  <c r="F112" i="36"/>
  <c r="R109" i="36"/>
  <c r="P109" i="36"/>
  <c r="H109" i="36"/>
  <c r="G109" i="36"/>
  <c r="I109" i="36"/>
  <c r="J109" i="36"/>
  <c r="K109" i="36"/>
  <c r="L109" i="36"/>
  <c r="M109" i="36"/>
  <c r="N109" i="36"/>
  <c r="S109" i="36"/>
  <c r="T109" i="36"/>
  <c r="U109" i="36"/>
  <c r="V109" i="36"/>
  <c r="W109" i="36"/>
  <c r="X109" i="36"/>
  <c r="Y109" i="36"/>
  <c r="Z109" i="36"/>
  <c r="AA109" i="36"/>
  <c r="AB109" i="36"/>
  <c r="AC109" i="36"/>
  <c r="AD109" i="36"/>
  <c r="AE109" i="36"/>
  <c r="AF109" i="36"/>
  <c r="F109" i="36"/>
  <c r="G106" i="36"/>
  <c r="H106" i="36"/>
  <c r="J106" i="36"/>
  <c r="L106" i="36"/>
  <c r="M106" i="36"/>
  <c r="N106" i="36"/>
  <c r="O106" i="36"/>
  <c r="Q106" i="36"/>
  <c r="T106" i="36"/>
  <c r="U106" i="36"/>
  <c r="V106" i="36"/>
  <c r="Y106" i="36"/>
  <c r="Z106" i="36"/>
  <c r="AA106" i="36"/>
  <c r="AB106" i="36"/>
  <c r="AE106" i="36"/>
  <c r="AF106" i="36"/>
  <c r="F106" i="36"/>
  <c r="G103" i="36"/>
  <c r="H103" i="36"/>
  <c r="I103" i="36"/>
  <c r="J103" i="36"/>
  <c r="K103" i="36"/>
  <c r="L103" i="36"/>
  <c r="M103" i="36"/>
  <c r="N103" i="36"/>
  <c r="Q103" i="36"/>
  <c r="R103" i="36"/>
  <c r="S103" i="36"/>
  <c r="T103" i="36"/>
  <c r="U103" i="36"/>
  <c r="V103" i="36"/>
  <c r="W103" i="36"/>
  <c r="X103" i="36"/>
  <c r="Y103" i="36"/>
  <c r="Z103" i="36"/>
  <c r="AA103" i="36"/>
  <c r="AB103" i="36"/>
  <c r="AC103" i="36"/>
  <c r="AD103" i="36"/>
  <c r="AE103" i="36"/>
  <c r="AF103" i="36"/>
  <c r="F103" i="36"/>
  <c r="G100" i="36"/>
  <c r="G101" i="36" s="1"/>
  <c r="H100" i="36"/>
  <c r="H101" i="36" s="1"/>
  <c r="I100" i="36"/>
  <c r="J100" i="36"/>
  <c r="K100" i="36"/>
  <c r="L100" i="36"/>
  <c r="M100" i="36"/>
  <c r="N100" i="36"/>
  <c r="N101" i="36" s="1"/>
  <c r="O100" i="36"/>
  <c r="O101" i="36" s="1"/>
  <c r="P100" i="36"/>
  <c r="P101" i="36" s="1"/>
  <c r="S100" i="36"/>
  <c r="T100" i="36"/>
  <c r="U100" i="36"/>
  <c r="V100" i="36"/>
  <c r="W100" i="36"/>
  <c r="X100" i="36"/>
  <c r="X101" i="36" s="1"/>
  <c r="Y100" i="36"/>
  <c r="Y101" i="36" s="1"/>
  <c r="Z100" i="36"/>
  <c r="AA100" i="36"/>
  <c r="AC100" i="36"/>
  <c r="AD100" i="36"/>
  <c r="AE100" i="36"/>
  <c r="AF100" i="36"/>
  <c r="AF101" i="36" s="1"/>
  <c r="F100" i="36"/>
  <c r="F101" i="36" s="1"/>
  <c r="O98" i="36"/>
  <c r="G97" i="36"/>
  <c r="G98" i="36" s="1"/>
  <c r="H97" i="36"/>
  <c r="H98" i="36" s="1"/>
  <c r="I97" i="36"/>
  <c r="I98" i="36" s="1"/>
  <c r="J97" i="36"/>
  <c r="K97" i="36"/>
  <c r="L97" i="36"/>
  <c r="M97" i="36"/>
  <c r="N97" i="36"/>
  <c r="O97" i="36"/>
  <c r="P97" i="36"/>
  <c r="P98" i="36" s="1"/>
  <c r="Q97" i="36"/>
  <c r="Q98" i="36" s="1"/>
  <c r="R97" i="36"/>
  <c r="R98" i="36" s="1"/>
  <c r="S97" i="36"/>
  <c r="S98" i="36" s="1"/>
  <c r="T97" i="36"/>
  <c r="T98" i="36" s="1"/>
  <c r="U97" i="36"/>
  <c r="V97" i="36"/>
  <c r="W97" i="36"/>
  <c r="X97" i="36"/>
  <c r="X98" i="36" s="1"/>
  <c r="Y97" i="36"/>
  <c r="Y98" i="36" s="1"/>
  <c r="Z97" i="36"/>
  <c r="AA97" i="36"/>
  <c r="AB97" i="36"/>
  <c r="AB98" i="36" s="1"/>
  <c r="AC97" i="36"/>
  <c r="AD97" i="36"/>
  <c r="AE97" i="36"/>
  <c r="AF97" i="36"/>
  <c r="AF98" i="36" s="1"/>
  <c r="F97" i="36"/>
  <c r="F98" i="36" s="1"/>
  <c r="AD95" i="36"/>
  <c r="AE95" i="36"/>
  <c r="G94" i="36"/>
  <c r="H94" i="36"/>
  <c r="I94" i="36"/>
  <c r="J94" i="36"/>
  <c r="K94" i="36"/>
  <c r="K95" i="36" s="1"/>
  <c r="L94" i="36"/>
  <c r="L95" i="36" s="1"/>
  <c r="M94" i="36"/>
  <c r="M95" i="36" s="1"/>
  <c r="N94" i="36"/>
  <c r="O94" i="36"/>
  <c r="P94" i="36"/>
  <c r="Q94" i="36"/>
  <c r="R94" i="36"/>
  <c r="S94" i="36"/>
  <c r="S95" i="36" s="1"/>
  <c r="T94" i="36"/>
  <c r="T95" i="36" s="1"/>
  <c r="U94" i="36"/>
  <c r="U95" i="36" s="1"/>
  <c r="V94" i="36"/>
  <c r="W94" i="36"/>
  <c r="X94" i="36"/>
  <c r="Y94" i="36"/>
  <c r="Z94" i="36"/>
  <c r="AA94" i="36"/>
  <c r="AA95" i="36" s="1"/>
  <c r="AB94" i="36"/>
  <c r="AB95" i="36" s="1"/>
  <c r="AC94" i="36"/>
  <c r="AC95" i="36" s="1"/>
  <c r="AD94" i="36"/>
  <c r="AE94" i="36"/>
  <c r="AF94" i="36"/>
  <c r="F94" i="36"/>
  <c r="F95" i="36" s="1"/>
  <c r="AA92" i="36"/>
  <c r="G91" i="36"/>
  <c r="H91" i="36"/>
  <c r="H92" i="36" s="1"/>
  <c r="I91" i="36"/>
  <c r="J91" i="36"/>
  <c r="K91" i="36"/>
  <c r="L91" i="36"/>
  <c r="M91" i="36"/>
  <c r="M92" i="36" s="1"/>
  <c r="N91" i="36"/>
  <c r="N92" i="36" s="1"/>
  <c r="O91" i="36"/>
  <c r="P91" i="36"/>
  <c r="P92" i="36" s="1"/>
  <c r="Q91" i="36"/>
  <c r="R91" i="36"/>
  <c r="S91" i="36"/>
  <c r="T91" i="36"/>
  <c r="U91" i="36"/>
  <c r="V91" i="36"/>
  <c r="W91" i="36"/>
  <c r="X91" i="36"/>
  <c r="Y91" i="36"/>
  <c r="Y92" i="36" s="1"/>
  <c r="Z91" i="36"/>
  <c r="Z92" i="36" s="1"/>
  <c r="AA91" i="36"/>
  <c r="AB91" i="36"/>
  <c r="AB92" i="36" s="1"/>
  <c r="AC91" i="36"/>
  <c r="AD91" i="36"/>
  <c r="AD92" i="36" s="1"/>
  <c r="AE91" i="36"/>
  <c r="AF91" i="36"/>
  <c r="F91" i="36"/>
  <c r="F92" i="36" s="1"/>
  <c r="I146" i="36"/>
  <c r="AF146" i="36"/>
  <c r="AE146" i="36"/>
  <c r="AC146" i="36"/>
  <c r="AB146" i="36"/>
  <c r="X146" i="36"/>
  <c r="W146" i="36"/>
  <c r="U146" i="36"/>
  <c r="T146" i="36"/>
  <c r="P146" i="36"/>
  <c r="O146" i="36"/>
  <c r="M146" i="36"/>
  <c r="L146" i="36"/>
  <c r="H146" i="36"/>
  <c r="G146" i="36"/>
  <c r="X143" i="36"/>
  <c r="AC143" i="36"/>
  <c r="Z143" i="36"/>
  <c r="Y143" i="36"/>
  <c r="V143" i="36"/>
  <c r="U143" i="36"/>
  <c r="M143" i="36"/>
  <c r="L143" i="36"/>
  <c r="J143" i="36"/>
  <c r="I143" i="36"/>
  <c r="U140" i="36"/>
  <c r="K137" i="36"/>
  <c r="AF119" i="36"/>
  <c r="AE119" i="36"/>
  <c r="Z119" i="36"/>
  <c r="Y119" i="36"/>
  <c r="X119" i="36"/>
  <c r="W119" i="36"/>
  <c r="R119" i="36"/>
  <c r="Q119" i="36"/>
  <c r="P119" i="36"/>
  <c r="O119" i="36"/>
  <c r="K119" i="36"/>
  <c r="J119" i="36"/>
  <c r="I119" i="36"/>
  <c r="H119" i="36"/>
  <c r="G119" i="36"/>
  <c r="F119" i="36"/>
  <c r="S110" i="36"/>
  <c r="AA104" i="36"/>
  <c r="Z104" i="36"/>
  <c r="AE101" i="36"/>
  <c r="AD101" i="36"/>
  <c r="AC101" i="36"/>
  <c r="AA101" i="36"/>
  <c r="Z101" i="36"/>
  <c r="W101" i="36"/>
  <c r="V101" i="36"/>
  <c r="U101" i="36"/>
  <c r="T101" i="36"/>
  <c r="S101" i="36"/>
  <c r="M101" i="36"/>
  <c r="L101" i="36"/>
  <c r="K101" i="36"/>
  <c r="J101" i="36"/>
  <c r="I101" i="36"/>
  <c r="AE98" i="36"/>
  <c r="AD98" i="36"/>
  <c r="AC98" i="36"/>
  <c r="AA98" i="36"/>
  <c r="Z98" i="36"/>
  <c r="W98" i="36"/>
  <c r="V98" i="36"/>
  <c r="U98" i="36"/>
  <c r="N98" i="36"/>
  <c r="M98" i="36"/>
  <c r="L98" i="36"/>
  <c r="K98" i="36"/>
  <c r="J98" i="36"/>
  <c r="AF95" i="36"/>
  <c r="Z95" i="36"/>
  <c r="Y95" i="36"/>
  <c r="X95" i="36"/>
  <c r="W95" i="36"/>
  <c r="V95" i="36"/>
  <c r="R95" i="36"/>
  <c r="Q95" i="36"/>
  <c r="P95" i="36"/>
  <c r="O95" i="36"/>
  <c r="N95" i="36"/>
  <c r="J95" i="36"/>
  <c r="I95" i="36"/>
  <c r="H95" i="36"/>
  <c r="G95" i="36"/>
  <c r="AE92" i="36"/>
  <c r="X92" i="36"/>
  <c r="S92" i="36"/>
  <c r="R92" i="36"/>
  <c r="K92" i="36"/>
  <c r="J92" i="36"/>
  <c r="G92" i="36"/>
  <c r="F80" i="36"/>
  <c r="G86" i="36"/>
  <c r="G87" i="36" s="1"/>
  <c r="H86" i="36"/>
  <c r="H87" i="36" s="1"/>
  <c r="I86" i="36"/>
  <c r="I87" i="36" s="1"/>
  <c r="J86" i="36"/>
  <c r="J87" i="36" s="1"/>
  <c r="J140" i="36" s="1"/>
  <c r="K86" i="36"/>
  <c r="K87" i="36" s="1"/>
  <c r="L86" i="36"/>
  <c r="L87" i="36" s="1"/>
  <c r="L140" i="36" s="1"/>
  <c r="M86" i="36"/>
  <c r="M87" i="36" s="1"/>
  <c r="M140" i="36" s="1"/>
  <c r="N86" i="36"/>
  <c r="N87" i="36" s="1"/>
  <c r="O86" i="36"/>
  <c r="O87" i="36" s="1"/>
  <c r="P86" i="36"/>
  <c r="P87" i="36" s="1"/>
  <c r="Q86" i="36"/>
  <c r="R86" i="36"/>
  <c r="R87" i="36" s="1"/>
  <c r="S86" i="36"/>
  <c r="S87" i="36" s="1"/>
  <c r="T86" i="36"/>
  <c r="T87" i="36" s="1"/>
  <c r="T140" i="36" s="1"/>
  <c r="U86" i="36"/>
  <c r="U87" i="36" s="1"/>
  <c r="V86" i="36"/>
  <c r="V87" i="36" s="1"/>
  <c r="W86" i="36"/>
  <c r="W87" i="36" s="1"/>
  <c r="X86" i="36"/>
  <c r="X87" i="36" s="1"/>
  <c r="X140" i="36" s="1"/>
  <c r="Y86" i="36"/>
  <c r="Y87" i="36" s="1"/>
  <c r="Z86" i="36"/>
  <c r="Z87" i="36" s="1"/>
  <c r="AA86" i="36"/>
  <c r="AA87" i="36" s="1"/>
  <c r="AB86" i="36"/>
  <c r="AB87" i="36" s="1"/>
  <c r="AB140" i="36" s="1"/>
  <c r="AC86" i="36"/>
  <c r="AC87" i="36" s="1"/>
  <c r="AC140" i="36" s="1"/>
  <c r="AD86" i="36"/>
  <c r="AD87" i="36" s="1"/>
  <c r="AE86" i="36"/>
  <c r="AE87" i="36" s="1"/>
  <c r="AF86" i="36"/>
  <c r="AF87" i="36" s="1"/>
  <c r="AF140" i="36" s="1"/>
  <c r="F86" i="36"/>
  <c r="F87" i="36" s="1"/>
  <c r="G83" i="36"/>
  <c r="G84" i="36" s="1"/>
  <c r="H83" i="36"/>
  <c r="H84" i="36" s="1"/>
  <c r="I83" i="36"/>
  <c r="I84" i="36" s="1"/>
  <c r="I137" i="36" s="1"/>
  <c r="J83" i="36"/>
  <c r="J84" i="36" s="1"/>
  <c r="J137" i="36" s="1"/>
  <c r="K83" i="36"/>
  <c r="K84" i="36" s="1"/>
  <c r="L83" i="36"/>
  <c r="L84" i="36" s="1"/>
  <c r="L137" i="36" s="1"/>
  <c r="M83" i="36"/>
  <c r="M84" i="36" s="1"/>
  <c r="M137" i="36" s="1"/>
  <c r="N83" i="36"/>
  <c r="N84" i="36" s="1"/>
  <c r="O83" i="36"/>
  <c r="O84" i="36" s="1"/>
  <c r="P83" i="36"/>
  <c r="P84" i="36" s="1"/>
  <c r="Q83" i="36"/>
  <c r="Q84" i="36" s="1"/>
  <c r="Q137" i="36" s="1"/>
  <c r="R83" i="36"/>
  <c r="R84" i="36" s="1"/>
  <c r="R137" i="36" s="1"/>
  <c r="S83" i="36"/>
  <c r="S84" i="36" s="1"/>
  <c r="S137" i="36" s="1"/>
  <c r="T83" i="36"/>
  <c r="T84" i="36" s="1"/>
  <c r="T137" i="36" s="1"/>
  <c r="U83" i="36"/>
  <c r="U84" i="36" s="1"/>
  <c r="U137" i="36" s="1"/>
  <c r="V83" i="36"/>
  <c r="V84" i="36" s="1"/>
  <c r="W83" i="36"/>
  <c r="W84" i="36" s="1"/>
  <c r="X83" i="36"/>
  <c r="X84" i="36" s="1"/>
  <c r="Y83" i="36"/>
  <c r="Y84" i="36" s="1"/>
  <c r="Y137" i="36" s="1"/>
  <c r="Z83" i="36"/>
  <c r="Z84" i="36" s="1"/>
  <c r="Z137" i="36" s="1"/>
  <c r="AA83" i="36"/>
  <c r="AA84" i="36" s="1"/>
  <c r="AA137" i="36" s="1"/>
  <c r="AB83" i="36"/>
  <c r="AB84" i="36" s="1"/>
  <c r="AB137" i="36" s="1"/>
  <c r="AC83" i="36"/>
  <c r="AC84" i="36" s="1"/>
  <c r="AC137" i="36" s="1"/>
  <c r="AD83" i="36"/>
  <c r="AD84" i="36" s="1"/>
  <c r="AE83" i="36"/>
  <c r="AE84" i="36" s="1"/>
  <c r="AF83" i="36"/>
  <c r="AF84" i="36" s="1"/>
  <c r="F83" i="36"/>
  <c r="F84" i="36" s="1"/>
  <c r="G80" i="36"/>
  <c r="H80" i="36"/>
  <c r="I80" i="36"/>
  <c r="J80" i="36"/>
  <c r="K80" i="36"/>
  <c r="L80" i="36"/>
  <c r="M80" i="36"/>
  <c r="N80" i="36"/>
  <c r="O80" i="36"/>
  <c r="P80" i="36"/>
  <c r="Q80" i="36"/>
  <c r="R80" i="36"/>
  <c r="S80" i="36"/>
  <c r="T80" i="36"/>
  <c r="U80" i="36"/>
  <c r="V80" i="36"/>
  <c r="W80" i="36"/>
  <c r="X80" i="36"/>
  <c r="Y80" i="36"/>
  <c r="Z80" i="36"/>
  <c r="AA80" i="36"/>
  <c r="AB80" i="36"/>
  <c r="AC80" i="36"/>
  <c r="AD80" i="36"/>
  <c r="AE80" i="36"/>
  <c r="AF80" i="36"/>
  <c r="H131" i="36"/>
  <c r="I131" i="36"/>
  <c r="J131" i="36"/>
  <c r="K131" i="36"/>
  <c r="P131" i="36"/>
  <c r="Q131" i="36"/>
  <c r="R131" i="36"/>
  <c r="S131" i="36"/>
  <c r="U131" i="36"/>
  <c r="X131" i="36"/>
  <c r="Y131" i="36"/>
  <c r="Z131" i="36"/>
  <c r="AA131" i="36"/>
  <c r="AF131" i="36"/>
  <c r="G77" i="36"/>
  <c r="G78" i="36" s="1"/>
  <c r="G128" i="36" s="1"/>
  <c r="H77" i="36"/>
  <c r="H78" i="36" s="1"/>
  <c r="H128" i="36" s="1"/>
  <c r="I77" i="36"/>
  <c r="I78" i="36" s="1"/>
  <c r="I128" i="36" s="1"/>
  <c r="J77" i="36"/>
  <c r="J78" i="36" s="1"/>
  <c r="J128" i="36" s="1"/>
  <c r="K77" i="36"/>
  <c r="K78" i="36" s="1"/>
  <c r="K128" i="36" s="1"/>
  <c r="L77" i="36"/>
  <c r="L78" i="36" s="1"/>
  <c r="M77" i="36"/>
  <c r="M78" i="36" s="1"/>
  <c r="M128" i="36" s="1"/>
  <c r="N77" i="36"/>
  <c r="N78" i="36" s="1"/>
  <c r="O77" i="36"/>
  <c r="O78" i="36" s="1"/>
  <c r="O128" i="36" s="1"/>
  <c r="P77" i="36"/>
  <c r="P78" i="36" s="1"/>
  <c r="P128" i="36" s="1"/>
  <c r="Q77" i="36"/>
  <c r="Q78" i="36" s="1"/>
  <c r="Q128" i="36" s="1"/>
  <c r="R77" i="36"/>
  <c r="R78" i="36" s="1"/>
  <c r="R128" i="36" s="1"/>
  <c r="S77" i="36"/>
  <c r="S78" i="36" s="1"/>
  <c r="S128" i="36" s="1"/>
  <c r="T77" i="36"/>
  <c r="T78" i="36" s="1"/>
  <c r="U77" i="36"/>
  <c r="U78" i="36" s="1"/>
  <c r="U128" i="36" s="1"/>
  <c r="V77" i="36"/>
  <c r="V78" i="36" s="1"/>
  <c r="W77" i="36"/>
  <c r="W78" i="36" s="1"/>
  <c r="W128" i="36" s="1"/>
  <c r="X77" i="36"/>
  <c r="X78" i="36" s="1"/>
  <c r="X128" i="36" s="1"/>
  <c r="Y77" i="36"/>
  <c r="Z77" i="36"/>
  <c r="Z78" i="36" s="1"/>
  <c r="Z128" i="36" s="1"/>
  <c r="AA77" i="36"/>
  <c r="AA78" i="36" s="1"/>
  <c r="AA128" i="36" s="1"/>
  <c r="AB77" i="36"/>
  <c r="AB78" i="36" s="1"/>
  <c r="AC77" i="36"/>
  <c r="AC78" i="36" s="1"/>
  <c r="AC128" i="36" s="1"/>
  <c r="AD77" i="36"/>
  <c r="AD78" i="36" s="1"/>
  <c r="AE77" i="36"/>
  <c r="AE78" i="36" s="1"/>
  <c r="AE128" i="36" s="1"/>
  <c r="AF77" i="36"/>
  <c r="AF78" i="36" s="1"/>
  <c r="AF128" i="36" s="1"/>
  <c r="F77" i="36"/>
  <c r="F78" i="36" s="1"/>
  <c r="G74" i="36"/>
  <c r="G75" i="36" s="1"/>
  <c r="H74" i="36"/>
  <c r="H75" i="36" s="1"/>
  <c r="H125" i="36" s="1"/>
  <c r="I74" i="36"/>
  <c r="I75" i="36" s="1"/>
  <c r="J74" i="36"/>
  <c r="J75" i="36" s="1"/>
  <c r="J125" i="36" s="1"/>
  <c r="K74" i="36"/>
  <c r="K75" i="36" s="1"/>
  <c r="K125" i="36" s="1"/>
  <c r="L74" i="36"/>
  <c r="L75" i="36" s="1"/>
  <c r="L125" i="36" s="1"/>
  <c r="M74" i="36"/>
  <c r="M75" i="36" s="1"/>
  <c r="M125" i="36" s="1"/>
  <c r="N74" i="36"/>
  <c r="N75" i="36" s="1"/>
  <c r="O74" i="36"/>
  <c r="O75" i="36" s="1"/>
  <c r="P74" i="36"/>
  <c r="P75" i="36" s="1"/>
  <c r="P125" i="36" s="1"/>
  <c r="Q74" i="36"/>
  <c r="Q75" i="36" s="1"/>
  <c r="R74" i="36"/>
  <c r="R75" i="36" s="1"/>
  <c r="R125" i="36" s="1"/>
  <c r="S74" i="36"/>
  <c r="S75" i="36" s="1"/>
  <c r="S125" i="36" s="1"/>
  <c r="T74" i="36"/>
  <c r="T75" i="36" s="1"/>
  <c r="T125" i="36" s="1"/>
  <c r="U74" i="36"/>
  <c r="U75" i="36" s="1"/>
  <c r="U125" i="36" s="1"/>
  <c r="V74" i="36"/>
  <c r="V75" i="36" s="1"/>
  <c r="W74" i="36"/>
  <c r="W75" i="36" s="1"/>
  <c r="X74" i="36"/>
  <c r="X75" i="36" s="1"/>
  <c r="X125" i="36" s="1"/>
  <c r="Y74" i="36"/>
  <c r="Y75" i="36" s="1"/>
  <c r="Z74" i="36"/>
  <c r="Z75" i="36" s="1"/>
  <c r="Z125" i="36" s="1"/>
  <c r="AA74" i="36"/>
  <c r="AA75" i="36" s="1"/>
  <c r="AA125" i="36" s="1"/>
  <c r="AB74" i="36"/>
  <c r="AB75" i="36" s="1"/>
  <c r="AB125" i="36" s="1"/>
  <c r="AC74" i="36"/>
  <c r="AC75" i="36" s="1"/>
  <c r="AC125" i="36" s="1"/>
  <c r="AD74" i="36"/>
  <c r="AD75" i="36" s="1"/>
  <c r="AE74" i="36"/>
  <c r="AE75" i="36" s="1"/>
  <c r="AF74" i="36"/>
  <c r="AF75" i="36" s="1"/>
  <c r="AF125" i="36" s="1"/>
  <c r="F74" i="36"/>
  <c r="F75" i="36" s="1"/>
  <c r="G71" i="36"/>
  <c r="H71" i="36"/>
  <c r="I71" i="36"/>
  <c r="J71" i="36"/>
  <c r="K71" i="36"/>
  <c r="L71" i="36"/>
  <c r="M71" i="36"/>
  <c r="N71" i="36"/>
  <c r="O71" i="36"/>
  <c r="P71" i="36"/>
  <c r="Q71" i="36"/>
  <c r="R71" i="36"/>
  <c r="S71" i="36"/>
  <c r="T71" i="36"/>
  <c r="U71" i="36"/>
  <c r="V71" i="36"/>
  <c r="W71" i="36"/>
  <c r="X71" i="36"/>
  <c r="Y71" i="36"/>
  <c r="Z71" i="36"/>
  <c r="AA71" i="36"/>
  <c r="AB71" i="36"/>
  <c r="AC71" i="36"/>
  <c r="AD71" i="36"/>
  <c r="AE71" i="36"/>
  <c r="AF71" i="36"/>
  <c r="F71" i="36"/>
  <c r="G66" i="36"/>
  <c r="G67" i="36" s="1"/>
  <c r="H66" i="36"/>
  <c r="H67" i="36" s="1"/>
  <c r="I66" i="36"/>
  <c r="I67" i="36" s="1"/>
  <c r="J66" i="36"/>
  <c r="J67" i="36" s="1"/>
  <c r="K66" i="36"/>
  <c r="K67" i="36" s="1"/>
  <c r="L66" i="36"/>
  <c r="L67" i="36" s="1"/>
  <c r="M66" i="36"/>
  <c r="M67" i="36" s="1"/>
  <c r="N66" i="36"/>
  <c r="N67" i="36" s="1"/>
  <c r="O66" i="36"/>
  <c r="O67" i="36" s="1"/>
  <c r="P66" i="36"/>
  <c r="P67" i="36" s="1"/>
  <c r="Q66" i="36"/>
  <c r="Q67" i="36" s="1"/>
  <c r="R66" i="36"/>
  <c r="R67" i="36" s="1"/>
  <c r="S66" i="36"/>
  <c r="S67" i="36" s="1"/>
  <c r="T66" i="36"/>
  <c r="T67" i="36" s="1"/>
  <c r="U66" i="36"/>
  <c r="U67" i="36" s="1"/>
  <c r="V66" i="36"/>
  <c r="V67" i="36" s="1"/>
  <c r="W66" i="36"/>
  <c r="W67" i="36" s="1"/>
  <c r="X66" i="36"/>
  <c r="X67" i="36" s="1"/>
  <c r="Y66" i="36"/>
  <c r="Y67" i="36" s="1"/>
  <c r="Z66" i="36"/>
  <c r="Z67" i="36" s="1"/>
  <c r="AA66" i="36"/>
  <c r="AA67" i="36" s="1"/>
  <c r="AB66" i="36"/>
  <c r="AB67" i="36" s="1"/>
  <c r="AC66" i="36"/>
  <c r="AC67" i="36" s="1"/>
  <c r="AD66" i="36"/>
  <c r="AD67" i="36" s="1"/>
  <c r="AE66" i="36"/>
  <c r="AE67" i="36" s="1"/>
  <c r="AF66" i="36"/>
  <c r="F66" i="36"/>
  <c r="F67" i="36" s="1"/>
  <c r="G63" i="36"/>
  <c r="G64" i="36" s="1"/>
  <c r="H63" i="36"/>
  <c r="I63" i="36"/>
  <c r="I64" i="36" s="1"/>
  <c r="J63" i="36"/>
  <c r="J64" i="36" s="1"/>
  <c r="K63" i="36"/>
  <c r="K64" i="36" s="1"/>
  <c r="L63" i="36"/>
  <c r="L64" i="36" s="1"/>
  <c r="M63" i="36"/>
  <c r="M64" i="36" s="1"/>
  <c r="N63" i="36"/>
  <c r="N64" i="36" s="1"/>
  <c r="O63" i="36"/>
  <c r="O64" i="36" s="1"/>
  <c r="P63" i="36"/>
  <c r="Q63" i="36"/>
  <c r="Q64" i="36" s="1"/>
  <c r="R63" i="36"/>
  <c r="R64" i="36" s="1"/>
  <c r="S63" i="36"/>
  <c r="S64" i="36" s="1"/>
  <c r="T63" i="36"/>
  <c r="T64" i="36" s="1"/>
  <c r="U63" i="36"/>
  <c r="U64" i="36" s="1"/>
  <c r="V63" i="36"/>
  <c r="V64" i="36" s="1"/>
  <c r="W63" i="36"/>
  <c r="W64" i="36" s="1"/>
  <c r="X63" i="36"/>
  <c r="X64" i="36" s="1"/>
  <c r="Y63" i="36"/>
  <c r="Y64" i="36" s="1"/>
  <c r="Z63" i="36"/>
  <c r="Z113" i="36" s="1"/>
  <c r="AA63" i="36"/>
  <c r="AA64" i="36" s="1"/>
  <c r="AB63" i="36"/>
  <c r="AB64" i="36" s="1"/>
  <c r="AC63" i="36"/>
  <c r="AC64" i="36" s="1"/>
  <c r="AD63" i="36"/>
  <c r="AD64" i="36" s="1"/>
  <c r="AE63" i="36"/>
  <c r="AE64" i="36" s="1"/>
  <c r="AF63" i="36"/>
  <c r="AF64" i="36" s="1"/>
  <c r="F63" i="36"/>
  <c r="F64" i="36" s="1"/>
  <c r="G60" i="36"/>
  <c r="G61" i="36" s="1"/>
  <c r="H60" i="36"/>
  <c r="H61" i="36" s="1"/>
  <c r="I60" i="36"/>
  <c r="I61" i="36" s="1"/>
  <c r="J60" i="36"/>
  <c r="J61" i="36" s="1"/>
  <c r="K60" i="36"/>
  <c r="K61" i="36" s="1"/>
  <c r="L60" i="36"/>
  <c r="L61" i="36" s="1"/>
  <c r="M60" i="36"/>
  <c r="M61" i="36" s="1"/>
  <c r="N60" i="36"/>
  <c r="P60" i="36"/>
  <c r="P61" i="36" s="1"/>
  <c r="R60" i="36"/>
  <c r="R61" i="36" s="1"/>
  <c r="T60" i="36"/>
  <c r="T61" i="36" s="1"/>
  <c r="U60" i="36"/>
  <c r="U61" i="36" s="1"/>
  <c r="V60" i="36"/>
  <c r="V61" i="36" s="1"/>
  <c r="W60" i="36"/>
  <c r="W61" i="36" s="1"/>
  <c r="X60" i="36"/>
  <c r="X61" i="36" s="1"/>
  <c r="Y60" i="36"/>
  <c r="Y61" i="36" s="1"/>
  <c r="Z60" i="36"/>
  <c r="Z61" i="36" s="1"/>
  <c r="AA60" i="36"/>
  <c r="AA61" i="36" s="1"/>
  <c r="AB60" i="36"/>
  <c r="AB61" i="36" s="1"/>
  <c r="AC60" i="36"/>
  <c r="AC61" i="36" s="1"/>
  <c r="AD60" i="36"/>
  <c r="AD61" i="36" s="1"/>
  <c r="AE60" i="36"/>
  <c r="AE61" i="36" s="1"/>
  <c r="AF60" i="36"/>
  <c r="AF61" i="36" s="1"/>
  <c r="F60" i="36"/>
  <c r="F61" i="36" s="1"/>
  <c r="G57" i="36"/>
  <c r="G58" i="36" s="1"/>
  <c r="H57" i="36"/>
  <c r="H58" i="36" s="1"/>
  <c r="I57" i="36"/>
  <c r="I58" i="36" s="1"/>
  <c r="J57" i="36"/>
  <c r="J58" i="36" s="1"/>
  <c r="K57" i="36"/>
  <c r="K58" i="36" s="1"/>
  <c r="L57" i="36"/>
  <c r="L58" i="36" s="1"/>
  <c r="M57" i="36"/>
  <c r="M107" i="36" s="1"/>
  <c r="N57" i="36"/>
  <c r="N58" i="36" s="1"/>
  <c r="O57" i="36"/>
  <c r="O58" i="36" s="1"/>
  <c r="P57" i="36"/>
  <c r="P58" i="36" s="1"/>
  <c r="Q57" i="36"/>
  <c r="Q58" i="36" s="1"/>
  <c r="R57" i="36"/>
  <c r="R58" i="36" s="1"/>
  <c r="S57" i="36"/>
  <c r="S58" i="36" s="1"/>
  <c r="T57" i="36"/>
  <c r="T58" i="36" s="1"/>
  <c r="U57" i="36"/>
  <c r="V57" i="36"/>
  <c r="V58" i="36" s="1"/>
  <c r="W57" i="36"/>
  <c r="W58" i="36" s="1"/>
  <c r="X57" i="36"/>
  <c r="X58" i="36" s="1"/>
  <c r="Y57" i="36"/>
  <c r="Y58" i="36" s="1"/>
  <c r="Z57" i="36"/>
  <c r="Z58" i="36" s="1"/>
  <c r="AA57" i="36"/>
  <c r="AA58" i="36" s="1"/>
  <c r="AB57" i="36"/>
  <c r="AB58" i="36" s="1"/>
  <c r="AC57" i="36"/>
  <c r="AC58" i="36" s="1"/>
  <c r="AE57" i="36"/>
  <c r="AE58" i="36" s="1"/>
  <c r="AF57" i="36"/>
  <c r="AF58" i="36" s="1"/>
  <c r="F57" i="36"/>
  <c r="F58" i="36" s="1"/>
  <c r="G54" i="36"/>
  <c r="G55" i="36" s="1"/>
  <c r="H54" i="36"/>
  <c r="H55" i="36" s="1"/>
  <c r="I54" i="36"/>
  <c r="I55" i="36" s="1"/>
  <c r="J54" i="36"/>
  <c r="J104" i="36" s="1"/>
  <c r="K54" i="36"/>
  <c r="K104" i="36" s="1"/>
  <c r="L54" i="36"/>
  <c r="L55" i="36" s="1"/>
  <c r="M54" i="36"/>
  <c r="M55" i="36" s="1"/>
  <c r="N54" i="36"/>
  <c r="N55" i="36" s="1"/>
  <c r="O54" i="36"/>
  <c r="O55" i="36" s="1"/>
  <c r="P54" i="36"/>
  <c r="P55" i="36" s="1"/>
  <c r="Q54" i="36"/>
  <c r="Q55" i="36" s="1"/>
  <c r="R54" i="36"/>
  <c r="R55" i="36" s="1"/>
  <c r="S54" i="36"/>
  <c r="S104" i="36" s="1"/>
  <c r="T54" i="36"/>
  <c r="T55" i="36" s="1"/>
  <c r="U54" i="36"/>
  <c r="U55" i="36" s="1"/>
  <c r="V54" i="36"/>
  <c r="V55" i="36" s="1"/>
  <c r="W54" i="36"/>
  <c r="W55" i="36" s="1"/>
  <c r="X54" i="36"/>
  <c r="X55" i="36" s="1"/>
  <c r="Y54" i="36"/>
  <c r="Y55" i="36" s="1"/>
  <c r="AB54" i="36"/>
  <c r="AB55" i="36" s="1"/>
  <c r="AC54" i="36"/>
  <c r="AC104" i="36" s="1"/>
  <c r="AD54" i="36"/>
  <c r="AD55" i="36" s="1"/>
  <c r="AE54" i="36"/>
  <c r="AE55" i="36" s="1"/>
  <c r="AF54" i="36"/>
  <c r="AF55" i="36" s="1"/>
  <c r="F54" i="36"/>
  <c r="F55" i="36" s="1"/>
  <c r="Y78" i="36"/>
  <c r="Y128" i="36" s="1"/>
  <c r="F92" i="32"/>
  <c r="F93" i="32" s="1"/>
  <c r="O92" i="32"/>
  <c r="O93" i="32" s="1"/>
  <c r="X92" i="32"/>
  <c r="AB92" i="32"/>
  <c r="AE92" i="32"/>
  <c r="X93" i="32"/>
  <c r="AB93" i="32"/>
  <c r="AE93" i="32"/>
  <c r="F95" i="32"/>
  <c r="O95" i="32"/>
  <c r="X95" i="32"/>
  <c r="AB95" i="32"/>
  <c r="AE95" i="32"/>
  <c r="F96" i="32"/>
  <c r="O96" i="32"/>
  <c r="X96" i="32"/>
  <c r="AB96" i="32"/>
  <c r="AE96" i="32"/>
  <c r="F98" i="32"/>
  <c r="O98" i="32"/>
  <c r="X98" i="32"/>
  <c r="AB98" i="32"/>
  <c r="AB99" i="32" s="1"/>
  <c r="AE98" i="32"/>
  <c r="AE99" i="32" s="1"/>
  <c r="F99" i="32"/>
  <c r="O99" i="32"/>
  <c r="X99" i="32"/>
  <c r="F101" i="32"/>
  <c r="O101" i="32"/>
  <c r="O102" i="32" s="1"/>
  <c r="X101" i="32"/>
  <c r="X102" i="32" s="1"/>
  <c r="AB101" i="32"/>
  <c r="AB102" i="32" s="1"/>
  <c r="AE101" i="32"/>
  <c r="F102" i="32"/>
  <c r="AE102" i="32"/>
  <c r="F104" i="32"/>
  <c r="F105" i="32" s="1"/>
  <c r="O104" i="32"/>
  <c r="O105" i="32" s="1"/>
  <c r="X104" i="32"/>
  <c r="AB104" i="32"/>
  <c r="AE104" i="32"/>
  <c r="X105" i="32"/>
  <c r="AB105" i="32"/>
  <c r="AE105" i="32"/>
  <c r="F107" i="32"/>
  <c r="O107" i="32"/>
  <c r="X107" i="32"/>
  <c r="AB107" i="32"/>
  <c r="AE107" i="32"/>
  <c r="F108" i="32"/>
  <c r="O108" i="32"/>
  <c r="X108" i="32"/>
  <c r="AB108" i="32"/>
  <c r="AE108" i="32"/>
  <c r="Q87" i="36"/>
  <c r="AF46" i="36"/>
  <c r="AE46" i="36"/>
  <c r="AD46" i="36"/>
  <c r="AC46" i="36"/>
  <c r="AB46" i="36"/>
  <c r="AA46" i="36"/>
  <c r="Z46" i="36"/>
  <c r="Y46" i="36"/>
  <c r="X46" i="36"/>
  <c r="W46" i="36"/>
  <c r="V46" i="36"/>
  <c r="U46" i="36"/>
  <c r="T46" i="36"/>
  <c r="S46" i="36"/>
  <c r="R46" i="36"/>
  <c r="Q46" i="36"/>
  <c r="P46" i="36"/>
  <c r="O46" i="36"/>
  <c r="N46" i="36"/>
  <c r="M46" i="36"/>
  <c r="L46" i="36"/>
  <c r="K46" i="36"/>
  <c r="J46" i="36"/>
  <c r="I46" i="36"/>
  <c r="H46" i="36"/>
  <c r="G46" i="36"/>
  <c r="F46" i="36"/>
  <c r="AF44" i="36"/>
  <c r="AE44" i="36"/>
  <c r="AD44" i="36"/>
  <c r="AC44" i="36"/>
  <c r="AB44" i="36"/>
  <c r="AA44" i="36"/>
  <c r="Z44" i="36"/>
  <c r="Y44" i="36"/>
  <c r="X44" i="36"/>
  <c r="W44" i="36"/>
  <c r="V44" i="36"/>
  <c r="U44" i="36"/>
  <c r="T44" i="36"/>
  <c r="S44" i="36"/>
  <c r="R44" i="36"/>
  <c r="Q44" i="36"/>
  <c r="P44" i="36"/>
  <c r="O44" i="36"/>
  <c r="N44" i="36"/>
  <c r="M44" i="36"/>
  <c r="L44" i="36"/>
  <c r="K44" i="36"/>
  <c r="J44" i="36"/>
  <c r="I44" i="36"/>
  <c r="H44" i="36"/>
  <c r="G44" i="36"/>
  <c r="F44" i="36"/>
  <c r="AF43" i="36"/>
  <c r="AC43" i="36"/>
  <c r="AC92" i="36" s="1"/>
  <c r="AA43" i="36"/>
  <c r="Z43" i="36"/>
  <c r="W43" i="36"/>
  <c r="V43" i="36"/>
  <c r="U43" i="36"/>
  <c r="U92" i="36" s="1"/>
  <c r="T43" i="36"/>
  <c r="Q43" i="36"/>
  <c r="Q92" i="36" s="1"/>
  <c r="O43" i="36"/>
  <c r="L43" i="36"/>
  <c r="I43" i="36"/>
  <c r="I92" i="36" s="1"/>
  <c r="AF42" i="36"/>
  <c r="AE42" i="36"/>
  <c r="AD42" i="36"/>
  <c r="AC42" i="36"/>
  <c r="AB42" i="36"/>
  <c r="AA42" i="36"/>
  <c r="Z42" i="36"/>
  <c r="X42" i="36"/>
  <c r="W42" i="36"/>
  <c r="V42" i="36"/>
  <c r="U42" i="36"/>
  <c r="T42" i="36"/>
  <c r="S42" i="36"/>
  <c r="Q42" i="36"/>
  <c r="P42" i="36"/>
  <c r="O42" i="36"/>
  <c r="N42" i="36"/>
  <c r="L42" i="36"/>
  <c r="K42" i="36"/>
  <c r="J42" i="36"/>
  <c r="I42" i="36"/>
  <c r="H42" i="36"/>
  <c r="G42" i="36"/>
  <c r="AF41" i="36"/>
  <c r="AC41" i="36"/>
  <c r="AA41" i="36"/>
  <c r="Z41" i="36"/>
  <c r="W41" i="36"/>
  <c r="V41" i="36"/>
  <c r="U41" i="36"/>
  <c r="T41" i="36"/>
  <c r="S41" i="36"/>
  <c r="Q41" i="36"/>
  <c r="O41" i="36"/>
  <c r="L41" i="36"/>
  <c r="I41" i="36"/>
  <c r="AF40" i="36"/>
  <c r="AE40" i="36"/>
  <c r="AD40" i="36"/>
  <c r="AC40" i="36"/>
  <c r="AB40" i="36"/>
  <c r="AA40" i="36"/>
  <c r="Z40" i="36"/>
  <c r="Y40" i="36"/>
  <c r="X40" i="36"/>
  <c r="W40" i="36"/>
  <c r="V40" i="36"/>
  <c r="U40" i="36"/>
  <c r="T40" i="36"/>
  <c r="S40" i="36"/>
  <c r="R40" i="36"/>
  <c r="Q40" i="36"/>
  <c r="P40" i="36"/>
  <c r="O40" i="36"/>
  <c r="N40" i="36"/>
  <c r="M40" i="36"/>
  <c r="L40" i="36"/>
  <c r="K40" i="36"/>
  <c r="J40" i="36"/>
  <c r="I40" i="36"/>
  <c r="H40" i="36"/>
  <c r="G40" i="36"/>
  <c r="F40" i="36"/>
  <c r="AF39" i="36"/>
  <c r="AF48" i="36" s="1"/>
  <c r="AE39" i="36"/>
  <c r="AE48" i="36" s="1"/>
  <c r="AD39" i="36"/>
  <c r="AD47" i="36" s="1"/>
  <c r="AC39" i="36"/>
  <c r="AC47" i="36" s="1"/>
  <c r="AB39" i="36"/>
  <c r="AB47" i="36" s="1"/>
  <c r="AA39" i="36"/>
  <c r="AA47" i="36" s="1"/>
  <c r="Z39" i="36"/>
  <c r="Z48" i="36" s="1"/>
  <c r="Y39" i="36"/>
  <c r="Y48" i="36" s="1"/>
  <c r="X39" i="36"/>
  <c r="X48" i="36" s="1"/>
  <c r="W39" i="36"/>
  <c r="W48" i="36" s="1"/>
  <c r="V39" i="36"/>
  <c r="V47" i="36" s="1"/>
  <c r="U39" i="36"/>
  <c r="U47" i="36" s="1"/>
  <c r="T39" i="36"/>
  <c r="T47" i="36" s="1"/>
  <c r="S39" i="36"/>
  <c r="S47" i="36" s="1"/>
  <c r="R39" i="36"/>
  <c r="R48" i="36" s="1"/>
  <c r="Q39" i="36"/>
  <c r="Q48" i="36" s="1"/>
  <c r="P39" i="36"/>
  <c r="P48" i="36" s="1"/>
  <c r="O39" i="36"/>
  <c r="O48" i="36" s="1"/>
  <c r="N39" i="36"/>
  <c r="N47" i="36" s="1"/>
  <c r="M39" i="36"/>
  <c r="M47" i="36" s="1"/>
  <c r="L39" i="36"/>
  <c r="L48" i="36" s="1"/>
  <c r="K39" i="36"/>
  <c r="K47" i="36" s="1"/>
  <c r="J39" i="36"/>
  <c r="J48" i="36" s="1"/>
  <c r="I39" i="36"/>
  <c r="I48" i="36" s="1"/>
  <c r="H39" i="36"/>
  <c r="H48" i="36" s="1"/>
  <c r="G39" i="36"/>
  <c r="G48" i="36" s="1"/>
  <c r="F39" i="36"/>
  <c r="F48" i="36" s="1"/>
  <c r="AM35" i="36"/>
  <c r="AL35" i="36"/>
  <c r="AK35" i="36"/>
  <c r="AJ35" i="36"/>
  <c r="AI35" i="36"/>
  <c r="AH35" i="36"/>
  <c r="AO35" i="36" s="1"/>
  <c r="AG35" i="36"/>
  <c r="A34" i="36"/>
  <c r="AM37" i="36"/>
  <c r="AL37" i="36"/>
  <c r="AK37" i="36"/>
  <c r="AJ37" i="36"/>
  <c r="AI37" i="36"/>
  <c r="AH37" i="36"/>
  <c r="AO37" i="36" s="1"/>
  <c r="AG37" i="36"/>
  <c r="A37" i="36"/>
  <c r="AM36" i="36"/>
  <c r="AL36" i="36"/>
  <c r="AK36" i="36"/>
  <c r="AJ36" i="36"/>
  <c r="AI36" i="36"/>
  <c r="AH36" i="36"/>
  <c r="AO36" i="36" s="1"/>
  <c r="AG36" i="36"/>
  <c r="A35" i="36"/>
  <c r="AM33" i="36"/>
  <c r="AL33" i="36"/>
  <c r="AK33" i="36"/>
  <c r="AJ33" i="36"/>
  <c r="AI33" i="36"/>
  <c r="AH33" i="36"/>
  <c r="AO33" i="36" s="1"/>
  <c r="AG33" i="36"/>
  <c r="A32" i="36"/>
  <c r="AM34" i="36"/>
  <c r="AL34" i="36"/>
  <c r="AK34" i="36"/>
  <c r="AJ34" i="36"/>
  <c r="AI34" i="36"/>
  <c r="AH34" i="36"/>
  <c r="AO34" i="36" s="1"/>
  <c r="AG34" i="36"/>
  <c r="A33" i="36"/>
  <c r="AM32" i="36"/>
  <c r="AL32" i="36"/>
  <c r="AK32" i="36"/>
  <c r="AJ32" i="36"/>
  <c r="AI32" i="36"/>
  <c r="AH32" i="36"/>
  <c r="AO32" i="36" s="1"/>
  <c r="AG32" i="36"/>
  <c r="A31" i="36"/>
  <c r="AM30" i="36"/>
  <c r="AL30" i="36"/>
  <c r="AK30" i="36"/>
  <c r="AJ30" i="36"/>
  <c r="AI30" i="36"/>
  <c r="AH30" i="36"/>
  <c r="AO30" i="36" s="1"/>
  <c r="AG30" i="36"/>
  <c r="A29" i="36"/>
  <c r="AM28" i="36"/>
  <c r="AL28" i="36"/>
  <c r="AK28" i="36"/>
  <c r="AJ28" i="36"/>
  <c r="AI28" i="36"/>
  <c r="AH28" i="36"/>
  <c r="AO28" i="36" s="1"/>
  <c r="AG28" i="36"/>
  <c r="A27" i="36"/>
  <c r="AM27" i="36"/>
  <c r="AL27" i="36"/>
  <c r="AK27" i="36"/>
  <c r="AJ27" i="36"/>
  <c r="AI27" i="36"/>
  <c r="AH27" i="36"/>
  <c r="AO27" i="36" s="1"/>
  <c r="AG27" i="36"/>
  <c r="A26" i="36"/>
  <c r="AM26" i="36"/>
  <c r="AL26" i="36"/>
  <c r="AK26" i="36"/>
  <c r="AJ26" i="36"/>
  <c r="AI26" i="36"/>
  <c r="AH26" i="36"/>
  <c r="AN26" i="36" s="1"/>
  <c r="AG26" i="36"/>
  <c r="A25" i="36"/>
  <c r="AM25" i="36"/>
  <c r="AL25" i="36"/>
  <c r="AK25" i="36"/>
  <c r="AJ25" i="36"/>
  <c r="AI25" i="36"/>
  <c r="AH25" i="36"/>
  <c r="AO25" i="36" s="1"/>
  <c r="AG25" i="36"/>
  <c r="A24" i="36"/>
  <c r="AM24" i="36"/>
  <c r="AL24" i="36"/>
  <c r="AK24" i="36"/>
  <c r="AJ24" i="36"/>
  <c r="AI24" i="36"/>
  <c r="AH24" i="36"/>
  <c r="AO24" i="36" s="1"/>
  <c r="AG24" i="36"/>
  <c r="A23" i="36"/>
  <c r="AM23" i="36"/>
  <c r="AL23" i="36"/>
  <c r="AK23" i="36"/>
  <c r="AJ23" i="36"/>
  <c r="AI23" i="36"/>
  <c r="AH23" i="36"/>
  <c r="AO23" i="36" s="1"/>
  <c r="AG23" i="36"/>
  <c r="A22" i="36"/>
  <c r="AM22" i="36"/>
  <c r="AL22" i="36"/>
  <c r="AK22" i="36"/>
  <c r="AJ22" i="36"/>
  <c r="AI22" i="36"/>
  <c r="AH22" i="36"/>
  <c r="AO22" i="36" s="1"/>
  <c r="AG22" i="36"/>
  <c r="A21" i="36"/>
  <c r="AM21" i="36"/>
  <c r="AL21" i="36"/>
  <c r="AK21" i="36"/>
  <c r="AJ21" i="36"/>
  <c r="AI21" i="36"/>
  <c r="AH21" i="36"/>
  <c r="AO21" i="36" s="1"/>
  <c r="AG21" i="36"/>
  <c r="A36" i="36"/>
  <c r="AM20" i="36"/>
  <c r="AL20" i="36"/>
  <c r="AK20" i="36"/>
  <c r="AJ20" i="36"/>
  <c r="AI20" i="36"/>
  <c r="AH20" i="36"/>
  <c r="AO20" i="36" s="1"/>
  <c r="AG20" i="36"/>
  <c r="A20" i="36"/>
  <c r="AM18" i="36"/>
  <c r="AL18" i="36"/>
  <c r="AK18" i="36"/>
  <c r="AJ18" i="36"/>
  <c r="AI18" i="36"/>
  <c r="AH18" i="36"/>
  <c r="AO18" i="36" s="1"/>
  <c r="AG18" i="36"/>
  <c r="A18" i="36"/>
  <c r="AM31" i="36"/>
  <c r="AL31" i="36"/>
  <c r="AK31" i="36"/>
  <c r="AJ31" i="36"/>
  <c r="AI31" i="36"/>
  <c r="AH31" i="36"/>
  <c r="AO31" i="36" s="1"/>
  <c r="AG31" i="36"/>
  <c r="A30" i="36"/>
  <c r="AM29" i="36"/>
  <c r="AL29" i="36"/>
  <c r="AK29" i="36"/>
  <c r="AJ29" i="36"/>
  <c r="AI29" i="36"/>
  <c r="AH29" i="36"/>
  <c r="AO29" i="36" s="1"/>
  <c r="AG29" i="36"/>
  <c r="A28" i="36"/>
  <c r="AM19" i="36"/>
  <c r="AL19" i="36"/>
  <c r="AK19" i="36"/>
  <c r="AJ19" i="36"/>
  <c r="AI19" i="36"/>
  <c r="AH19" i="36"/>
  <c r="AO19" i="36" s="1"/>
  <c r="AG19" i="36"/>
  <c r="A19" i="36"/>
  <c r="AM17" i="36"/>
  <c r="AL17" i="36"/>
  <c r="AK17" i="36"/>
  <c r="AJ17" i="36"/>
  <c r="AI17" i="36"/>
  <c r="AH17" i="36"/>
  <c r="AO17" i="36" s="1"/>
  <c r="AG17" i="36"/>
  <c r="A17" i="36"/>
  <c r="AM16" i="36"/>
  <c r="AL16" i="36"/>
  <c r="AK16" i="36"/>
  <c r="AJ16" i="36"/>
  <c r="AI16" i="36"/>
  <c r="AH16" i="36"/>
  <c r="AO16" i="36" s="1"/>
  <c r="AG16" i="36"/>
  <c r="A16" i="36"/>
  <c r="AM15" i="36"/>
  <c r="AL15" i="36"/>
  <c r="AK15" i="36"/>
  <c r="AJ15" i="36"/>
  <c r="AI15" i="36"/>
  <c r="AH15" i="36"/>
  <c r="AO15" i="36" s="1"/>
  <c r="AG15" i="36"/>
  <c r="A15" i="36"/>
  <c r="AM14" i="36"/>
  <c r="AL14" i="36"/>
  <c r="AK14" i="36"/>
  <c r="AJ14" i="36"/>
  <c r="AI14" i="36"/>
  <c r="AH14" i="36"/>
  <c r="AO14" i="36" s="1"/>
  <c r="AG14" i="36"/>
  <c r="A14" i="36"/>
  <c r="AM13" i="36"/>
  <c r="AL13" i="36"/>
  <c r="AK13" i="36"/>
  <c r="AJ13" i="36"/>
  <c r="AI13" i="36"/>
  <c r="AH13" i="36"/>
  <c r="AO13" i="36" s="1"/>
  <c r="AG13" i="36"/>
  <c r="A13" i="36"/>
  <c r="AM12" i="36"/>
  <c r="AL12" i="36"/>
  <c r="AK12" i="36"/>
  <c r="AJ12" i="36"/>
  <c r="AI12" i="36"/>
  <c r="AH12" i="36"/>
  <c r="AO12" i="36" s="1"/>
  <c r="AG12" i="36"/>
  <c r="A12" i="36"/>
  <c r="AM11" i="36"/>
  <c r="AL11" i="36"/>
  <c r="AK11" i="36"/>
  <c r="AJ11" i="36"/>
  <c r="AI11" i="36"/>
  <c r="AH11" i="36"/>
  <c r="AO11" i="36" s="1"/>
  <c r="AG11" i="36"/>
  <c r="A11" i="36"/>
  <c r="AM10" i="36"/>
  <c r="AL10" i="36"/>
  <c r="AK10" i="36"/>
  <c r="AJ10" i="36"/>
  <c r="AI10" i="36"/>
  <c r="AH10" i="36"/>
  <c r="AO10" i="36" s="1"/>
  <c r="AG10" i="36"/>
  <c r="A10" i="36"/>
  <c r="AM9" i="36"/>
  <c r="AL9" i="36"/>
  <c r="AK9" i="36"/>
  <c r="AJ9" i="36"/>
  <c r="AI9" i="36"/>
  <c r="AH9" i="36"/>
  <c r="AO9" i="36" s="1"/>
  <c r="AG9" i="36"/>
  <c r="A8" i="36"/>
  <c r="AM8" i="36"/>
  <c r="AL8" i="36"/>
  <c r="AK8" i="36"/>
  <c r="AJ8" i="36"/>
  <c r="AI8" i="36"/>
  <c r="AH8" i="36"/>
  <c r="AO8" i="36" s="1"/>
  <c r="AG8" i="36"/>
  <c r="A9" i="36"/>
  <c r="AM7" i="36"/>
  <c r="AL7" i="36"/>
  <c r="AK7" i="36"/>
  <c r="AJ7" i="36"/>
  <c r="AI7" i="36"/>
  <c r="AH7" i="36"/>
  <c r="AO7" i="36" s="1"/>
  <c r="AG7" i="36"/>
  <c r="A7" i="36"/>
  <c r="AM6" i="36"/>
  <c r="AL6" i="36"/>
  <c r="AK6" i="36"/>
  <c r="AJ6" i="36"/>
  <c r="AI6" i="36"/>
  <c r="AH6" i="36"/>
  <c r="AO6" i="36" s="1"/>
  <c r="AG6" i="36"/>
  <c r="A6" i="36"/>
  <c r="AM5" i="36"/>
  <c r="AL5" i="36"/>
  <c r="AK5" i="36"/>
  <c r="AJ5" i="36"/>
  <c r="AI5" i="36"/>
  <c r="AH5" i="36"/>
  <c r="AO5" i="36" s="1"/>
  <c r="AG5" i="36"/>
  <c r="A5" i="36"/>
  <c r="AM4" i="36"/>
  <c r="AL4" i="36"/>
  <c r="AK4" i="36"/>
  <c r="AJ4" i="36"/>
  <c r="AI4" i="36"/>
  <c r="AH4" i="36"/>
  <c r="AO4" i="36" s="1"/>
  <c r="AG4" i="36"/>
  <c r="A4" i="36"/>
  <c r="AM3" i="36"/>
  <c r="AL3" i="36"/>
  <c r="AK3" i="36"/>
  <c r="AJ3" i="36"/>
  <c r="AI3" i="36"/>
  <c r="AH3" i="36"/>
  <c r="AO3" i="36" s="1"/>
  <c r="AG3" i="36"/>
  <c r="A3" i="36"/>
  <c r="AM2" i="36"/>
  <c r="AL2" i="36"/>
  <c r="AK2" i="36"/>
  <c r="AJ2" i="36"/>
  <c r="AI2" i="36"/>
  <c r="AH2" i="36"/>
  <c r="AO2" i="36" s="1"/>
  <c r="AG2" i="36"/>
  <c r="A2" i="36"/>
  <c r="L77" i="32"/>
  <c r="F40" i="35"/>
  <c r="E40" i="35"/>
  <c r="D40" i="35"/>
  <c r="C40" i="35"/>
  <c r="B40" i="35"/>
  <c r="F39" i="35"/>
  <c r="E39" i="35"/>
  <c r="D39" i="35"/>
  <c r="C39" i="35"/>
  <c r="B39" i="35"/>
  <c r="F38" i="35"/>
  <c r="E38" i="35"/>
  <c r="D38" i="35"/>
  <c r="C38" i="35"/>
  <c r="B38" i="35"/>
  <c r="F37" i="35"/>
  <c r="E37" i="35"/>
  <c r="D37" i="35"/>
  <c r="C37" i="35"/>
  <c r="B37" i="35"/>
  <c r="F36" i="35"/>
  <c r="E36" i="35"/>
  <c r="D36" i="35"/>
  <c r="C36" i="35"/>
  <c r="B36" i="35"/>
  <c r="Q31" i="35"/>
  <c r="F31" i="35"/>
  <c r="E31" i="35"/>
  <c r="D31" i="35"/>
  <c r="C31" i="35"/>
  <c r="B31" i="35"/>
  <c r="Q30" i="35"/>
  <c r="F30" i="35"/>
  <c r="E30" i="35"/>
  <c r="D30" i="35"/>
  <c r="C30" i="35"/>
  <c r="B30" i="35"/>
  <c r="AF137" i="36" l="1"/>
  <c r="X137" i="36"/>
  <c r="P137" i="36"/>
  <c r="H137" i="36"/>
  <c r="AA140" i="36"/>
  <c r="AE137" i="36"/>
  <c r="W137" i="36"/>
  <c r="O137" i="36"/>
  <c r="G137" i="36"/>
  <c r="Z140" i="36"/>
  <c r="R140" i="36"/>
  <c r="Y140" i="36"/>
  <c r="I140" i="36"/>
  <c r="O92" i="36"/>
  <c r="H140" i="36"/>
  <c r="AF92" i="36"/>
  <c r="U107" i="36"/>
  <c r="Y125" i="36"/>
  <c r="Q125" i="36"/>
  <c r="I125" i="36"/>
  <c r="AB128" i="36"/>
  <c r="T128" i="36"/>
  <c r="L128" i="36"/>
  <c r="Q140" i="36"/>
  <c r="AE140" i="36"/>
  <c r="W140" i="36"/>
  <c r="O140" i="36"/>
  <c r="G140" i="36"/>
  <c r="AD140" i="36"/>
  <c r="V140" i="36"/>
  <c r="K140" i="36"/>
  <c r="F140" i="36"/>
  <c r="AD137" i="36"/>
  <c r="V137" i="36"/>
  <c r="N137" i="36"/>
  <c r="F137" i="36"/>
  <c r="AB131" i="36"/>
  <c r="T131" i="36"/>
  <c r="L131" i="36"/>
  <c r="AE131" i="36"/>
  <c r="W131" i="36"/>
  <c r="O131" i="36"/>
  <c r="G131" i="36"/>
  <c r="F131" i="36"/>
  <c r="AD128" i="36"/>
  <c r="V128" i="36"/>
  <c r="N128" i="36"/>
  <c r="F128" i="36"/>
  <c r="AE125" i="36"/>
  <c r="W125" i="36"/>
  <c r="O125" i="36"/>
  <c r="G125" i="36"/>
  <c r="AD125" i="36"/>
  <c r="V125" i="36"/>
  <c r="N125" i="36"/>
  <c r="F125" i="36"/>
  <c r="P113" i="36"/>
  <c r="H113" i="36"/>
  <c r="N110" i="36"/>
  <c r="T92" i="36"/>
  <c r="V92" i="36"/>
  <c r="W92" i="36"/>
  <c r="L92" i="36"/>
  <c r="N61" i="36"/>
  <c r="H64" i="36"/>
  <c r="P64" i="36"/>
  <c r="AB116" i="36"/>
  <c r="AC116" i="36"/>
  <c r="AD113" i="36"/>
  <c r="U116" i="36"/>
  <c r="R110" i="36"/>
  <c r="AB113" i="36"/>
  <c r="AF67" i="36"/>
  <c r="Y107" i="36"/>
  <c r="F116" i="36"/>
  <c r="AE116" i="36"/>
  <c r="J110" i="36"/>
  <c r="L113" i="36"/>
  <c r="L110" i="36"/>
  <c r="N113" i="36"/>
  <c r="T113" i="36"/>
  <c r="V104" i="36"/>
  <c r="V113" i="36"/>
  <c r="S116" i="36"/>
  <c r="Z107" i="36"/>
  <c r="K110" i="36"/>
  <c r="AA110" i="36"/>
  <c r="M113" i="36"/>
  <c r="U113" i="36"/>
  <c r="AC113" i="36"/>
  <c r="T110" i="36"/>
  <c r="AB110" i="36"/>
  <c r="F113" i="36"/>
  <c r="Z64" i="36"/>
  <c r="M110" i="36"/>
  <c r="U110" i="36"/>
  <c r="AC110" i="36"/>
  <c r="G113" i="36"/>
  <c r="W113" i="36"/>
  <c r="AE113" i="36"/>
  <c r="Z110" i="36"/>
  <c r="F110" i="36"/>
  <c r="V110" i="36"/>
  <c r="AD110" i="36"/>
  <c r="X113" i="36"/>
  <c r="AF113" i="36"/>
  <c r="J107" i="36"/>
  <c r="G110" i="36"/>
  <c r="W110" i="36"/>
  <c r="AE110" i="36"/>
  <c r="I113" i="36"/>
  <c r="Y113" i="36"/>
  <c r="M58" i="36"/>
  <c r="Q107" i="36"/>
  <c r="H110" i="36"/>
  <c r="P110" i="36"/>
  <c r="X110" i="36"/>
  <c r="AF110" i="36"/>
  <c r="J113" i="36"/>
  <c r="R113" i="36"/>
  <c r="U58" i="36"/>
  <c r="I110" i="36"/>
  <c r="Y110" i="36"/>
  <c r="K113" i="36"/>
  <c r="S113" i="36"/>
  <c r="AA113" i="36"/>
  <c r="L107" i="36"/>
  <c r="T107" i="36"/>
  <c r="AB107" i="36"/>
  <c r="K55" i="36"/>
  <c r="F107" i="36"/>
  <c r="N107" i="36"/>
  <c r="V107" i="36"/>
  <c r="S55" i="36"/>
  <c r="G107" i="36"/>
  <c r="O107" i="36"/>
  <c r="AE107" i="36"/>
  <c r="AC55" i="36"/>
  <c r="N104" i="36"/>
  <c r="H107" i="36"/>
  <c r="AF107" i="36"/>
  <c r="AA107" i="36"/>
  <c r="W104" i="36"/>
  <c r="J55" i="36"/>
  <c r="F104" i="36"/>
  <c r="AD104" i="36"/>
  <c r="G104" i="36"/>
  <c r="L104" i="36"/>
  <c r="T104" i="36"/>
  <c r="AB104" i="36"/>
  <c r="M104" i="36"/>
  <c r="U104" i="36"/>
  <c r="AE104" i="36"/>
  <c r="H104" i="36"/>
  <c r="X104" i="36"/>
  <c r="AF104" i="36"/>
  <c r="I104" i="36"/>
  <c r="Q104" i="36"/>
  <c r="Y104" i="36"/>
  <c r="R104" i="36"/>
  <c r="L72" i="36"/>
  <c r="L122" i="36" s="1"/>
  <c r="AC72" i="36"/>
  <c r="AC122" i="36" s="1"/>
  <c r="L81" i="36"/>
  <c r="L134" i="36" s="1"/>
  <c r="U81" i="36"/>
  <c r="U134" i="36" s="1"/>
  <c r="W81" i="36"/>
  <c r="W134" i="36" s="1"/>
  <c r="AF81" i="36"/>
  <c r="AF134" i="36" s="1"/>
  <c r="S72" i="36"/>
  <c r="S122" i="36" s="1"/>
  <c r="Y81" i="36"/>
  <c r="Y134" i="36" s="1"/>
  <c r="AN3" i="36"/>
  <c r="AP3" i="36" s="1"/>
  <c r="AQ3" i="36" s="1"/>
  <c r="AN5" i="36"/>
  <c r="AP5" i="36" s="1"/>
  <c r="AQ5" i="36" s="1"/>
  <c r="AN25" i="36"/>
  <c r="AP25" i="36" s="1"/>
  <c r="AQ25" i="36" s="1"/>
  <c r="AN27" i="36"/>
  <c r="AP27" i="36" s="1"/>
  <c r="AQ27" i="36" s="1"/>
  <c r="AN16" i="36"/>
  <c r="AP16" i="36" s="1"/>
  <c r="AQ16" i="36" s="1"/>
  <c r="AN17" i="36"/>
  <c r="AP17" i="36" s="1"/>
  <c r="AQ17" i="36" s="1"/>
  <c r="W47" i="36"/>
  <c r="W49" i="36" s="1"/>
  <c r="R47" i="36"/>
  <c r="R49" i="36" s="1"/>
  <c r="AN8" i="36"/>
  <c r="AP8" i="36" s="1"/>
  <c r="AQ8" i="36" s="1"/>
  <c r="AN28" i="36"/>
  <c r="AP28" i="36" s="1"/>
  <c r="AQ28" i="36" s="1"/>
  <c r="S48" i="36"/>
  <c r="S49" i="36" s="1"/>
  <c r="AN10" i="36"/>
  <c r="AP10" i="36" s="1"/>
  <c r="AQ10" i="36" s="1"/>
  <c r="AN32" i="36"/>
  <c r="AP32" i="36" s="1"/>
  <c r="AQ32" i="36" s="1"/>
  <c r="G47" i="36"/>
  <c r="G49" i="36" s="1"/>
  <c r="Y47" i="36"/>
  <c r="Y49" i="36" s="1"/>
  <c r="I47" i="36"/>
  <c r="I49" i="36" s="1"/>
  <c r="AE47" i="36"/>
  <c r="AE49" i="36" s="1"/>
  <c r="AA48" i="36"/>
  <c r="AA49" i="36" s="1"/>
  <c r="AN11" i="36"/>
  <c r="AP11" i="36" s="1"/>
  <c r="AQ11" i="36" s="1"/>
  <c r="AN31" i="36"/>
  <c r="AP31" i="36" s="1"/>
  <c r="AQ31" i="36" s="1"/>
  <c r="J47" i="36"/>
  <c r="J49" i="36" s="1"/>
  <c r="AB48" i="36"/>
  <c r="AB49" i="36" s="1"/>
  <c r="AN13" i="36"/>
  <c r="AP13" i="36" s="1"/>
  <c r="AQ13" i="36" s="1"/>
  <c r="AN18" i="36"/>
  <c r="AP18" i="36" s="1"/>
  <c r="AQ18" i="36" s="1"/>
  <c r="L47" i="36"/>
  <c r="L49" i="36" s="1"/>
  <c r="AN20" i="36"/>
  <c r="AP20" i="36" s="1"/>
  <c r="AQ20" i="36" s="1"/>
  <c r="O47" i="36"/>
  <c r="O49" i="36" s="1"/>
  <c r="AN2" i="36"/>
  <c r="AP2" i="36" s="1"/>
  <c r="AQ2" i="36" s="1"/>
  <c r="AN22" i="36"/>
  <c r="AP22" i="36" s="1"/>
  <c r="AQ22" i="36" s="1"/>
  <c r="Q47" i="36"/>
  <c r="Q49" i="36" s="1"/>
  <c r="AN37" i="36"/>
  <c r="AP37" i="36" s="1"/>
  <c r="AQ37" i="36" s="1"/>
  <c r="AO26" i="36"/>
  <c r="AP26" i="36" s="1"/>
  <c r="AQ26" i="36" s="1"/>
  <c r="T48" i="36"/>
  <c r="T49" i="36" s="1"/>
  <c r="AD48" i="36"/>
  <c r="AD49" i="36" s="1"/>
  <c r="AN9" i="36"/>
  <c r="AP9" i="36" s="1"/>
  <c r="AQ9" i="36" s="1"/>
  <c r="AN14" i="36"/>
  <c r="AP14" i="36" s="1"/>
  <c r="AQ14" i="36" s="1"/>
  <c r="AN15" i="36"/>
  <c r="AP15" i="36" s="1"/>
  <c r="AQ15" i="36" s="1"/>
  <c r="AN19" i="36"/>
  <c r="AP19" i="36" s="1"/>
  <c r="AQ19" i="36" s="1"/>
  <c r="AN21" i="36"/>
  <c r="AP21" i="36" s="1"/>
  <c r="AQ21" i="36" s="1"/>
  <c r="AN24" i="36"/>
  <c r="AP24" i="36" s="1"/>
  <c r="AQ24" i="36" s="1"/>
  <c r="AN30" i="36"/>
  <c r="AP30" i="36" s="1"/>
  <c r="AQ30" i="36" s="1"/>
  <c r="AN33" i="36"/>
  <c r="AP33" i="36" s="1"/>
  <c r="AQ33" i="36" s="1"/>
  <c r="F47" i="36"/>
  <c r="P47" i="36"/>
  <c r="P49" i="36" s="1"/>
  <c r="Z47" i="36"/>
  <c r="Z49" i="36" s="1"/>
  <c r="K48" i="36"/>
  <c r="K49" i="36" s="1"/>
  <c r="U48" i="36"/>
  <c r="U49" i="36" s="1"/>
  <c r="AN6" i="36"/>
  <c r="AP6" i="36" s="1"/>
  <c r="AQ6" i="36" s="1"/>
  <c r="V48" i="36"/>
  <c r="V49" i="36" s="1"/>
  <c r="H47" i="36"/>
  <c r="H49" i="36" s="1"/>
  <c r="M48" i="36"/>
  <c r="M49" i="36" s="1"/>
  <c r="AN4" i="36"/>
  <c r="AP4" i="36" s="1"/>
  <c r="AQ4" i="36" s="1"/>
  <c r="AN7" i="36"/>
  <c r="AP7" i="36" s="1"/>
  <c r="AQ7" i="36" s="1"/>
  <c r="AN12" i="36"/>
  <c r="AP12" i="36" s="1"/>
  <c r="AQ12" i="36" s="1"/>
  <c r="AN35" i="36"/>
  <c r="AP35" i="36" s="1"/>
  <c r="AQ35" i="36" s="1"/>
  <c r="N48" i="36"/>
  <c r="AF47" i="36"/>
  <c r="AF49" i="36" s="1"/>
  <c r="AN29" i="36"/>
  <c r="AP29" i="36" s="1"/>
  <c r="AQ29" i="36" s="1"/>
  <c r="AN36" i="36"/>
  <c r="AP36" i="36" s="1"/>
  <c r="AQ36" i="36" s="1"/>
  <c r="AN23" i="36"/>
  <c r="AP23" i="36" s="1"/>
  <c r="AQ23" i="36" s="1"/>
  <c r="AN34" i="36"/>
  <c r="AP34" i="36" s="1"/>
  <c r="AQ34" i="36" s="1"/>
  <c r="X47" i="36"/>
  <c r="X49" i="36" s="1"/>
  <c r="AC48" i="36"/>
  <c r="AC49" i="36" s="1"/>
  <c r="W40" i="34"/>
  <c r="V40" i="34"/>
  <c r="U40" i="34"/>
  <c r="T40" i="34"/>
  <c r="S40" i="34"/>
  <c r="R40" i="34"/>
  <c r="W39" i="34"/>
  <c r="V39" i="34"/>
  <c r="U39" i="34"/>
  <c r="T39" i="34"/>
  <c r="S39" i="34"/>
  <c r="R39" i="34"/>
  <c r="W38" i="34"/>
  <c r="V38" i="34"/>
  <c r="U38" i="34"/>
  <c r="T38" i="34"/>
  <c r="S38" i="34"/>
  <c r="R38" i="34"/>
  <c r="W37" i="34"/>
  <c r="V37" i="34"/>
  <c r="U37" i="34"/>
  <c r="T37" i="34"/>
  <c r="S37" i="34"/>
  <c r="R37" i="34"/>
  <c r="W36" i="34"/>
  <c r="V36" i="34"/>
  <c r="U36" i="34"/>
  <c r="T36" i="34"/>
  <c r="S36" i="34"/>
  <c r="R36" i="34"/>
  <c r="O40" i="34"/>
  <c r="N40" i="34"/>
  <c r="M40" i="34"/>
  <c r="L40" i="34"/>
  <c r="K40" i="34"/>
  <c r="J40" i="34"/>
  <c r="O39" i="34"/>
  <c r="N39" i="34"/>
  <c r="M39" i="34"/>
  <c r="L39" i="34"/>
  <c r="K39" i="34"/>
  <c r="J39" i="34"/>
  <c r="O38" i="34"/>
  <c r="N38" i="34"/>
  <c r="M38" i="34"/>
  <c r="L38" i="34"/>
  <c r="K38" i="34"/>
  <c r="J38" i="34"/>
  <c r="O37" i="34"/>
  <c r="N37" i="34"/>
  <c r="M37" i="34"/>
  <c r="L37" i="34"/>
  <c r="K37" i="34"/>
  <c r="J37" i="34"/>
  <c r="O36" i="34"/>
  <c r="N36" i="34"/>
  <c r="M36" i="34"/>
  <c r="L36" i="34"/>
  <c r="K36" i="34"/>
  <c r="J36" i="34"/>
  <c r="C36" i="34"/>
  <c r="D36" i="34"/>
  <c r="E36" i="34"/>
  <c r="F36" i="34"/>
  <c r="G36" i="34"/>
  <c r="C37" i="34"/>
  <c r="D37" i="34"/>
  <c r="E37" i="34"/>
  <c r="F37" i="34"/>
  <c r="G37" i="34"/>
  <c r="C38" i="34"/>
  <c r="D38" i="34"/>
  <c r="E38" i="34"/>
  <c r="F38" i="34"/>
  <c r="G38" i="34"/>
  <c r="C39" i="34"/>
  <c r="D39" i="34"/>
  <c r="E39" i="34"/>
  <c r="F39" i="34"/>
  <c r="G39" i="34"/>
  <c r="C40" i="34"/>
  <c r="D40" i="34"/>
  <c r="E40" i="34"/>
  <c r="F40" i="34"/>
  <c r="G40" i="34"/>
  <c r="B40" i="34"/>
  <c r="B39" i="34"/>
  <c r="B38" i="34"/>
  <c r="B37" i="34"/>
  <c r="B36" i="34"/>
  <c r="B30" i="34"/>
  <c r="C30" i="34"/>
  <c r="D30" i="34"/>
  <c r="E30" i="34"/>
  <c r="F30" i="34"/>
  <c r="G30" i="34"/>
  <c r="B31" i="34"/>
  <c r="C31" i="34"/>
  <c r="D31" i="34"/>
  <c r="E31" i="34"/>
  <c r="F31" i="34"/>
  <c r="G31" i="34"/>
  <c r="J30" i="34"/>
  <c r="K30" i="34"/>
  <c r="L30" i="34"/>
  <c r="M30" i="34"/>
  <c r="N30" i="34"/>
  <c r="O30" i="34"/>
  <c r="J31" i="34"/>
  <c r="K31" i="34"/>
  <c r="L31" i="34"/>
  <c r="M31" i="34"/>
  <c r="N31" i="34"/>
  <c r="O31" i="34"/>
  <c r="R30" i="34"/>
  <c r="S30" i="34"/>
  <c r="T30" i="34"/>
  <c r="U30" i="34"/>
  <c r="V30" i="34"/>
  <c r="W30" i="34"/>
  <c r="R31" i="34"/>
  <c r="S31" i="34"/>
  <c r="T31" i="34"/>
  <c r="U31" i="34"/>
  <c r="V31" i="34"/>
  <c r="W31" i="34"/>
  <c r="R72" i="36" l="1"/>
  <c r="R122" i="36" s="1"/>
  <c r="AA81" i="36"/>
  <c r="AA134" i="36" s="1"/>
  <c r="S81" i="36"/>
  <c r="I72" i="36"/>
  <c r="I122" i="36" s="1"/>
  <c r="AD81" i="36"/>
  <c r="AD134" i="36" s="1"/>
  <c r="AB72" i="36"/>
  <c r="AB122" i="36" s="1"/>
  <c r="AB81" i="36"/>
  <c r="AB134" i="36" s="1"/>
  <c r="AA72" i="36"/>
  <c r="AA122" i="36" s="1"/>
  <c r="G72" i="36"/>
  <c r="G122" i="36" s="1"/>
  <c r="H72" i="36"/>
  <c r="H122" i="36" s="1"/>
  <c r="F49" i="36"/>
  <c r="F72" i="36" s="1"/>
  <c r="F122" i="36" s="1"/>
  <c r="F81" i="36"/>
  <c r="F134" i="36" s="1"/>
  <c r="K72" i="36"/>
  <c r="K122" i="36" s="1"/>
  <c r="AE81" i="36"/>
  <c r="AE134" i="36" s="1"/>
  <c r="AC81" i="36"/>
  <c r="AC134" i="36" s="1"/>
  <c r="T81" i="36"/>
  <c r="T134" i="36" s="1"/>
  <c r="K81" i="36"/>
  <c r="K134" i="36" s="1"/>
  <c r="T72" i="36"/>
  <c r="T122" i="36" s="1"/>
  <c r="J81" i="36"/>
  <c r="J134" i="36" s="1"/>
  <c r="X81" i="36"/>
  <c r="X134" i="36" s="1"/>
  <c r="O81" i="36"/>
  <c r="M81" i="36"/>
  <c r="M134" i="36" s="1"/>
  <c r="AD72" i="36"/>
  <c r="AD122" i="36" s="1"/>
  <c r="U72" i="36"/>
  <c r="U122" i="36" s="1"/>
  <c r="V81" i="36"/>
  <c r="V134" i="36" s="1"/>
  <c r="P81" i="36"/>
  <c r="G81" i="36"/>
  <c r="G134" i="36" s="1"/>
  <c r="AE72" i="36"/>
  <c r="AE122" i="36" s="1"/>
  <c r="V72" i="36"/>
  <c r="V122" i="36" s="1"/>
  <c r="M72" i="36"/>
  <c r="M122" i="36" s="1"/>
  <c r="AF72" i="36"/>
  <c r="AF122" i="36" s="1"/>
  <c r="J72" i="36"/>
  <c r="J122" i="36" s="1"/>
  <c r="N49" i="36"/>
  <c r="N81" i="36"/>
  <c r="N134" i="36" s="1"/>
  <c r="Q81" i="36"/>
  <c r="H81" i="36"/>
  <c r="H134" i="36" s="1"/>
  <c r="Y72" i="36"/>
  <c r="Y122" i="36" s="1"/>
  <c r="W72" i="36"/>
  <c r="W122" i="36" s="1"/>
  <c r="N72" i="36"/>
  <c r="N122" i="36" s="1"/>
  <c r="Z81" i="36"/>
  <c r="Z134" i="36" s="1"/>
  <c r="X72" i="36"/>
  <c r="X122" i="36" s="1"/>
  <c r="I81" i="36"/>
  <c r="I134" i="36" s="1"/>
  <c r="Z72" i="36"/>
  <c r="Z122" i="36" s="1"/>
  <c r="Q72" i="36"/>
  <c r="O72" i="36"/>
  <c r="R81" i="36"/>
  <c r="P72" i="36"/>
  <c r="P122" i="36" s="1"/>
  <c r="N149" i="32"/>
  <c r="V149" i="32"/>
  <c r="AD149" i="32"/>
  <c r="F149" i="32"/>
  <c r="AF146" i="32"/>
  <c r="G146" i="32"/>
  <c r="K146" i="32"/>
  <c r="O146" i="32"/>
  <c r="R146" i="32"/>
  <c r="S146" i="32"/>
  <c r="W146" i="32"/>
  <c r="X146" i="32"/>
  <c r="Z146" i="32"/>
  <c r="AA146" i="32"/>
  <c r="AE146" i="32"/>
  <c r="F146" i="32"/>
  <c r="J143" i="32"/>
  <c r="M143" i="32"/>
  <c r="N143" i="32"/>
  <c r="R143" i="32"/>
  <c r="U143" i="32"/>
  <c r="V143" i="32"/>
  <c r="X143" i="32"/>
  <c r="Z143" i="32"/>
  <c r="AC143" i="32"/>
  <c r="AD143" i="32"/>
  <c r="AF143" i="32"/>
  <c r="F143" i="32"/>
  <c r="G140" i="32"/>
  <c r="I140" i="32"/>
  <c r="M140" i="32"/>
  <c r="N140" i="32"/>
  <c r="O140" i="32"/>
  <c r="Q140" i="32"/>
  <c r="U140" i="32"/>
  <c r="V140" i="32"/>
  <c r="W140" i="32"/>
  <c r="Y140" i="32"/>
  <c r="AC140" i="32"/>
  <c r="AD140" i="32"/>
  <c r="AE140" i="32"/>
  <c r="M137" i="32"/>
  <c r="N137" i="32"/>
  <c r="U137" i="32"/>
  <c r="V137" i="32"/>
  <c r="AC137" i="32"/>
  <c r="AD137" i="32"/>
  <c r="F137" i="32"/>
  <c r="M134" i="32"/>
  <c r="N134" i="32"/>
  <c r="U134" i="32"/>
  <c r="V134" i="32"/>
  <c r="Z134" i="32"/>
  <c r="AC134" i="32"/>
  <c r="AD134" i="32"/>
  <c r="AF134" i="32"/>
  <c r="F134" i="32"/>
  <c r="A5" i="32"/>
  <c r="A12" i="32"/>
  <c r="A3" i="32"/>
  <c r="A4" i="32"/>
  <c r="A6" i="32"/>
  <c r="A7" i="32"/>
  <c r="A8" i="32"/>
  <c r="A9" i="32"/>
  <c r="A10" i="32"/>
  <c r="A11"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2" i="32"/>
  <c r="AF149" i="32"/>
  <c r="AE149" i="32"/>
  <c r="AC149" i="32"/>
  <c r="AB149" i="32"/>
  <c r="AA149" i="32"/>
  <c r="Z149" i="32"/>
  <c r="Y149" i="32"/>
  <c r="X149" i="32"/>
  <c r="W149" i="32"/>
  <c r="U149" i="32"/>
  <c r="T149" i="32"/>
  <c r="S149" i="32"/>
  <c r="R149" i="32"/>
  <c r="Q149" i="32"/>
  <c r="P149" i="32"/>
  <c r="O149" i="32"/>
  <c r="M149" i="32"/>
  <c r="L149" i="32"/>
  <c r="K149" i="32"/>
  <c r="J149" i="32"/>
  <c r="I149" i="32"/>
  <c r="H149" i="32"/>
  <c r="G149" i="32"/>
  <c r="AD146" i="32"/>
  <c r="AC146" i="32"/>
  <c r="AB146" i="32"/>
  <c r="Y146" i="32"/>
  <c r="V146" i="32"/>
  <c r="U146" i="32"/>
  <c r="T146" i="32"/>
  <c r="Q146" i="32"/>
  <c r="P146" i="32"/>
  <c r="N146" i="32"/>
  <c r="M146" i="32"/>
  <c r="L146" i="32"/>
  <c r="J146" i="32"/>
  <c r="I146" i="32"/>
  <c r="H146" i="32"/>
  <c r="AE143" i="32"/>
  <c r="AB143" i="32"/>
  <c r="AA143" i="32"/>
  <c r="Y143" i="32"/>
  <c r="W143" i="32"/>
  <c r="T143" i="32"/>
  <c r="S143" i="32"/>
  <c r="Q143" i="32"/>
  <c r="P143" i="32"/>
  <c r="O143" i="32"/>
  <c r="L143" i="32"/>
  <c r="K143" i="32"/>
  <c r="I143" i="32"/>
  <c r="H143" i="32"/>
  <c r="G143" i="32"/>
  <c r="AF140" i="32"/>
  <c r="AB140" i="32"/>
  <c r="AA140" i="32"/>
  <c r="Z140" i="32"/>
  <c r="X140" i="32"/>
  <c r="T140" i="32"/>
  <c r="S140" i="32"/>
  <c r="R140" i="32"/>
  <c r="P140" i="32"/>
  <c r="L140" i="32"/>
  <c r="K140" i="32"/>
  <c r="J140" i="32"/>
  <c r="H140" i="32"/>
  <c r="F140" i="32"/>
  <c r="AF137" i="32"/>
  <c r="AE137" i="32"/>
  <c r="AB137" i="32"/>
  <c r="AA137" i="32"/>
  <c r="Z137" i="32"/>
  <c r="Y137" i="32"/>
  <c r="X137" i="32"/>
  <c r="W137" i="32"/>
  <c r="T137" i="32"/>
  <c r="S137" i="32"/>
  <c r="R137" i="32"/>
  <c r="Q137" i="32"/>
  <c r="P137" i="32"/>
  <c r="O137" i="32"/>
  <c r="L137" i="32"/>
  <c r="K137" i="32"/>
  <c r="J137" i="32"/>
  <c r="I137" i="32"/>
  <c r="H137" i="32"/>
  <c r="G137" i="32"/>
  <c r="AE134" i="32"/>
  <c r="AB134" i="32"/>
  <c r="AA134" i="32"/>
  <c r="Y134" i="32"/>
  <c r="X134" i="32"/>
  <c r="W134" i="32"/>
  <c r="T134" i="32"/>
  <c r="S134" i="32"/>
  <c r="R134" i="32"/>
  <c r="Q134" i="32"/>
  <c r="P134" i="32"/>
  <c r="O134" i="32"/>
  <c r="L134" i="32"/>
  <c r="K134" i="32"/>
  <c r="J134" i="32"/>
  <c r="I134" i="32"/>
  <c r="H134" i="32"/>
  <c r="G134" i="32"/>
  <c r="J129" i="32"/>
  <c r="O129" i="32"/>
  <c r="R129" i="32"/>
  <c r="V129" i="32"/>
  <c r="W129" i="32"/>
  <c r="Z129" i="32"/>
  <c r="AD129" i="32"/>
  <c r="AE129" i="32"/>
  <c r="F129" i="32"/>
  <c r="M126" i="32"/>
  <c r="N126" i="32"/>
  <c r="P126" i="32"/>
  <c r="T126" i="32"/>
  <c r="U126" i="32"/>
  <c r="V126" i="32"/>
  <c r="AD126" i="32"/>
  <c r="AF126" i="32"/>
  <c r="F126" i="32"/>
  <c r="K123" i="32"/>
  <c r="N123" i="32"/>
  <c r="P123" i="32"/>
  <c r="R123" i="32"/>
  <c r="X123" i="32"/>
  <c r="Y123" i="32"/>
  <c r="Z123" i="32"/>
  <c r="AA123" i="32"/>
  <c r="AC123" i="32"/>
  <c r="AD123" i="32"/>
  <c r="F123" i="32"/>
  <c r="AC120" i="32"/>
  <c r="L120" i="32"/>
  <c r="M120" i="32"/>
  <c r="N120" i="32"/>
  <c r="V120" i="32"/>
  <c r="AB120" i="32"/>
  <c r="AD120" i="32"/>
  <c r="F120" i="32"/>
  <c r="G117" i="32"/>
  <c r="N117" i="32"/>
  <c r="O117" i="32"/>
  <c r="V117" i="32"/>
  <c r="W117" i="32"/>
  <c r="AD117" i="32"/>
  <c r="AE117" i="32"/>
  <c r="F117" i="32"/>
  <c r="I114" i="32"/>
  <c r="K114" i="32"/>
  <c r="M114" i="32"/>
  <c r="N114" i="32"/>
  <c r="Q114" i="32"/>
  <c r="U114" i="32"/>
  <c r="V114" i="32"/>
  <c r="Y114" i="32"/>
  <c r="AB114" i="32"/>
  <c r="AC114" i="32"/>
  <c r="AD114" i="32"/>
  <c r="AF114" i="32"/>
  <c r="G114" i="32"/>
  <c r="F114" i="32"/>
  <c r="AB129" i="32"/>
  <c r="AA129" i="32"/>
  <c r="T129" i="32"/>
  <c r="S129" i="32"/>
  <c r="L129" i="32"/>
  <c r="K129" i="32"/>
  <c r="AF129" i="32"/>
  <c r="AC129" i="32"/>
  <c r="Y129" i="32"/>
  <c r="X129" i="32"/>
  <c r="U129" i="32"/>
  <c r="Q129" i="32"/>
  <c r="P129" i="32"/>
  <c r="N129" i="32"/>
  <c r="M129" i="32"/>
  <c r="I129" i="32"/>
  <c r="H129" i="32"/>
  <c r="G129" i="32"/>
  <c r="Z126" i="32"/>
  <c r="Y126" i="32"/>
  <c r="X126" i="32"/>
  <c r="R126" i="32"/>
  <c r="Q126" i="32"/>
  <c r="J126" i="32"/>
  <c r="I126" i="32"/>
  <c r="H126" i="32"/>
  <c r="AE126" i="32"/>
  <c r="AC126" i="32"/>
  <c r="AB126" i="32"/>
  <c r="AA126" i="32"/>
  <c r="W126" i="32"/>
  <c r="S126" i="32"/>
  <c r="O126" i="32"/>
  <c r="L126" i="32"/>
  <c r="K126" i="32"/>
  <c r="G126" i="32"/>
  <c r="AF123" i="32"/>
  <c r="AE123" i="32"/>
  <c r="W123" i="32"/>
  <c r="V123" i="32"/>
  <c r="O123" i="32"/>
  <c r="H123" i="32"/>
  <c r="G123" i="32"/>
  <c r="AB123" i="32"/>
  <c r="U123" i="32"/>
  <c r="T123" i="32"/>
  <c r="S123" i="32"/>
  <c r="Q123" i="32"/>
  <c r="M123" i="32"/>
  <c r="L123" i="32"/>
  <c r="J123" i="32"/>
  <c r="I123" i="32"/>
  <c r="U120" i="32"/>
  <c r="T120" i="32"/>
  <c r="AF120" i="32"/>
  <c r="AE120" i="32"/>
  <c r="AA120" i="32"/>
  <c r="Z120" i="32"/>
  <c r="Y120" i="32"/>
  <c r="X120" i="32"/>
  <c r="W120" i="32"/>
  <c r="S120" i="32"/>
  <c r="R120" i="32"/>
  <c r="Q120" i="32"/>
  <c r="P120" i="32"/>
  <c r="O120" i="32"/>
  <c r="K120" i="32"/>
  <c r="J120" i="32"/>
  <c r="I120" i="32"/>
  <c r="H120" i="32"/>
  <c r="G120" i="32"/>
  <c r="AB117" i="32"/>
  <c r="AA117" i="32"/>
  <c r="Z117" i="32"/>
  <c r="T117" i="32"/>
  <c r="S117" i="32"/>
  <c r="R117" i="32"/>
  <c r="L117" i="32"/>
  <c r="K117" i="32"/>
  <c r="J117" i="32"/>
  <c r="AF117" i="32"/>
  <c r="AC117" i="32"/>
  <c r="Y117" i="32"/>
  <c r="X117" i="32"/>
  <c r="U117" i="32"/>
  <c r="Q117" i="32"/>
  <c r="P117" i="32"/>
  <c r="M117" i="32"/>
  <c r="I117" i="32"/>
  <c r="H117" i="32"/>
  <c r="Z114" i="32"/>
  <c r="X114" i="32"/>
  <c r="R114" i="32"/>
  <c r="P114" i="32"/>
  <c r="J114" i="32"/>
  <c r="H114" i="32"/>
  <c r="AE114" i="32"/>
  <c r="AA114" i="32"/>
  <c r="W114" i="32"/>
  <c r="T114" i="32"/>
  <c r="S114" i="32"/>
  <c r="O114" i="32"/>
  <c r="L114" i="32"/>
  <c r="G77" i="32" l="1"/>
  <c r="G78" i="32" s="1"/>
  <c r="H77" i="32"/>
  <c r="H78" i="32" s="1"/>
  <c r="I77" i="32"/>
  <c r="I78" i="32" s="1"/>
  <c r="J77" i="32"/>
  <c r="J78" i="32" s="1"/>
  <c r="K77" i="32"/>
  <c r="K78" i="32" s="1"/>
  <c r="L78" i="32"/>
  <c r="M77" i="32"/>
  <c r="M78" i="32" s="1"/>
  <c r="N77" i="32"/>
  <c r="N78" i="32" s="1"/>
  <c r="O77" i="32"/>
  <c r="O78" i="32" s="1"/>
  <c r="P77" i="32"/>
  <c r="P78" i="32" s="1"/>
  <c r="Q77" i="32"/>
  <c r="Q78" i="32" s="1"/>
  <c r="R77" i="32"/>
  <c r="R78" i="32" s="1"/>
  <c r="S77" i="32"/>
  <c r="S78" i="32" s="1"/>
  <c r="T77" i="32"/>
  <c r="T78" i="32" s="1"/>
  <c r="U77" i="32"/>
  <c r="U78" i="32" s="1"/>
  <c r="V77" i="32"/>
  <c r="V78" i="32" s="1"/>
  <c r="W77" i="32"/>
  <c r="W78" i="32" s="1"/>
  <c r="X77" i="32"/>
  <c r="X78" i="32" s="1"/>
  <c r="Y77" i="32"/>
  <c r="Y78" i="32" s="1"/>
  <c r="Z77" i="32"/>
  <c r="Z78" i="32" s="1"/>
  <c r="AA77" i="32"/>
  <c r="AA78" i="32" s="1"/>
  <c r="AB77" i="32"/>
  <c r="AB78" i="32" s="1"/>
  <c r="AC77" i="32"/>
  <c r="AC78" i="32" s="1"/>
  <c r="AD77" i="32"/>
  <c r="AD78" i="32" s="1"/>
  <c r="AE77" i="32"/>
  <c r="AE78" i="32" s="1"/>
  <c r="AF77" i="32"/>
  <c r="AF78" i="32" s="1"/>
  <c r="F77" i="32"/>
  <c r="F78" i="32" s="1"/>
  <c r="G80" i="32"/>
  <c r="G81" i="32" s="1"/>
  <c r="H80" i="32"/>
  <c r="H81" i="32" s="1"/>
  <c r="I80" i="32"/>
  <c r="I81" i="32" s="1"/>
  <c r="J80" i="32"/>
  <c r="J81" i="32" s="1"/>
  <c r="K80" i="32"/>
  <c r="K81" i="32" s="1"/>
  <c r="L80" i="32"/>
  <c r="L81" i="32" s="1"/>
  <c r="M80" i="32"/>
  <c r="M81" i="32" s="1"/>
  <c r="N80" i="32"/>
  <c r="N81" i="32" s="1"/>
  <c r="O80" i="32"/>
  <c r="O81" i="32" s="1"/>
  <c r="P80" i="32"/>
  <c r="P81" i="32" s="1"/>
  <c r="Q80" i="32"/>
  <c r="Q81" i="32" s="1"/>
  <c r="R80" i="32"/>
  <c r="R81" i="32" s="1"/>
  <c r="S80" i="32"/>
  <c r="S81" i="32" s="1"/>
  <c r="T80" i="32"/>
  <c r="T81" i="32" s="1"/>
  <c r="U80" i="32"/>
  <c r="U81" i="32" s="1"/>
  <c r="V80" i="32"/>
  <c r="V81" i="32" s="1"/>
  <c r="W80" i="32"/>
  <c r="W81" i="32" s="1"/>
  <c r="X80" i="32"/>
  <c r="X81" i="32" s="1"/>
  <c r="Y80" i="32"/>
  <c r="Y81" i="32" s="1"/>
  <c r="Z80" i="32"/>
  <c r="Z81" i="32" s="1"/>
  <c r="AA80" i="32"/>
  <c r="AA81" i="32" s="1"/>
  <c r="AB80" i="32"/>
  <c r="AB81" i="32" s="1"/>
  <c r="AC80" i="32"/>
  <c r="AC81" i="32" s="1"/>
  <c r="AD80" i="32"/>
  <c r="AD81" i="32" s="1"/>
  <c r="AE80" i="32"/>
  <c r="AE81" i="32" s="1"/>
  <c r="AF80" i="32"/>
  <c r="AF81" i="32" s="1"/>
  <c r="F80" i="32"/>
  <c r="F81" i="32" s="1"/>
  <c r="G83" i="32"/>
  <c r="G84" i="32" s="1"/>
  <c r="H83" i="32"/>
  <c r="H84" i="32" s="1"/>
  <c r="I83" i="32"/>
  <c r="I84" i="32" s="1"/>
  <c r="J83" i="32"/>
  <c r="J84" i="32" s="1"/>
  <c r="K83" i="32"/>
  <c r="K84" i="32" s="1"/>
  <c r="L83" i="32"/>
  <c r="L84" i="32" s="1"/>
  <c r="M83" i="32"/>
  <c r="M84" i="32" s="1"/>
  <c r="N83" i="32"/>
  <c r="N84" i="32" s="1"/>
  <c r="O83" i="32"/>
  <c r="O84" i="32" s="1"/>
  <c r="P83" i="32"/>
  <c r="P84" i="32" s="1"/>
  <c r="Q83" i="32"/>
  <c r="Q84" i="32" s="1"/>
  <c r="R83" i="32"/>
  <c r="R84" i="32" s="1"/>
  <c r="S83" i="32"/>
  <c r="S84" i="32" s="1"/>
  <c r="T83" i="32"/>
  <c r="T84" i="32" s="1"/>
  <c r="U83" i="32"/>
  <c r="U84" i="32" s="1"/>
  <c r="V83" i="32"/>
  <c r="V84" i="32" s="1"/>
  <c r="W83" i="32"/>
  <c r="W84" i="32" s="1"/>
  <c r="X83" i="32"/>
  <c r="X84" i="32" s="1"/>
  <c r="Y83" i="32"/>
  <c r="Y84" i="32" s="1"/>
  <c r="Z83" i="32"/>
  <c r="Z84" i="32" s="1"/>
  <c r="AA83" i="32"/>
  <c r="AA84" i="32" s="1"/>
  <c r="AB83" i="32"/>
  <c r="AB84" i="32" s="1"/>
  <c r="AC83" i="32"/>
  <c r="AC84" i="32" s="1"/>
  <c r="AD83" i="32"/>
  <c r="AD84" i="32" s="1"/>
  <c r="AE83" i="32"/>
  <c r="AE84" i="32" s="1"/>
  <c r="AF83" i="32"/>
  <c r="AF84" i="32" s="1"/>
  <c r="F83" i="32"/>
  <c r="F84" i="32" s="1"/>
  <c r="G74" i="32"/>
  <c r="G75" i="32" s="1"/>
  <c r="H74" i="32"/>
  <c r="H75" i="32" s="1"/>
  <c r="I74" i="32"/>
  <c r="I75" i="32" s="1"/>
  <c r="J74" i="32"/>
  <c r="J75" i="32" s="1"/>
  <c r="K74" i="32"/>
  <c r="K75" i="32" s="1"/>
  <c r="L74" i="32"/>
  <c r="L75" i="32" s="1"/>
  <c r="M74" i="32"/>
  <c r="M75" i="32" s="1"/>
  <c r="N74" i="32"/>
  <c r="N75" i="32" s="1"/>
  <c r="O74" i="32"/>
  <c r="O75" i="32" s="1"/>
  <c r="P74" i="32"/>
  <c r="P75" i="32" s="1"/>
  <c r="Q74" i="32"/>
  <c r="Q75" i="32" s="1"/>
  <c r="R74" i="32"/>
  <c r="R75" i="32" s="1"/>
  <c r="S74" i="32"/>
  <c r="S75" i="32" s="1"/>
  <c r="T74" i="32"/>
  <c r="T75" i="32" s="1"/>
  <c r="U74" i="32"/>
  <c r="U75" i="32" s="1"/>
  <c r="V74" i="32"/>
  <c r="V75" i="32" s="1"/>
  <c r="W74" i="32"/>
  <c r="W75" i="32" s="1"/>
  <c r="X74" i="32"/>
  <c r="X75" i="32" s="1"/>
  <c r="Y74" i="32"/>
  <c r="Y75" i="32" s="1"/>
  <c r="Z74" i="32"/>
  <c r="Z75" i="32" s="1"/>
  <c r="AA74" i="32"/>
  <c r="AA75" i="32" s="1"/>
  <c r="AB74" i="32"/>
  <c r="AB75" i="32" s="1"/>
  <c r="AC74" i="32"/>
  <c r="AC75" i="32" s="1"/>
  <c r="AD74" i="32"/>
  <c r="AD75" i="32" s="1"/>
  <c r="AE74" i="32"/>
  <c r="AE75" i="32" s="1"/>
  <c r="AF74" i="32"/>
  <c r="AF75" i="32" s="1"/>
  <c r="F74" i="32"/>
  <c r="F75" i="32" s="1"/>
  <c r="G86" i="32"/>
  <c r="G87" i="32" s="1"/>
  <c r="H86" i="32"/>
  <c r="H87" i="32" s="1"/>
  <c r="I86" i="32"/>
  <c r="I87" i="32" s="1"/>
  <c r="J86" i="32"/>
  <c r="J87" i="32" s="1"/>
  <c r="K86" i="32"/>
  <c r="K87" i="32" s="1"/>
  <c r="L86" i="32"/>
  <c r="L87" i="32" s="1"/>
  <c r="M86" i="32"/>
  <c r="M87" i="32" s="1"/>
  <c r="N86" i="32"/>
  <c r="N87" i="32" s="1"/>
  <c r="O86" i="32"/>
  <c r="O87" i="32" s="1"/>
  <c r="P86" i="32"/>
  <c r="P87" i="32" s="1"/>
  <c r="Q86" i="32"/>
  <c r="Q87" i="32" s="1"/>
  <c r="R86" i="32"/>
  <c r="R87" i="32" s="1"/>
  <c r="S86" i="32"/>
  <c r="S87" i="32" s="1"/>
  <c r="T86" i="32"/>
  <c r="T87" i="32" s="1"/>
  <c r="U86" i="32"/>
  <c r="U87" i="32" s="1"/>
  <c r="V86" i="32"/>
  <c r="V87" i="32" s="1"/>
  <c r="W86" i="32"/>
  <c r="W87" i="32" s="1"/>
  <c r="X86" i="32"/>
  <c r="X87" i="32" s="1"/>
  <c r="Y86" i="32"/>
  <c r="Y87" i="32" s="1"/>
  <c r="Z86" i="32"/>
  <c r="Z87" i="32" s="1"/>
  <c r="AA86" i="32"/>
  <c r="AA87" i="32" s="1"/>
  <c r="AB86" i="32"/>
  <c r="AB87" i="32" s="1"/>
  <c r="AC86" i="32"/>
  <c r="AC87" i="32" s="1"/>
  <c r="AD86" i="32"/>
  <c r="AD87" i="32" s="1"/>
  <c r="AE86" i="32"/>
  <c r="AE87" i="32" s="1"/>
  <c r="AF86" i="32"/>
  <c r="AF87" i="32" s="1"/>
  <c r="F86" i="32"/>
  <c r="F87" i="32" s="1"/>
  <c r="G71" i="32"/>
  <c r="G72" i="32" s="1"/>
  <c r="H71" i="32"/>
  <c r="H72" i="32" s="1"/>
  <c r="I71" i="32"/>
  <c r="I72" i="32" s="1"/>
  <c r="J71" i="32"/>
  <c r="J72" i="32" s="1"/>
  <c r="K71" i="32"/>
  <c r="K72" i="32" s="1"/>
  <c r="L71" i="32"/>
  <c r="L72" i="32" s="1"/>
  <c r="M71" i="32"/>
  <c r="M72" i="32" s="1"/>
  <c r="N71" i="32"/>
  <c r="N72" i="32" s="1"/>
  <c r="O71" i="32"/>
  <c r="O72" i="32" s="1"/>
  <c r="P71" i="32"/>
  <c r="P72" i="32" s="1"/>
  <c r="Q71" i="32"/>
  <c r="Q72" i="32" s="1"/>
  <c r="R71" i="32"/>
  <c r="R72" i="32" s="1"/>
  <c r="S71" i="32"/>
  <c r="S72" i="32" s="1"/>
  <c r="T71" i="32"/>
  <c r="T72" i="32" s="1"/>
  <c r="U71" i="32"/>
  <c r="U72" i="32" s="1"/>
  <c r="V71" i="32"/>
  <c r="V72" i="32" s="1"/>
  <c r="W71" i="32"/>
  <c r="W72" i="32" s="1"/>
  <c r="X71" i="32"/>
  <c r="X72" i="32" s="1"/>
  <c r="Y71" i="32"/>
  <c r="Y72" i="32" s="1"/>
  <c r="Z71" i="32"/>
  <c r="Z72" i="32" s="1"/>
  <c r="AA71" i="32"/>
  <c r="AA72" i="32" s="1"/>
  <c r="AB71" i="32"/>
  <c r="AB72" i="32" s="1"/>
  <c r="AC71" i="32"/>
  <c r="AC72" i="32" s="1"/>
  <c r="AD71" i="32"/>
  <c r="AD72" i="32" s="1"/>
  <c r="AE71" i="32"/>
  <c r="AE72" i="32" s="1"/>
  <c r="AF71" i="32"/>
  <c r="AF72" i="32" s="1"/>
  <c r="F71" i="32"/>
  <c r="F72" i="32" s="1"/>
  <c r="AI3" i="32"/>
  <c r="AJ3" i="32"/>
  <c r="AK3" i="32"/>
  <c r="AL3" i="32"/>
  <c r="AM3" i="32"/>
  <c r="AI4" i="32"/>
  <c r="AJ4" i="32"/>
  <c r="AK4" i="32"/>
  <c r="AL4" i="32"/>
  <c r="AM4" i="32"/>
  <c r="AI5" i="32"/>
  <c r="AJ5" i="32"/>
  <c r="AK5" i="32"/>
  <c r="AL5" i="32"/>
  <c r="AM5" i="32"/>
  <c r="AI6" i="32"/>
  <c r="AJ6" i="32"/>
  <c r="AK6" i="32"/>
  <c r="AL6" i="32"/>
  <c r="AM6" i="32"/>
  <c r="AI7" i="32"/>
  <c r="AJ7" i="32"/>
  <c r="AK7" i="32"/>
  <c r="AL7" i="32"/>
  <c r="AM7" i="32"/>
  <c r="AI8" i="32"/>
  <c r="AJ8" i="32"/>
  <c r="AK8" i="32"/>
  <c r="AL8" i="32"/>
  <c r="AM8" i="32"/>
  <c r="AI9" i="32"/>
  <c r="AJ9" i="32"/>
  <c r="AK9" i="32"/>
  <c r="AL9" i="32"/>
  <c r="AM9" i="32"/>
  <c r="AI10" i="32"/>
  <c r="AJ10" i="32"/>
  <c r="AK10" i="32"/>
  <c r="AL10" i="32"/>
  <c r="AM10" i="32"/>
  <c r="AI11" i="32"/>
  <c r="AJ11" i="32"/>
  <c r="AK11" i="32"/>
  <c r="AL11" i="32"/>
  <c r="AM11" i="32"/>
  <c r="AI12" i="32"/>
  <c r="AJ12" i="32"/>
  <c r="AK12" i="32"/>
  <c r="AL12" i="32"/>
  <c r="AM12" i="32"/>
  <c r="AI13" i="32"/>
  <c r="AJ13" i="32"/>
  <c r="AK13" i="32"/>
  <c r="AL13" i="32"/>
  <c r="AM13" i="32"/>
  <c r="AI14" i="32"/>
  <c r="AJ14" i="32"/>
  <c r="AK14" i="32"/>
  <c r="AL14" i="32"/>
  <c r="AM14" i="32"/>
  <c r="AI15" i="32"/>
  <c r="AJ15" i="32"/>
  <c r="AK15" i="32"/>
  <c r="AL15" i="32"/>
  <c r="AM15" i="32"/>
  <c r="AI16" i="32"/>
  <c r="AJ16" i="32"/>
  <c r="AK16" i="32"/>
  <c r="AL16" i="32"/>
  <c r="AM16" i="32"/>
  <c r="AI17" i="32"/>
  <c r="AJ17" i="32"/>
  <c r="AK17" i="32"/>
  <c r="AL17" i="32"/>
  <c r="AM17" i="32"/>
  <c r="AI18" i="32"/>
  <c r="AJ18" i="32"/>
  <c r="AK18" i="32"/>
  <c r="AL18" i="32"/>
  <c r="AM18" i="32"/>
  <c r="AI19" i="32"/>
  <c r="AJ19" i="32"/>
  <c r="AK19" i="32"/>
  <c r="AL19" i="32"/>
  <c r="AM19" i="32"/>
  <c r="AI20" i="32"/>
  <c r="AJ20" i="32"/>
  <c r="AK20" i="32"/>
  <c r="AL20" i="32"/>
  <c r="AM20" i="32"/>
  <c r="AI21" i="32"/>
  <c r="AJ21" i="32"/>
  <c r="AK21" i="32"/>
  <c r="AL21" i="32"/>
  <c r="AM21" i="32"/>
  <c r="AI22" i="32"/>
  <c r="AJ22" i="32"/>
  <c r="AK22" i="32"/>
  <c r="AL22" i="32"/>
  <c r="AM22" i="32"/>
  <c r="AI23" i="32"/>
  <c r="AJ23" i="32"/>
  <c r="AK23" i="32"/>
  <c r="AL23" i="32"/>
  <c r="AM23" i="32"/>
  <c r="AI24" i="32"/>
  <c r="AJ24" i="32"/>
  <c r="AK24" i="32"/>
  <c r="AL24" i="32"/>
  <c r="AM24" i="32"/>
  <c r="AI25" i="32"/>
  <c r="AJ25" i="32"/>
  <c r="AK25" i="32"/>
  <c r="AL25" i="32"/>
  <c r="AM25" i="32"/>
  <c r="AI26" i="32"/>
  <c r="AJ26" i="32"/>
  <c r="AK26" i="32"/>
  <c r="AL26" i="32"/>
  <c r="AM26" i="32"/>
  <c r="AI27" i="32"/>
  <c r="AJ27" i="32"/>
  <c r="AK27" i="32"/>
  <c r="AL27" i="32"/>
  <c r="AM27" i="32"/>
  <c r="AI28" i="32"/>
  <c r="AJ28" i="32"/>
  <c r="AK28" i="32"/>
  <c r="AL28" i="32"/>
  <c r="AM28" i="32"/>
  <c r="AI29" i="32"/>
  <c r="AJ29" i="32"/>
  <c r="AK29" i="32"/>
  <c r="AL29" i="32"/>
  <c r="AM29" i="32"/>
  <c r="AI30" i="32"/>
  <c r="AJ30" i="32"/>
  <c r="AK30" i="32"/>
  <c r="AL30" i="32"/>
  <c r="AM30" i="32"/>
  <c r="AI31" i="32"/>
  <c r="AJ31" i="32"/>
  <c r="AK31" i="32"/>
  <c r="AL31" i="32"/>
  <c r="AM31" i="32"/>
  <c r="AI32" i="32"/>
  <c r="AJ32" i="32"/>
  <c r="AK32" i="32"/>
  <c r="AL32" i="32"/>
  <c r="AM32" i="32"/>
  <c r="AI33" i="32"/>
  <c r="AJ33" i="32"/>
  <c r="AK33" i="32"/>
  <c r="AL33" i="32"/>
  <c r="AM33" i="32"/>
  <c r="AI34" i="32"/>
  <c r="AJ34" i="32"/>
  <c r="AK34" i="32"/>
  <c r="AL34" i="32"/>
  <c r="AM34" i="32"/>
  <c r="AI35" i="32"/>
  <c r="AJ35" i="32"/>
  <c r="AK35" i="32"/>
  <c r="AL35" i="32"/>
  <c r="AM35" i="32"/>
  <c r="AI36" i="32"/>
  <c r="AJ36" i="32"/>
  <c r="AK36" i="32"/>
  <c r="AL36" i="32"/>
  <c r="AM36" i="32"/>
  <c r="AI37" i="32"/>
  <c r="AJ37" i="32"/>
  <c r="AK37" i="32"/>
  <c r="AL37" i="32"/>
  <c r="AM37" i="32"/>
  <c r="AI38" i="32"/>
  <c r="AJ38" i="32"/>
  <c r="AK38" i="32"/>
  <c r="AL38" i="32"/>
  <c r="AM38" i="32"/>
  <c r="AI39" i="32"/>
  <c r="AJ39" i="32"/>
  <c r="AK39" i="32"/>
  <c r="AL39" i="32"/>
  <c r="AM39" i="32"/>
  <c r="AI40" i="32"/>
  <c r="AJ40" i="32"/>
  <c r="AK40" i="32"/>
  <c r="AL40" i="32"/>
  <c r="AM40" i="32"/>
  <c r="AI41" i="32"/>
  <c r="AJ41" i="32"/>
  <c r="AK41" i="32"/>
  <c r="AL41" i="32"/>
  <c r="AM41" i="32"/>
  <c r="AI42" i="32"/>
  <c r="AJ42" i="32"/>
  <c r="AK42" i="32"/>
  <c r="AL42" i="32"/>
  <c r="AM42" i="32"/>
  <c r="AI43" i="32"/>
  <c r="AJ43" i="32"/>
  <c r="AK43" i="32"/>
  <c r="AL43" i="32"/>
  <c r="AM43" i="32"/>
  <c r="AI44" i="32"/>
  <c r="AJ44" i="32"/>
  <c r="AK44" i="32"/>
  <c r="AL44" i="32"/>
  <c r="AM44" i="32"/>
  <c r="AI45" i="32"/>
  <c r="AJ45" i="32"/>
  <c r="AK45" i="32"/>
  <c r="AL45" i="32"/>
  <c r="AM45" i="32"/>
  <c r="AI46" i="32"/>
  <c r="AJ46" i="32"/>
  <c r="AK46" i="32"/>
  <c r="AL46" i="32"/>
  <c r="AM46" i="32"/>
  <c r="AI47" i="32"/>
  <c r="AJ47" i="32"/>
  <c r="AK47" i="32"/>
  <c r="AL47" i="32"/>
  <c r="AM47" i="32"/>
  <c r="AI48" i="32"/>
  <c r="AJ48" i="32"/>
  <c r="AK48" i="32"/>
  <c r="AL48" i="32"/>
  <c r="AM48" i="32"/>
  <c r="AI49" i="32"/>
  <c r="AJ49" i="32"/>
  <c r="AK49" i="32"/>
  <c r="AL49" i="32"/>
  <c r="AM49" i="32"/>
  <c r="AI50" i="32"/>
  <c r="AJ50" i="32"/>
  <c r="AK50" i="32"/>
  <c r="AL50" i="32"/>
  <c r="AM50" i="32"/>
  <c r="AI51" i="32"/>
  <c r="AJ51" i="32"/>
  <c r="AK51" i="32"/>
  <c r="AL51" i="32"/>
  <c r="AM51" i="32"/>
  <c r="AI52" i="32"/>
  <c r="AJ52" i="32"/>
  <c r="AK52" i="32"/>
  <c r="AL52" i="32"/>
  <c r="AM52" i="32"/>
  <c r="AI53" i="32"/>
  <c r="AJ53" i="32"/>
  <c r="AK53" i="32"/>
  <c r="AL53" i="32"/>
  <c r="AM53" i="32"/>
  <c r="AI54" i="32"/>
  <c r="AJ54" i="32"/>
  <c r="AK54" i="32"/>
  <c r="AL54" i="32"/>
  <c r="AM54" i="32"/>
  <c r="AI55" i="32"/>
  <c r="AJ55" i="32"/>
  <c r="AK55" i="32"/>
  <c r="AL55" i="32"/>
  <c r="AM55" i="32"/>
  <c r="AI56" i="32"/>
  <c r="AJ56" i="32"/>
  <c r="AK56" i="32"/>
  <c r="AL56" i="32"/>
  <c r="AM56" i="32"/>
  <c r="AI57" i="32"/>
  <c r="AJ57" i="32"/>
  <c r="AK57" i="32"/>
  <c r="AL57" i="32"/>
  <c r="AM57" i="32"/>
  <c r="AM2" i="32"/>
  <c r="AL2" i="32"/>
  <c r="AK2" i="32"/>
  <c r="AJ2" i="32"/>
  <c r="AI2" i="32"/>
  <c r="G66" i="32"/>
  <c r="H66" i="32"/>
  <c r="I66" i="32"/>
  <c r="J66" i="32"/>
  <c r="K66" i="32"/>
  <c r="L66" i="32"/>
  <c r="M66" i="32"/>
  <c r="N66" i="32"/>
  <c r="O66" i="32"/>
  <c r="P66" i="32"/>
  <c r="Q66" i="32"/>
  <c r="R66" i="32"/>
  <c r="S66" i="32"/>
  <c r="T66" i="32"/>
  <c r="U66" i="32"/>
  <c r="V66" i="32"/>
  <c r="W66" i="32"/>
  <c r="X66" i="32"/>
  <c r="Y66" i="32"/>
  <c r="Z66" i="32"/>
  <c r="AA66" i="32"/>
  <c r="AB66" i="32"/>
  <c r="AC66" i="32"/>
  <c r="AD66" i="32"/>
  <c r="AE66" i="32"/>
  <c r="AF66" i="32"/>
  <c r="F66" i="32"/>
  <c r="AG3" i="32"/>
  <c r="AG4" i="32"/>
  <c r="AG5" i="32"/>
  <c r="AG6" i="32"/>
  <c r="AG7" i="32"/>
  <c r="AG8" i="32"/>
  <c r="AG9" i="32"/>
  <c r="AG10" i="32"/>
  <c r="AG11" i="32"/>
  <c r="AG12" i="32"/>
  <c r="AG13" i="32"/>
  <c r="AG14" i="32"/>
  <c r="AG15" i="32"/>
  <c r="AG16" i="32"/>
  <c r="AG17" i="32"/>
  <c r="AG18" i="32"/>
  <c r="AG19" i="32"/>
  <c r="AG20" i="32"/>
  <c r="AG21" i="32"/>
  <c r="AG22" i="32"/>
  <c r="AG23" i="32"/>
  <c r="AG24" i="32"/>
  <c r="AG25" i="32"/>
  <c r="AG26" i="32"/>
  <c r="AG27" i="32"/>
  <c r="AG28" i="32"/>
  <c r="AG29" i="32"/>
  <c r="AG30" i="32"/>
  <c r="AG31" i="32"/>
  <c r="AG32" i="32"/>
  <c r="AG33" i="32"/>
  <c r="AG34" i="32"/>
  <c r="AG35" i="32"/>
  <c r="AG36" i="32"/>
  <c r="AG37" i="32"/>
  <c r="AG38" i="32"/>
  <c r="AG39" i="32"/>
  <c r="AG40" i="32"/>
  <c r="AG41" i="32"/>
  <c r="AG42" i="32"/>
  <c r="AG43" i="32"/>
  <c r="AG44" i="32"/>
  <c r="AG45" i="32"/>
  <c r="AG46" i="32"/>
  <c r="AG47" i="32"/>
  <c r="AG48" i="32"/>
  <c r="AG49" i="32"/>
  <c r="AG50" i="32"/>
  <c r="AG51" i="32"/>
  <c r="AG52" i="32"/>
  <c r="AG53" i="32"/>
  <c r="AG54" i="32"/>
  <c r="AG55" i="32"/>
  <c r="AG56" i="32"/>
  <c r="AG57" i="32"/>
  <c r="AG2" i="32"/>
  <c r="AH3" i="32"/>
  <c r="AN3" i="32" s="1"/>
  <c r="AH4" i="32"/>
  <c r="AN4" i="32" s="1"/>
  <c r="AH5" i="32"/>
  <c r="AN5" i="32" s="1"/>
  <c r="AH6" i="32"/>
  <c r="AN6" i="32" s="1"/>
  <c r="AH7" i="32"/>
  <c r="AN7" i="32" s="1"/>
  <c r="AH8" i="32"/>
  <c r="AN8" i="32" s="1"/>
  <c r="AH9" i="32"/>
  <c r="AN9" i="32" s="1"/>
  <c r="AH10" i="32"/>
  <c r="AN10" i="32" s="1"/>
  <c r="AH11" i="32"/>
  <c r="AN11" i="32" s="1"/>
  <c r="AH12" i="32"/>
  <c r="AN12" i="32" s="1"/>
  <c r="AH13" i="32"/>
  <c r="AN13" i="32" s="1"/>
  <c r="AH14" i="32"/>
  <c r="AN14" i="32" s="1"/>
  <c r="AH15" i="32"/>
  <c r="AN15" i="32" s="1"/>
  <c r="AH16" i="32"/>
  <c r="AN16" i="32" s="1"/>
  <c r="AH17" i="32"/>
  <c r="AN17" i="32" s="1"/>
  <c r="AH18" i="32"/>
  <c r="AN18" i="32" s="1"/>
  <c r="AH19" i="32"/>
  <c r="AN19" i="32" s="1"/>
  <c r="AH20" i="32"/>
  <c r="AN20" i="32" s="1"/>
  <c r="AH21" i="32"/>
  <c r="AN21" i="32" s="1"/>
  <c r="AH22" i="32"/>
  <c r="AN22" i="32" s="1"/>
  <c r="AH23" i="32"/>
  <c r="AN23" i="32" s="1"/>
  <c r="AH24" i="32"/>
  <c r="AN24" i="32" s="1"/>
  <c r="AH25" i="32"/>
  <c r="AN25" i="32" s="1"/>
  <c r="AH26" i="32"/>
  <c r="AN26" i="32" s="1"/>
  <c r="AH27" i="32"/>
  <c r="AN27" i="32" s="1"/>
  <c r="AH28" i="32"/>
  <c r="AN28" i="32" s="1"/>
  <c r="AH29" i="32"/>
  <c r="AN29" i="32" s="1"/>
  <c r="AH30" i="32"/>
  <c r="AN30" i="32" s="1"/>
  <c r="AH31" i="32"/>
  <c r="AN31" i="32" s="1"/>
  <c r="AH32" i="32"/>
  <c r="AN32" i="32" s="1"/>
  <c r="AH33" i="32"/>
  <c r="AN33" i="32" s="1"/>
  <c r="AH34" i="32"/>
  <c r="AN34" i="32" s="1"/>
  <c r="AH35" i="32"/>
  <c r="AN35" i="32" s="1"/>
  <c r="AH36" i="32"/>
  <c r="AN36" i="32" s="1"/>
  <c r="AH37" i="32"/>
  <c r="AN37" i="32" s="1"/>
  <c r="AH38" i="32"/>
  <c r="AN38" i="32" s="1"/>
  <c r="AH39" i="32"/>
  <c r="AN39" i="32" s="1"/>
  <c r="AH40" i="32"/>
  <c r="AN40" i="32" s="1"/>
  <c r="AH41" i="32"/>
  <c r="AN41" i="32" s="1"/>
  <c r="AH42" i="32"/>
  <c r="AN42" i="32" s="1"/>
  <c r="AH43" i="32"/>
  <c r="AN43" i="32" s="1"/>
  <c r="AH44" i="32"/>
  <c r="AN44" i="32" s="1"/>
  <c r="AH45" i="32"/>
  <c r="AN45" i="32" s="1"/>
  <c r="AH46" i="32"/>
  <c r="AN46" i="32" s="1"/>
  <c r="AH47" i="32"/>
  <c r="AN47" i="32" s="1"/>
  <c r="AH48" i="32"/>
  <c r="AN48" i="32" s="1"/>
  <c r="AH49" i="32"/>
  <c r="AN49" i="32" s="1"/>
  <c r="AH50" i="32"/>
  <c r="AN50" i="32" s="1"/>
  <c r="AH51" i="32"/>
  <c r="AN51" i="32" s="1"/>
  <c r="AH52" i="32"/>
  <c r="AN52" i="32" s="1"/>
  <c r="AH53" i="32"/>
  <c r="AN53" i="32" s="1"/>
  <c r="AH54" i="32"/>
  <c r="AN54" i="32" s="1"/>
  <c r="AH55" i="32"/>
  <c r="AN55" i="32" s="1"/>
  <c r="AH56" i="32"/>
  <c r="AN56" i="32" s="1"/>
  <c r="AH57" i="32"/>
  <c r="AN57" i="32" s="1"/>
  <c r="AH2" i="32"/>
  <c r="AO2" i="32" s="1"/>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AF63" i="32"/>
  <c r="AC63" i="32"/>
  <c r="AA63" i="32"/>
  <c r="Z63" i="32"/>
  <c r="W63" i="32"/>
  <c r="V63" i="32"/>
  <c r="U63" i="32"/>
  <c r="T63" i="32"/>
  <c r="Q63" i="32"/>
  <c r="O63" i="32"/>
  <c r="L63" i="32"/>
  <c r="I63" i="32"/>
  <c r="AF62" i="32"/>
  <c r="AE62" i="32"/>
  <c r="AD62" i="32"/>
  <c r="AC62" i="32"/>
  <c r="AB62" i="32"/>
  <c r="AA62" i="32"/>
  <c r="Z62" i="32"/>
  <c r="X62" i="32"/>
  <c r="W62" i="32"/>
  <c r="V62" i="32"/>
  <c r="U62" i="32"/>
  <c r="T62" i="32"/>
  <c r="S62" i="32"/>
  <c r="Q62" i="32"/>
  <c r="P62" i="32"/>
  <c r="O62" i="32"/>
  <c r="N62" i="32"/>
  <c r="L62" i="32"/>
  <c r="K62" i="32"/>
  <c r="J62" i="32"/>
  <c r="I62" i="32"/>
  <c r="H62" i="32"/>
  <c r="G62" i="32"/>
  <c r="AF61" i="32"/>
  <c r="AC61" i="32"/>
  <c r="AA61" i="32"/>
  <c r="Z61" i="32"/>
  <c r="W61" i="32"/>
  <c r="V61" i="32"/>
  <c r="U61" i="32"/>
  <c r="T61" i="32"/>
  <c r="S61" i="32"/>
  <c r="Q61" i="32"/>
  <c r="O61" i="32"/>
  <c r="L61" i="32"/>
  <c r="I61"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AF59" i="32"/>
  <c r="AF67" i="32" s="1"/>
  <c r="AE59" i="32"/>
  <c r="AE67" i="32" s="1"/>
  <c r="AD59" i="32"/>
  <c r="AD67" i="32" s="1"/>
  <c r="AC59" i="32"/>
  <c r="AC68" i="32" s="1"/>
  <c r="AB59" i="32"/>
  <c r="AB68" i="32" s="1"/>
  <c r="AA59" i="32"/>
  <c r="AA67" i="32" s="1"/>
  <c r="Z59" i="32"/>
  <c r="Z67" i="32" s="1"/>
  <c r="Y59" i="32"/>
  <c r="Y67" i="32" s="1"/>
  <c r="X59" i="32"/>
  <c r="X67" i="32" s="1"/>
  <c r="W59" i="32"/>
  <c r="W67" i="32" s="1"/>
  <c r="V59" i="32"/>
  <c r="V67" i="32" s="1"/>
  <c r="U59" i="32"/>
  <c r="U68" i="32" s="1"/>
  <c r="T59" i="32"/>
  <c r="T68" i="32" s="1"/>
  <c r="S59" i="32"/>
  <c r="S67" i="32" s="1"/>
  <c r="R59" i="32"/>
  <c r="R67" i="32" s="1"/>
  <c r="Q59" i="32"/>
  <c r="Q67" i="32" s="1"/>
  <c r="P59" i="32"/>
  <c r="P67" i="32" s="1"/>
  <c r="O59" i="32"/>
  <c r="O67" i="32" s="1"/>
  <c r="N59" i="32"/>
  <c r="N67" i="32" s="1"/>
  <c r="M59" i="32"/>
  <c r="M68" i="32" s="1"/>
  <c r="L59" i="32"/>
  <c r="L68" i="32" s="1"/>
  <c r="K59" i="32"/>
  <c r="K67" i="32" s="1"/>
  <c r="J59" i="32"/>
  <c r="J67" i="32" s="1"/>
  <c r="I59" i="32"/>
  <c r="I67" i="32" s="1"/>
  <c r="H59" i="32"/>
  <c r="H67" i="32" s="1"/>
  <c r="G59" i="32"/>
  <c r="G67" i="32" s="1"/>
  <c r="F59" i="32"/>
  <c r="F68" i="32" s="1"/>
  <c r="AO49" i="32" l="1"/>
  <c r="AP49" i="32" s="1"/>
  <c r="AQ49" i="32" s="1"/>
  <c r="AA68" i="32"/>
  <c r="S68" i="32"/>
  <c r="K68" i="32"/>
  <c r="K69" i="32" s="1"/>
  <c r="U67" i="32"/>
  <c r="U69" i="32" s="1"/>
  <c r="Z68" i="32"/>
  <c r="Z69" i="32" s="1"/>
  <c r="R68" i="32"/>
  <c r="R69" i="32" s="1"/>
  <c r="J68" i="32"/>
  <c r="J69" i="32" s="1"/>
  <c r="AB67" i="32"/>
  <c r="AB69" i="32" s="1"/>
  <c r="T67" i="32"/>
  <c r="T69" i="32" s="1"/>
  <c r="L67" i="32"/>
  <c r="L69" i="32" s="1"/>
  <c r="AC67" i="32"/>
  <c r="AC69" i="32" s="1"/>
  <c r="F67" i="32"/>
  <c r="F69" i="32" s="1"/>
  <c r="Y68" i="32"/>
  <c r="Y69" i="32" s="1"/>
  <c r="Q68" i="32"/>
  <c r="Q69" i="32" s="1"/>
  <c r="I68" i="32"/>
  <c r="I69" i="32" s="1"/>
  <c r="M67" i="32"/>
  <c r="M69" i="32" s="1"/>
  <c r="AF68" i="32"/>
  <c r="AF69" i="32" s="1"/>
  <c r="X68" i="32"/>
  <c r="X69" i="32" s="1"/>
  <c r="P68" i="32"/>
  <c r="P69" i="32" s="1"/>
  <c r="H68" i="32"/>
  <c r="H69" i="32" s="1"/>
  <c r="AE68" i="32"/>
  <c r="AE69" i="32" s="1"/>
  <c r="W68" i="32"/>
  <c r="W69" i="32" s="1"/>
  <c r="O68" i="32"/>
  <c r="O69" i="32" s="1"/>
  <c r="G68" i="32"/>
  <c r="G69" i="32" s="1"/>
  <c r="AA69" i="32"/>
  <c r="S69" i="32"/>
  <c r="AD68" i="32"/>
  <c r="AD69" i="32" s="1"/>
  <c r="V68" i="32"/>
  <c r="V69" i="32" s="1"/>
  <c r="N68" i="32"/>
  <c r="N69" i="32" s="1"/>
  <c r="AO33" i="32"/>
  <c r="AP33" i="32" s="1"/>
  <c r="AQ33" i="32" s="1"/>
  <c r="AO17" i="32"/>
  <c r="AP17" i="32" s="1"/>
  <c r="AQ17" i="32" s="1"/>
  <c r="AO46" i="32"/>
  <c r="AP46" i="32" s="1"/>
  <c r="AQ46" i="32" s="1"/>
  <c r="AO45" i="32"/>
  <c r="AP45" i="32" s="1"/>
  <c r="AQ45" i="32" s="1"/>
  <c r="AO29" i="32"/>
  <c r="AP29" i="32" s="1"/>
  <c r="AQ29" i="32" s="1"/>
  <c r="AO13" i="32"/>
  <c r="AP13" i="32" s="1"/>
  <c r="AQ13" i="32" s="1"/>
  <c r="AO44" i="32"/>
  <c r="AP44" i="32" s="1"/>
  <c r="AQ44" i="32" s="1"/>
  <c r="AO28" i="32"/>
  <c r="AP28" i="32" s="1"/>
  <c r="AQ28" i="32" s="1"/>
  <c r="AO12" i="32"/>
  <c r="AO57" i="32"/>
  <c r="AP57" i="32" s="1"/>
  <c r="AQ57" i="32" s="1"/>
  <c r="AO41" i="32"/>
  <c r="AO25" i="32"/>
  <c r="AO9" i="32"/>
  <c r="AO54" i="32"/>
  <c r="AP54" i="32" s="1"/>
  <c r="AQ54" i="32" s="1"/>
  <c r="AO38" i="32"/>
  <c r="AO22" i="32"/>
  <c r="AO6" i="32"/>
  <c r="AP6" i="32" s="1"/>
  <c r="AQ6" i="32" s="1"/>
  <c r="AO30" i="32"/>
  <c r="AO53" i="32"/>
  <c r="AP53" i="32" s="1"/>
  <c r="AQ53" i="32" s="1"/>
  <c r="AO37" i="32"/>
  <c r="AP37" i="32" s="1"/>
  <c r="AQ37" i="32" s="1"/>
  <c r="AO21" i="32"/>
  <c r="AP21" i="32" s="1"/>
  <c r="AQ21" i="32" s="1"/>
  <c r="AO5" i="32"/>
  <c r="AP5" i="32" s="1"/>
  <c r="AQ5" i="32" s="1"/>
  <c r="AO14" i="32"/>
  <c r="AP14" i="32" s="1"/>
  <c r="AQ14" i="32" s="1"/>
  <c r="AO52" i="32"/>
  <c r="AP52" i="32" s="1"/>
  <c r="AQ52" i="32" s="1"/>
  <c r="AO36" i="32"/>
  <c r="AP36" i="32" s="1"/>
  <c r="AQ36" i="32" s="1"/>
  <c r="AO20" i="32"/>
  <c r="AP20" i="32" s="1"/>
  <c r="AQ20" i="32" s="1"/>
  <c r="AO4" i="32"/>
  <c r="AP4" i="32" s="1"/>
  <c r="AQ4" i="32" s="1"/>
  <c r="AN2" i="32"/>
  <c r="AP2" i="32" s="1"/>
  <c r="AQ2" i="32" s="1"/>
  <c r="AO50" i="32"/>
  <c r="AO42" i="32"/>
  <c r="AO34" i="32"/>
  <c r="AO26" i="32"/>
  <c r="AO18" i="32"/>
  <c r="AP18" i="32" s="1"/>
  <c r="AQ18" i="32" s="1"/>
  <c r="AO10" i="32"/>
  <c r="AO56" i="32"/>
  <c r="AO48" i="32"/>
  <c r="AO40" i="32"/>
  <c r="AO32" i="32"/>
  <c r="AO24" i="32"/>
  <c r="AO16" i="32"/>
  <c r="AO8" i="32"/>
  <c r="AP8" i="32" s="1"/>
  <c r="AQ8" i="32" s="1"/>
  <c r="AO55" i="32"/>
  <c r="AP55" i="32" s="1"/>
  <c r="AQ55" i="32" s="1"/>
  <c r="AO51" i="32"/>
  <c r="AP51" i="32" s="1"/>
  <c r="AQ51" i="32" s="1"/>
  <c r="AO47" i="32"/>
  <c r="AP47" i="32" s="1"/>
  <c r="AQ47" i="32" s="1"/>
  <c r="AO43" i="32"/>
  <c r="AP43" i="32" s="1"/>
  <c r="AQ43" i="32" s="1"/>
  <c r="AO39" i="32"/>
  <c r="AP39" i="32" s="1"/>
  <c r="AQ39" i="32" s="1"/>
  <c r="AO35" i="32"/>
  <c r="AO31" i="32"/>
  <c r="AO27" i="32"/>
  <c r="AP27" i="32" s="1"/>
  <c r="AQ27" i="32" s="1"/>
  <c r="AO23" i="32"/>
  <c r="AO19" i="32"/>
  <c r="AO15" i="32"/>
  <c r="AO11" i="32"/>
  <c r="AO7" i="32"/>
  <c r="AO3" i="32"/>
  <c r="AP24" i="32" l="1"/>
  <c r="AQ24" i="32" s="1"/>
  <c r="AP3" i="32"/>
  <c r="AQ3" i="32" s="1"/>
  <c r="AP48" i="32"/>
  <c r="AQ48" i="32" s="1"/>
  <c r="AP42" i="32"/>
  <c r="AQ42" i="32" s="1"/>
  <c r="AP40" i="32"/>
  <c r="AQ40" i="32" s="1"/>
  <c r="AP11" i="32"/>
  <c r="AQ11" i="32" s="1"/>
  <c r="AP10" i="32"/>
  <c r="AQ10" i="32" s="1"/>
  <c r="AP22" i="32"/>
  <c r="AQ22" i="32" s="1"/>
  <c r="AP7" i="32"/>
  <c r="AQ7" i="32" s="1"/>
  <c r="AP56" i="32"/>
  <c r="AQ56" i="32" s="1"/>
  <c r="AP19" i="32"/>
  <c r="AQ19" i="32" s="1"/>
  <c r="AP50" i="32"/>
  <c r="AQ50" i="32" s="1"/>
  <c r="AP16" i="32"/>
  <c r="AQ16" i="32" s="1"/>
  <c r="AP30" i="32"/>
  <c r="AQ30" i="32" s="1"/>
  <c r="AP15" i="32"/>
  <c r="AQ15" i="32" s="1"/>
  <c r="AP25" i="32"/>
  <c r="AQ25" i="32" s="1"/>
  <c r="AP41" i="32"/>
  <c r="AQ41" i="32" s="1"/>
  <c r="AP38" i="32"/>
  <c r="AQ38" i="32" s="1"/>
  <c r="AP23" i="32"/>
  <c r="AQ23" i="32" s="1"/>
  <c r="AP26" i="32"/>
  <c r="AQ26" i="32" s="1"/>
  <c r="AP32" i="32"/>
  <c r="AQ32" i="32" s="1"/>
  <c r="AP34" i="32"/>
  <c r="AQ34" i="32" s="1"/>
  <c r="AP35" i="32"/>
  <c r="AQ35" i="32" s="1"/>
  <c r="AP12" i="32"/>
  <c r="AQ12" i="32" s="1"/>
  <c r="AP9" i="32"/>
  <c r="AQ9" i="32" s="1"/>
  <c r="AP31" i="32"/>
  <c r="AQ31" i="32" s="1"/>
  <c r="H43" i="1"/>
  <c r="H36" i="1" l="1"/>
  <c r="H20" i="1" l="1"/>
  <c r="H18" i="1" l="1"/>
  <c r="H58" i="1"/>
  <c r="H34" i="1" l="1"/>
  <c r="H33" i="1" l="1"/>
  <c r="H50" i="1"/>
  <c r="H11" i="1"/>
  <c r="H32" i="1"/>
  <c r="H23" i="1" l="1"/>
  <c r="H35" i="1"/>
  <c r="H56" i="1"/>
  <c r="H41" i="1"/>
  <c r="H13" i="1"/>
  <c r="H39" i="1" l="1"/>
  <c r="H8" i="1"/>
  <c r="H21" i="1"/>
  <c r="H42" i="1" l="1"/>
  <c r="H26" i="1"/>
  <c r="H45" i="1"/>
  <c r="H10" i="1"/>
  <c r="H24" i="1"/>
  <c r="H7" i="1"/>
  <c r="H37" i="1"/>
  <c r="H48" i="1"/>
  <c r="H15" i="1" l="1"/>
  <c r="H57" i="1"/>
  <c r="H29" i="1"/>
  <c r="H4" i="1" l="1"/>
  <c r="H16" i="1"/>
  <c r="H53" i="1"/>
  <c r="H27" i="1"/>
  <c r="H25" i="1"/>
  <c r="H9" i="1"/>
  <c r="H3" i="1" l="1"/>
  <c r="H5" i="1" l="1"/>
  <c r="H31" i="1"/>
  <c r="H49" i="1"/>
  <c r="H46" i="1"/>
  <c r="H17" i="1"/>
  <c r="H47" i="1"/>
  <c r="H14" i="1"/>
  <c r="H55" i="1"/>
  <c r="H54" i="1"/>
  <c r="H44" i="1"/>
  <c r="H12" i="1"/>
  <c r="H40" i="1"/>
  <c r="H6" i="1"/>
  <c r="H30" i="1"/>
  <c r="H22" i="1"/>
  <c r="H38" i="1"/>
  <c r="H52" i="1"/>
  <c r="H51" i="1"/>
  <c r="H19" i="1"/>
  <c r="H28" i="1"/>
</calcChain>
</file>

<file path=xl/sharedStrings.xml><?xml version="1.0" encoding="utf-8"?>
<sst xmlns="http://schemas.openxmlformats.org/spreadsheetml/2006/main" count="3819" uniqueCount="838">
  <si>
    <t>Please identify yourself</t>
  </si>
  <si>
    <t>Name</t>
  </si>
  <si>
    <t>Company/Affiliate</t>
  </si>
  <si>
    <t>Department</t>
  </si>
  <si>
    <t>Country</t>
  </si>
  <si>
    <t>E-Mail</t>
  </si>
  <si>
    <t>Response</t>
  </si>
  <si>
    <t>Additional comments, if any:</t>
  </si>
  <si>
    <t>Additional comments, if any (if possible, please mention what is the current practice of the interaction with business partners):</t>
  </si>
  <si>
    <t>Additional comments, if any (if possible, please list the main sources of deviations or difficulties faced):</t>
  </si>
  <si>
    <t>Additional comments, if any (if possible, please list your main concern points):</t>
  </si>
  <si>
    <t>Open-Ended Response</t>
  </si>
  <si>
    <t>Laura Medina Vila</t>
  </si>
  <si>
    <t>Daiichi Sankyo España (DSES)</t>
  </si>
  <si>
    <t>Medical Affairs</t>
  </si>
  <si>
    <t>Spain</t>
  </si>
  <si>
    <t>laura.medina@daiichi-sankyo.es</t>
  </si>
  <si>
    <t>Both pre-marketing (R&amp;D) and post-marketing</t>
  </si>
  <si>
    <t>Yes, but no critical PV/MA-related processes are in the scope</t>
  </si>
  <si>
    <t>Sufficient. Interactions take place when needed, easily</t>
  </si>
  <si>
    <t>Beyond the established agreement, periodic metrics are followed-up</t>
  </si>
  <si>
    <t>Yes. Enough authority for fulfilling our responsibilities is granted. Conflicts of interest do not influence our work</t>
  </si>
  <si>
    <t>Partially. Some relevant activities rely on validated IT systems, while others are still on paper or non-validated systems</t>
  </si>
  <si>
    <t xml:space="preserve">We work with Enqmed platform (medical information) and Campus+ (training) that are not already validated systems. </t>
  </si>
  <si>
    <t>Yes, consistently. No procedural document coverage for this responsibility is available</t>
  </si>
  <si>
    <t>Yes</t>
  </si>
  <si>
    <t>Both local and global</t>
  </si>
  <si>
    <t>Implementation is ongoing (approximately 50% done)</t>
  </si>
  <si>
    <t>Training is pending for part of the audience</t>
  </si>
  <si>
    <t>Retirements and updates are ongoing (approximately 50% done)</t>
  </si>
  <si>
    <t>We are using the latest versions of the procedures that we have received from Global. But, we are not sure what is the update procedure by the affiliates.</t>
  </si>
  <si>
    <t>No, no procedure or consistent manner to ensure training is in place</t>
  </si>
  <si>
    <t>We have a number of SOPs that all medical affairs employees perform during onboarding. But, we are not sure if they are 100% MIRAI Global Policies</t>
  </si>
  <si>
    <t>No deviations so far</t>
  </si>
  <si>
    <t>Yes, all</t>
  </si>
  <si>
    <t>Mostly global, few local</t>
  </si>
  <si>
    <t>Mostly. Some unavoidable differences are required to ensure compliance to applicable regulations</t>
  </si>
  <si>
    <t>Immediate access to all procedural documents and records, either electronically and/or print</t>
  </si>
  <si>
    <t>Yes, but there is room for improvement in the adhesion and curricula updates</t>
  </si>
  <si>
    <t>Although all the training that is assigned is carried out, we do not know exactly who is in charge of deciding which documents are assigned to each member of the medical department</t>
  </si>
  <si>
    <t>Yes, a procedure or other consistent manner is in place</t>
  </si>
  <si>
    <t>Yes. A local Quality function fully supports all required PV and MA activities</t>
  </si>
  <si>
    <t>Good. Support is available when needed. Quality functions make themselves present and available</t>
  </si>
  <si>
    <t>Only local</t>
  </si>
  <si>
    <t>High level of compliance. Very few, if any, enhancements are needed to ensure full compliance to all regulatory requirements</t>
  </si>
  <si>
    <t>Processes are based on a more conservative approach. The more stringent requirements are applied to all instances</t>
  </si>
  <si>
    <t>Yes, only local</t>
  </si>
  <si>
    <t>High level of compliance. Very few, if any, enhancements are needed to ensure full compliance</t>
  </si>
  <si>
    <t>ammychiou@daiichisankyo.com.tw</t>
  </si>
  <si>
    <t>DSTW</t>
  </si>
  <si>
    <t>Daiichisankyo Taiwan LTD台灣第一三共製藥(股)公司</t>
  </si>
  <si>
    <t>Beyond the established agreement, a suitable combination of periodic qualification process and periodic metrics follow-up</t>
  </si>
  <si>
    <t>No. Activities are performed based on paper or basic IT tools (e.g., MS-Office package)</t>
  </si>
  <si>
    <t>Yes, consistently. There is procedural document coverage for this responsibility</t>
  </si>
  <si>
    <t>N.A.</t>
  </si>
  <si>
    <t>Yes, procedure or other consistent manner is in place to ensure it</t>
  </si>
  <si>
    <t>Most of them (approximately 75% covered)</t>
  </si>
  <si>
    <t>About the same number between global and local</t>
  </si>
  <si>
    <t>Yes, completely</t>
  </si>
  <si>
    <t>Procedural documents and records are partially accessible, either electronically or print. Significant part of the documents requires waiting to access</t>
  </si>
  <si>
    <t>No Quality function supports PV or MA activities</t>
  </si>
  <si>
    <t>Support is insufficient. Lack of partnership and support from Quality functions</t>
  </si>
  <si>
    <t>Multiple countries and/or regions, similar among them</t>
  </si>
  <si>
    <t>Medium-high level of compliance. Approximately 75% of all regulatory requirements are already covered</t>
  </si>
  <si>
    <t>Processes includes subroutines adapted to the requirements of each country or region. Multiple variables should be considered to ensure compliance</t>
  </si>
  <si>
    <t>Yes, both local and global/multi-country</t>
  </si>
  <si>
    <t>Medium-high level of compliance. Approximately 75% of all compliance rules, requirements and guidelines are already covered</t>
  </si>
  <si>
    <t>DSBR</t>
  </si>
  <si>
    <t>Medical Affairs - Clinical Research</t>
  </si>
  <si>
    <t>livia.maia@dsbr.com.br</t>
  </si>
  <si>
    <t>For Global products, my local role includes submission of documents for regulatory approval.</t>
  </si>
  <si>
    <t>Yes, including critical PV/MA-related processes</t>
  </si>
  <si>
    <t xml:space="preserve">For local studies (DSBR as a sponsor) we work with CRO (IQVIA). </t>
  </si>
  <si>
    <t>Yes. All relevant activities are performed with the support of validated IT systems</t>
  </si>
  <si>
    <t>We have local procedures (SOPs) that describe the flow of communication for new studies, from planning, executing and finalizing the studies.</t>
  </si>
  <si>
    <t>For Global products, my local role includes document submission for regulatory approval.</t>
  </si>
  <si>
    <t>Implementation is in the final phase, close to complete (approximately 75% done)</t>
  </si>
  <si>
    <t>Yes, all trained</t>
  </si>
  <si>
    <t>Retirements and updates are in the final phase, close to complete (approximately 75% done)</t>
  </si>
  <si>
    <t>Most used and critical procedural documents and records are promptly available, either electronically and/or print, but not all. Some few of them may require waiting for some time until they become available</t>
  </si>
  <si>
    <t>Yes, and the curricula is strictly followed and updated as needed</t>
  </si>
  <si>
    <t>Good, but sometimes Quality may hold-up progress by lack of understanding of our work. More communication would be a benefit</t>
  </si>
  <si>
    <t>Shimpei Niwa</t>
  </si>
  <si>
    <t>Daiichi Sankyo Co., Ltd.</t>
  </si>
  <si>
    <t>Clinical Safety &amp; Pharmacovigilance Management Department</t>
  </si>
  <si>
    <t>Japan</t>
  </si>
  <si>
    <t>niwa.shimpei.f2@daiichisankyo.co.jp</t>
  </si>
  <si>
    <t xml:space="preserve">Although the meaning of ‘delegated to business partner’ seems unclear, we regard it as license partners with which DS has safety data exchange agreements. We regard CROs and vendors as out of scope for this question, because it looks that they are separate from business partners seeing question 5. </t>
  </si>
  <si>
    <t>Fully implemented</t>
  </si>
  <si>
    <t>Yes, all complete</t>
  </si>
  <si>
    <t>Almost all cases. A local Quality function supports PV and MA activities, but there is room for enhancement</t>
  </si>
  <si>
    <t>Scope of the answer: PV activities (not MA activities)</t>
  </si>
  <si>
    <t>Since we launch various products in many countries, we have to know the local regulatory requirement and EU-GVP/EU-CTR, 21CFR312,21CFR314 etc also important regulation. We always look the implementation/revision of such regulation for further our safety action.</t>
  </si>
  <si>
    <t>From the perspective of PV-RI representative, DS have not received critical finding(s) at the regulatory inspection, and this means good compliance is achieved.</t>
  </si>
  <si>
    <t>Based on global CSPV SOPs, Asia SOP is prepared for DSJ’s affiliates, and both are explained for affiliates.</t>
  </si>
  <si>
    <t>Rutaiwan Nopakao</t>
  </si>
  <si>
    <t>Daiichi Sankyo (Thailand)</t>
  </si>
  <si>
    <t>Quality and Safety Management</t>
  </si>
  <si>
    <t>Thailand</t>
  </si>
  <si>
    <t>rutaiwan.nop@daiichisankyo-th.com</t>
  </si>
  <si>
    <t>No. All PV/MA-related responsibilities are performed by internal team</t>
  </si>
  <si>
    <t>There is no specific oversight process. The relationship is based on an established agreement and the delivered results</t>
  </si>
  <si>
    <t>The qualification and follow up by periodic metrics have been partially carried out (only some sites and no established procedure).</t>
  </si>
  <si>
    <t>Partially. Most of time we have enough authority for fulfilling our responsibilities. Conflicts of interest may happen, but a patient-focused solution frequently drives the final decision. There are points for improvement</t>
  </si>
  <si>
    <t>Some deviations were identified just after implementation, but not anymore</t>
  </si>
  <si>
    <t>There is only GMP QA function in DSTH, no PV and MA-QA.</t>
  </si>
  <si>
    <t>Global RD PVQA have good support to conduct PV audit to our business partners.</t>
  </si>
  <si>
    <t>ichikawa.hideki.hz@daiichisankyo.co.jp</t>
  </si>
  <si>
    <t>Daiichisannkyo</t>
  </si>
  <si>
    <t>Sabine Damen</t>
  </si>
  <si>
    <t>DSE/Netherlands</t>
  </si>
  <si>
    <t>Medical affairs</t>
  </si>
  <si>
    <t>Netherlands</t>
  </si>
  <si>
    <t>sabine.damen@daiichi-sankyo.nl</t>
  </si>
  <si>
    <t>Only pre-marketing (R&amp;D) or only post-marketing</t>
  </si>
  <si>
    <t>Interaction works most of times, but there is still room for improvement. The interactions are basically limited to problem-solving</t>
  </si>
  <si>
    <t>Most of times. There is still room for improvement, including the creation of a formal process</t>
  </si>
  <si>
    <t>No</t>
  </si>
  <si>
    <t>Implementation is in the initial phase (approximately 25% done)</t>
  </si>
  <si>
    <t>Retirements and updates are in the initial phase (approximately 25% done)</t>
  </si>
  <si>
    <t>Some inconstant deviations are identified sometimes</t>
  </si>
  <si>
    <t>Mostly local, few global</t>
  </si>
  <si>
    <t>Limited. There is significant room for alignment (approximately 50% alignment done)</t>
  </si>
  <si>
    <t>Processes are grouped in order to combine similar requirements and reduce the number of variables to ensure compliance</t>
  </si>
  <si>
    <t>DS ITALY</t>
  </si>
  <si>
    <t>PV only</t>
  </si>
  <si>
    <t>Interactions with AZ are not limited to problem solving but also to info sharing and decision processes but there certainly is room for improvement.</t>
  </si>
  <si>
    <t>SBD MED DIR IS DIRECTLY INVOLVED.</t>
  </si>
  <si>
    <t>It's a process followed up by other functions so I don't know.   Personally I was not trained on this.</t>
  </si>
  <si>
    <t>I think so but I do not know since it's a task that seats in other function</t>
  </si>
  <si>
    <t xml:space="preserve">A better knowledge on where the procedures are available (e.g. by specific trainings to new employes ad refresh every now and then) would be appreciated. </t>
  </si>
  <si>
    <t>No support in place.</t>
  </si>
  <si>
    <t>fujiki.toshitaka.kg@daiichisankyo.co.jp</t>
  </si>
  <si>
    <t>Toshitaka Fujiki</t>
  </si>
  <si>
    <t>Daiichi Sankyo Co., LTD</t>
  </si>
  <si>
    <t>Medical Affairs Planning Department</t>
  </si>
  <si>
    <t>Within the established agreement, periodic qualification process is performed</t>
  </si>
  <si>
    <t>I'm not sure the detail situation.</t>
  </si>
  <si>
    <t>Tomoko Motohashi</t>
  </si>
  <si>
    <t xml:space="preserve">DAIICHI SANKYO CO., LTD. </t>
  </si>
  <si>
    <t>Medical Affairs planning Department</t>
  </si>
  <si>
    <t>motohashi.tomoko.mf@daiichisankyo.co.jp</t>
  </si>
  <si>
    <t>GMA Mirai policys/SOPs training is included in the introductory training program, but I think that regular (continuing) training might be necessary for all JMA members.</t>
  </si>
  <si>
    <t>Local clinical study is applied for local low/regulation, but when participating in global clinical study, both local/global low/regulation should be considered.</t>
  </si>
  <si>
    <t>Ravi Pawa</t>
  </si>
  <si>
    <t>Daiichi Sankyo UK</t>
  </si>
  <si>
    <t>United Kingdom</t>
  </si>
  <si>
    <t>ravi.pawa@daiichi-sankyo.co.uk</t>
  </si>
  <si>
    <t xml:space="preserve">First line AE reporting is going to be outsourced, by CSPV - Details not finalized     ProPharma deal with first line med info queries, inc out of hours   </t>
  </si>
  <si>
    <t xml:space="preserve">I think this mainly relates to oncology </t>
  </si>
  <si>
    <t>Most of it is covered in SOPs</t>
  </si>
  <si>
    <t xml:space="preserve">Covered across many SOPs </t>
  </si>
  <si>
    <t>I may have misunderstood this Question</t>
  </si>
  <si>
    <t>The SOPs were assigned for self  reading</t>
  </si>
  <si>
    <t xml:space="preserve">Worked with global MIRAI leads to compete this in 2021 </t>
  </si>
  <si>
    <t xml:space="preserve">Full review was taken in 2021 to ensure that Local SOPs are all aligned with MIRAI global standards,  Therefore  no separate training is required as it is covered in our SOPs  </t>
  </si>
  <si>
    <t>There isnt a robust business continuity plan.   We have one, but it only covers IT - and that is only covering soem aspects. there is nothing to cover for example, Office issues, fire, flood, hacking, outbreaks, terrorists, dawn raids ....</t>
  </si>
  <si>
    <t>Multiple countries and/or regions, significantly different among them</t>
  </si>
  <si>
    <t xml:space="preserve">DSE doesn't always understand local compliance </t>
  </si>
  <si>
    <t>Daiichi Sankyo</t>
  </si>
  <si>
    <t>Medical Affairs SBU</t>
  </si>
  <si>
    <t>fabio.romeo@daiichi-sankyo.it</t>
  </si>
  <si>
    <t>Only PV, not for MA</t>
  </si>
  <si>
    <t>involved MD of SBU as DLSO</t>
  </si>
  <si>
    <t>not aware about the level of implementation, since it is under the responsibility of legal, compliance and regulatory dept</t>
  </si>
  <si>
    <t>not aware, since it is under the responsibility of legal, compliance and regulatory dept</t>
  </si>
  <si>
    <t>not aware , since it is under the responsibility of legal, compliance and regulatory dept</t>
  </si>
  <si>
    <t xml:space="preserve">no Quality function </t>
  </si>
  <si>
    <t>saeki.naomi.u7@daiichisankyo.co.jp</t>
  </si>
  <si>
    <t>Naomi Saeki</t>
  </si>
  <si>
    <t>Medical Affairs Planning</t>
  </si>
  <si>
    <t>Annie Yang</t>
  </si>
  <si>
    <t>Taiwan</t>
  </si>
  <si>
    <t>annie.yang.pm@daiichisankyo.com.tw</t>
  </si>
  <si>
    <t xml:space="preserve">For medical affairs in Taiwan, we focus on scientific exchange activities during pre-marketing and post-maketing.  </t>
  </si>
  <si>
    <t xml:space="preserve">We usually outsource MA studies (late phase) to CROs.  </t>
  </si>
  <si>
    <t xml:space="preserve">PV is not MA's responsibilities.  </t>
  </si>
  <si>
    <t>there is PV SOPs.  However, I don't have idea what is RACI matrix.</t>
  </si>
  <si>
    <t>The same operational PV or MA team also performs Quality-related activities</t>
  </si>
  <si>
    <t xml:space="preserve">I don't know PV situation about Quality.  Most of Medical managers have received the given training about quality.  </t>
  </si>
  <si>
    <t xml:space="preserve">We have received Quality trainings.   </t>
  </si>
  <si>
    <t xml:space="preserve">For MA activities, we should have legal/ compliance to review contract or program when we invite international KEE or sponsor KEE to attend international meetings/congress.  </t>
  </si>
  <si>
    <t xml:space="preserve">Legal, RA and compliance will review MA activities before task kick off.  Compliance will review the payment when task has been finished.   And there is another PGC will review the contract and other detail.  </t>
  </si>
  <si>
    <t>lblair@dsi.com</t>
  </si>
  <si>
    <t>Lisa Blair</t>
  </si>
  <si>
    <t>DSI</t>
  </si>
  <si>
    <t>Global Oncology Medical Affairs</t>
  </si>
  <si>
    <t>United States</t>
  </si>
  <si>
    <t>Definition of 'critical' impacts the response.</t>
  </si>
  <si>
    <t>The build on periodic metrics via internal business controls is in process with initial pilots completed for Global Oncology Medical Affairs</t>
  </si>
  <si>
    <t>Major challenge is the fragmented organizational reporting lines in Medical Affairs</t>
  </si>
  <si>
    <t>PV and MA, similar to other functions, are expected to establish and maintain SOPS referencing roles &amp; responsibilities across functions for relevant process activities.</t>
  </si>
  <si>
    <t>For 'local' products, Global Oncology Medical Affairs helped to provide guidance on minimum standards to regions/countries that work in alignment with the 'global' product standards.</t>
  </si>
  <si>
    <t>Training assignment for other reporting lines and functions is not managed by Global Oncology Medical Affairs; however, we follow the QA Global Training process for our policies and procedures.</t>
  </si>
  <si>
    <t>Although it is our understanding that regional / local activities harmonization activities were completed, regional / local verification checks were not completed to confirm.</t>
  </si>
  <si>
    <t>For Global Oncology Medical Affairs, we follow the QA global training process.</t>
  </si>
  <si>
    <t>Yes, there are some needs identified to be addressed (e.g., process improvement, Project OCEAN role changes, enhancing regulatory clarity, etc.).</t>
  </si>
  <si>
    <t>Definition of 'critical' impacts the response for MA specifically with the understanding that MA relies on mature policies or processes from other functions for areas under their remit</t>
  </si>
  <si>
    <t>As I report into DSI (US legal entity), we are also aware that the APP process is followed locally and periodically receive training on local or US processes.</t>
  </si>
  <si>
    <t>Again, there is some uncertainty on the future state of the quality management system, especially around the rules and x-functional alignment regarding the incorporation of regional or local process documents maintained in other document management processes (e.g., APP for DSI or US).  For example, do we maintain these regional / local documents or what is the 'global' quality management system process to ensure harmonization across local, regional, and global processes?</t>
  </si>
  <si>
    <t>Key documents are available in Vault QD with other process-relevant information stored on the GMA Information Portal.</t>
  </si>
  <si>
    <t>Global Oncology Medical Affairs follows the QA training process.  There is some uncertainty due to the awareness that 'onboarding' is regional / local.  US HR, for example, jut updated the US or DSI onboarding process which Global Oncology Medical Affairs is building upon.   US HR, for example, did not update a global onboarding process.</t>
  </si>
  <si>
    <t>Global Medical Affairs Quality ensures Quality support is available locally, regionally, or globally.</t>
  </si>
  <si>
    <t>For the Governance Team in Global Oncology Medical Affairs, we are extremely appreciative for the insights and partnership with QA specifically QA focused on Medical Affairs.</t>
  </si>
  <si>
    <t>From my perspective, there should be adherence to agreed minimum standards with the understanding that there may need to be additional regulatory requirements applied locally based on local law/regulation.  In some instances, a country may need to adhere to enhance regulatory requirements if there was agreement to work in alignment with a minimum standard.</t>
  </si>
  <si>
    <t>See comment from question 24.</t>
  </si>
  <si>
    <t>Thank you for collecting this information.  There is definitely interest in any key learnings locally, regionally, and/or globally.</t>
  </si>
  <si>
    <t>Karen Walker</t>
  </si>
  <si>
    <t>DSUK/IE</t>
  </si>
  <si>
    <t>Quality</t>
  </si>
  <si>
    <t>UK</t>
  </si>
  <si>
    <t>karen.walker.ext@daiichi-sankyo.co.uk</t>
  </si>
  <si>
    <t>This answer refers to the pre-wholesalers</t>
  </si>
  <si>
    <t>Partially. There is some room for alignment, but the most part is done (approximately 75% alignment)</t>
  </si>
  <si>
    <t>No procedure or consistent manner to ensure training is in place</t>
  </si>
  <si>
    <t>We do have an onboarding process but this is not documented and completion of the training is not followed up.  This is something we are working on currently as an affiliate.</t>
  </si>
  <si>
    <t>zhou.michelle.vk@daiichisankyo.com.hk</t>
  </si>
  <si>
    <t>Michelle Zhou</t>
  </si>
  <si>
    <t>DSHK</t>
  </si>
  <si>
    <t>MA</t>
  </si>
  <si>
    <t>Hong Kong</t>
  </si>
  <si>
    <t>There is no agreement. Every time service is needed, a purchase order is issued, and the result deliverable is received</t>
  </si>
  <si>
    <t>For small affiliates with limited headcounts and resources, sometimes difficult to fully compliant with the SOPs which needs lots of layers of review and approval.</t>
  </si>
  <si>
    <t>there is no local QA supports</t>
  </si>
  <si>
    <t>izutani.tadahiro.sa@daiichisankyo.co.jp</t>
  </si>
  <si>
    <t>Tadahiro Izutani</t>
  </si>
  <si>
    <t>DaiichiSankyo Japan</t>
  </si>
  <si>
    <t>Beyond the established agreement, periodic qualification process is performed</t>
  </si>
  <si>
    <t>Suchada Sirikhun</t>
  </si>
  <si>
    <t>Daiichi Sankyo (Thailand) Ltd</t>
  </si>
  <si>
    <t>Medical Affairs and Clinical Research</t>
  </si>
  <si>
    <t>suchada.san@daiichisankyo-th.com</t>
  </si>
  <si>
    <t>CRO</t>
  </si>
  <si>
    <t>SOPs</t>
  </si>
  <si>
    <t>All related functions are trained and on process for all staffs.</t>
  </si>
  <si>
    <t>Some medical materials can't be approved by region MA in time before being shared with external HCPs.</t>
  </si>
  <si>
    <t>jdiagostino@dsi.com</t>
  </si>
  <si>
    <t>JoAnne DiAgostino</t>
  </si>
  <si>
    <t>GSMA</t>
  </si>
  <si>
    <t>There is a RACI chart, and a procedural document</t>
  </si>
  <si>
    <t>Only global</t>
  </si>
  <si>
    <t>N.A. Count</t>
  </si>
  <si>
    <t>Alexandra Meyer</t>
  </si>
  <si>
    <t>Daiichi Sankyo (Schweiz) AG</t>
  </si>
  <si>
    <t>Pharmacovigilance</t>
  </si>
  <si>
    <t>Switzerland</t>
  </si>
  <si>
    <t>alexandra.meyer.ext@daiichi-sankyo.ch</t>
  </si>
  <si>
    <t>For the GxP relevant areas only.</t>
  </si>
  <si>
    <t>Ammy Chiou</t>
  </si>
  <si>
    <t>Fabio Romeo</t>
  </si>
  <si>
    <t>Gilda Ascione</t>
  </si>
  <si>
    <t>Hideki Ichikawa</t>
  </si>
  <si>
    <t>Lívia Maia</t>
  </si>
  <si>
    <t>Medical Development and PV</t>
  </si>
  <si>
    <t>Onco Med Dept</t>
  </si>
  <si>
    <t>Italy</t>
  </si>
  <si>
    <t>Brazil</t>
  </si>
  <si>
    <t>gilda.ascione@daiichi-sankyo.it</t>
  </si>
  <si>
    <t>Amandine Alves</t>
  </si>
  <si>
    <t>Daiichi Sankyo Portugal</t>
  </si>
  <si>
    <t>Pharmacovigilance Department</t>
  </si>
  <si>
    <t>Portugal</t>
  </si>
  <si>
    <t>Amandine.Alves.ext@daiichi-sankyo.pt</t>
  </si>
  <si>
    <t>Hannah Le</t>
  </si>
  <si>
    <t>DS UK</t>
  </si>
  <si>
    <t>UK and Ireland</t>
  </si>
  <si>
    <t>hannah.le@daiichi-sankyo.co.uk</t>
  </si>
  <si>
    <t>Thorsten Wanke</t>
  </si>
  <si>
    <t>DSE/DSDE</t>
  </si>
  <si>
    <t>CSPV</t>
  </si>
  <si>
    <t>Germany</t>
  </si>
  <si>
    <t>Daiichi Sankyo Inc</t>
  </si>
  <si>
    <t>GOMA</t>
  </si>
  <si>
    <t>Kirsten Dettmar</t>
  </si>
  <si>
    <t>Daiichi Sankyo Germany</t>
  </si>
  <si>
    <t>Deutschland</t>
  </si>
  <si>
    <t>kirsten.dettmar@daiichi-sankyo.de</t>
  </si>
  <si>
    <t>Cheryl Pingol</t>
  </si>
  <si>
    <t>Daiichi Sankyo, Inc.</t>
  </si>
  <si>
    <t>Clinical Safety and Pharmacovigilance</t>
  </si>
  <si>
    <t>US</t>
  </si>
  <si>
    <t>cpingol@dsi.com</t>
  </si>
  <si>
    <t>It has been established a Pharmacovigilance Service Agreement with Pharmalex Portugal, Unipessoal LDA (formely PharSolution – pharmaceutical consulting – Consultadoria, Unipessoal Lda.), to designate a Deputy Local contact Person and performance of PV activities including collection of safety information and local literature search.</t>
  </si>
  <si>
    <t>There is a service agreement with subcontracted third parties, with implementation of a reconciliation process and performance of pharmacovigilance training if deemed necessary. Specifically, for Pharmalex Portugal, the involved personnel are responsible for monitoring Daiichi Sankyo’s safety mailbox and work according to Daiichi Sankyo’s procedures.</t>
  </si>
  <si>
    <t>Under QA responsibility there is a procedure for qualification of third parties DSPT-GQQMFPC-001 “QUALIFICAÇÃO E MONITORIZAÇÃO DE FORNECEDORES, PARCEIROS E CLIENTES” – (EN: Qualification and Monitoring of Service Providers, Partners, and Clients). A qualification process is described before the implementation of an Agreement with any entity and audit performance is also described for monitoring. Besides this, for parties that might be involved in the collection of safety information regular reconciliation process is in place and performance of PV training.</t>
  </si>
  <si>
    <t>LCPPV responsibility is maintained by DSPT, a service agreement is in place with the service provider with proper delegation of PV activities with sufficient overview with regular communication and meetings.</t>
  </si>
  <si>
    <t>PV training and training in procedures might be recorded using different platforms and be paper base depending on the type of procedure. All records for training and activities are easily traceable and maintaining in the local network.</t>
  </si>
  <si>
    <t>Few times. Often times PV becomes aware indirectly of a potential source of impact</t>
  </si>
  <si>
    <t>There are procedural documents in place.</t>
  </si>
  <si>
    <t>Only authorizations in Portugal and activities related to portfolio in Territory.</t>
  </si>
  <si>
    <t>Training is performed as per Global training Matrix.</t>
  </si>
  <si>
    <t>Missing a procedure for implementation of Risk Minimization Measures which is also being developed at global level.    Under assessment the implementation of a GAP Analysis process for Global procedures to be adapted at Local level.</t>
  </si>
  <si>
    <t>Global procedures are in place supported by local appendixes for relevant activities.</t>
  </si>
  <si>
    <t>Any deviations from Global procedures are recorded in Local Appendixes.</t>
  </si>
  <si>
    <t>It is in place the Window Person who support training activities.</t>
  </si>
  <si>
    <t>Support and presence of Quality is low. The interaction with Quality functions are solely operational</t>
  </si>
  <si>
    <t>EU regulation and local requirements</t>
  </si>
  <si>
    <t>The activities are in accordance with the EU and local requirements in place.</t>
  </si>
  <si>
    <t xml:space="preserve">Any specific local requirements are maintained as local Appendix. </t>
  </si>
  <si>
    <t>Post marketing only</t>
  </si>
  <si>
    <t>UK and Ireland: Med Info call centre outsourced to vendor   Ireland: PV ICSR handling outsourced to vendor  UK: PV ICSR handling will soon be outsourced to vendor</t>
  </si>
  <si>
    <t>Insufficient. There are few or no opportunities of interaction, and this scenario generates risk to the company and to compliance</t>
  </si>
  <si>
    <t>UK: Monthly catch ups with AZ re Enhertu re PV related matters. Not always clear when DS UK PV needs to be involved for activities that have PV risk</t>
  </si>
  <si>
    <t>UK and Ireland: PV are inconsistently included in oversight of 3rd parties. We don't know what we don't know.</t>
  </si>
  <si>
    <t>No. Lack of authority for fulfilling our responsibilities and/or conflicts of interest constantly influence our work</t>
  </si>
  <si>
    <t>UK and Ireland: no clear guidance from global perspective. Many LSOs wear multiple hats and are not dedicated PV staff which means PV activities are de-prioritised. And with little global guidance it is not clear where the responsibility lies.</t>
  </si>
  <si>
    <t xml:space="preserve">UK and Ireland: all PV activities and documentation are on excel trackers and saved on z drive. No validated archiving process for electronic documents. High risk of losing documentation or manipulation. </t>
  </si>
  <si>
    <t xml:space="preserve">UK and Ireland: not consistently included. PV are having to raise the profile however there are no global processes re starting projects and initiatives especially market research or patient support programs at a global level therefore no local awareness for the need to include PV. This tone needs to be set from the top.     UK has a local MR SOP but this is inconsistently applied. </t>
  </si>
  <si>
    <t>For global activities it is not clear if the PV aspects have been considered and by whom since it is never shared with the local PV team.</t>
  </si>
  <si>
    <t>Not sure what this means</t>
  </si>
  <si>
    <t>Not sure what this is referring to</t>
  </si>
  <si>
    <t xml:space="preserve">I started in May and was not made aware of the MIRAI training. Did not have a formal onboarding plan </t>
  </si>
  <si>
    <t>Not sure what the MIRAI global policies are and whether I have been trained on these</t>
  </si>
  <si>
    <t>Some of them (approximately 25% covered)</t>
  </si>
  <si>
    <t>Little number of local procedures - follow DSE level SOPs which do not cover all key PV activities</t>
  </si>
  <si>
    <t>Cannot say for sure as do not have oversight of all local SOPs. From PV perspective it is mostly global with local appendices but these are not considered controlled documents.</t>
  </si>
  <si>
    <t>Access is fine - it is a struggle rather to know what SOP exists since the LMS used does not have a user friendly search function. LMS needs to be streamlined to allow efficiency; especially to include GxP and non GxP training</t>
  </si>
  <si>
    <t>PV and MA manages the product complaints process in the UK  In the UK and Ireland, Quality aspects are managed by a quality manager who is a contractor. No dedicated in-house quality team</t>
  </si>
  <si>
    <t>UK and Ireland: have had no interaction with PVQA or MAQA so far in my role</t>
  </si>
  <si>
    <t xml:space="preserve">UK Post Brexit and Ireland still part of EU and GVP </t>
  </si>
  <si>
    <t>Medium level of compliance. Approximately 50% of all regulatory requirements are already covered</t>
  </si>
  <si>
    <t>The core ICSR handling is covered but unclear guidance from DSE and inconsistencies to how procedural changes are communicated and trained means the knowledge of the local LSOs are not always accurate. Have seen inconsistencies to how follow-up is managed, documentation of the ICSRs, training oversight of third parties and general management of RMM updates</t>
  </si>
  <si>
    <t>UK: From ABPI promotional perspective this is good. However, PV are not always engaged at concept for new projects and initiatives so hard to have oversight of what activities are ongoing and have PV impact</t>
  </si>
  <si>
    <t>The SOP structure and detail from global/DSE level needs improving to allow affiliates and local PV staff understand what the company position is and at a minimum ensure those are implemented along with any additional local requirements. Local affiliates at times seem to be making their own decisions which is leading to inconsistencies. Training then needs to be reviewed. Formal induction and onboarding plans and training needs to be implemented. These should be considered the fundamentals to ensure compliance is seen across all.</t>
  </si>
  <si>
    <t>More unvalidated than validated, for example Medical Information Sysytem.Multiple Training Tools, missing archiving system especially for long-term archiving, missing encryption for communication with partners</t>
  </si>
  <si>
    <t>I think I am hearing of that the first time</t>
  </si>
  <si>
    <t>I can speak for global only</t>
  </si>
  <si>
    <t>Somewhat (approximately 50% covered)</t>
  </si>
  <si>
    <t>Mirai documents are easily accessible but I find difficulty in navigating the larger picture- example: FMV Policy in DSI, CSPV procedures are difficult to find to reference, lack of access to local procedures etc</t>
  </si>
  <si>
    <t>We strive for compliance but rely on our partners to guide us so it is difficult to answer this question as I would hope it to be 100% but have concerns that we may be falling short</t>
  </si>
  <si>
    <t>I am not fully aware of the validation status of all systems /technology in use .</t>
  </si>
  <si>
    <t xml:space="preserve">Actually there is a lack of oversight of MIRAI procedures .... </t>
  </si>
  <si>
    <t>ususally DSDE employees are trained on German SOPs + all releveant other company policies- data protection law, integrity, corporate values etc. This is headed centrally by Legal &amp; Compliance office.</t>
  </si>
  <si>
    <t>not my core responsibility</t>
  </si>
  <si>
    <t>not fully aware of all documents / what is meant by this ?</t>
  </si>
  <si>
    <t>Good most of times, but some long-term difficulties remain unsolved. More Quality presence and partnership is needed</t>
  </si>
  <si>
    <t>I cannot answer this</t>
  </si>
  <si>
    <t xml:space="preserve">Many questions/ answers  would involve other functions, not responsibility of MA only </t>
  </si>
  <si>
    <t xml:space="preserve">Period Qualification process (e.g., audits) is managed by QA. </t>
  </si>
  <si>
    <t>Not applicable for CSPV</t>
  </si>
  <si>
    <t>This will change with REIWA initiative. Local procedures will be incorporated into global procedures.</t>
  </si>
  <si>
    <t>Laura Carr</t>
  </si>
  <si>
    <t>Hannah Kim</t>
  </si>
  <si>
    <t>DSKR/Onco Medical</t>
  </si>
  <si>
    <t>Oncology Business Franchise</t>
  </si>
  <si>
    <t>South Korea</t>
  </si>
  <si>
    <t>hannah.kim.j8@daiichisankyo.co.kr</t>
  </si>
  <si>
    <t>Vivien Lee</t>
  </si>
  <si>
    <t>RA/QA/PV</t>
  </si>
  <si>
    <t>lee.vivien.vb@daiichisankyo.com.hk</t>
  </si>
  <si>
    <t>Libin Xu</t>
  </si>
  <si>
    <t>DSCN</t>
  </si>
  <si>
    <t>Medical Department I</t>
  </si>
  <si>
    <t>China</t>
  </si>
  <si>
    <t>xu.libin.xd@daiichisankyo.com.cn</t>
  </si>
  <si>
    <t>Above comment only for PV.</t>
  </si>
  <si>
    <t>The difficulty is lack of manpower in PV/QA team.</t>
  </si>
  <si>
    <t>Oliver McCrohan</t>
  </si>
  <si>
    <t>MSC</t>
  </si>
  <si>
    <t>oliver.mccrohan@daiichi-sankyo.ie</t>
  </si>
  <si>
    <t>Larissa Generoso</t>
  </si>
  <si>
    <t>Medical Excellence</t>
  </si>
  <si>
    <t>larissa.generoso@dsbr.com.br</t>
  </si>
  <si>
    <t>Rodrigo do Amaral Dias</t>
  </si>
  <si>
    <t>Medical</t>
  </si>
  <si>
    <t>rodrigo.dias@dsbr.com.br</t>
  </si>
  <si>
    <t>Daisuke Kuroki</t>
  </si>
  <si>
    <t>DS HQ</t>
  </si>
  <si>
    <t>kurok8ci@daiichisankyo.co.jp</t>
  </si>
  <si>
    <t>Kei ibusuki</t>
  </si>
  <si>
    <t>DS</t>
  </si>
  <si>
    <t>ibusuki.kei.tx@daiichisankyo.co.jp</t>
  </si>
  <si>
    <t>Begüm Esen</t>
  </si>
  <si>
    <t>Daiichi Sankyo Turkey/DeltaPV</t>
  </si>
  <si>
    <t>Türkiye</t>
  </si>
  <si>
    <t>begum.esen@deltapv.com</t>
  </si>
  <si>
    <t>Masaki Kondo</t>
  </si>
  <si>
    <t xml:space="preserve">MA Group, ASCA Business Planning Dept </t>
  </si>
  <si>
    <t>kondo.masaki.gk@daiichisankyo.co.jp</t>
  </si>
  <si>
    <t>Sebastian Wienerroither</t>
  </si>
  <si>
    <t>Austria</t>
  </si>
  <si>
    <t>Medical Department/ DLSO</t>
  </si>
  <si>
    <t>sebastian.wienerroither@daiichi-sankyo.at</t>
  </si>
  <si>
    <t>I am not responsible for PV and MA since My role sits above affiliate and therefore, I am not close to the details of the PV and MA arrangements at the 7 affiliates within MSC region.</t>
  </si>
  <si>
    <t>I believe so; however, I do not have visibility of this for the 7 affiliates of MSC.  I do not believe this roll out was my responsibility</t>
  </si>
  <si>
    <t>I do not have visibility of this for the 7 affiliates of MSC.  I do not believe this roll out was my responsibility</t>
  </si>
  <si>
    <t>I believe so; however, I do not have visibility of this for the 7 affiliates of MSC. each affiliate is individually responsible</t>
  </si>
  <si>
    <t>I believe this to be true; however, I do not have visibility of this for the 7 affiliates of MSC. each affiliate is individually responsible</t>
  </si>
  <si>
    <t>I do not have visibility of this for the 7 affiliates of MSC. each affiliate is individually responsible</t>
  </si>
  <si>
    <t>I believe this is available; however, I do not have visibility of this for the 7 affiliates of MSC. each affiliate is individually responsible</t>
  </si>
  <si>
    <t xml:space="preserve">I do not have visibility of this for the 7 affiliates of MSC. each affiliate is individually responsible; however, Turkey and Switzerland have different regulatory environments as they lay outside the remit of the EMA and therefore are possibly different to the rest of the region </t>
  </si>
  <si>
    <t>I believe this to be so; however, I do not have visibility of this for the 7 affiliates of MSC. each affiliate is individually responsible</t>
  </si>
  <si>
    <t>the questions in this questionnaire are more applicable to the Country medical affairs heads in the MSC affiliates than they are to me.  Thus, I have answered N/A to many of these questions</t>
  </si>
  <si>
    <t>DSBR's Pharmacovigilance will be answering the questionnaire separately.</t>
  </si>
  <si>
    <t>We use Docusign for the approval of MA events. Even though not fully validated, the system allows traceability of approval flows.  We do have a robust validated Quality Management System.</t>
  </si>
  <si>
    <t>For MA, there are both procedural documents and RACI matrix.  PV will be answering the questionnaire separately.</t>
  </si>
  <si>
    <t>We have had improvement since implementation, and we keep track of deviations.  Medical Excellence is implementing a continuous refreshment Mirai training program for DSBR MA.</t>
  </si>
  <si>
    <t>Local Quality Management System allows acces to all procedural documents and records.</t>
  </si>
  <si>
    <t>Training is granted by an online training system.</t>
  </si>
  <si>
    <t>Under Medical Information and Customer Service coordination, we have a third-party provider - bCare/Funcional - accountable for 1st level contact with patients and HCPs. As so, they have, on our behalf, accountability for receiving AE reports.</t>
  </si>
  <si>
    <t>No, retirements and updates are still pending</t>
  </si>
  <si>
    <t>Most procedural documents and records are not easily accessible. It is needed to request access to them and wait every time is needed</t>
  </si>
  <si>
    <t>Medium level of compliance. Approximately 50% of all compliance rules, requirements and guidelines are already covered</t>
  </si>
  <si>
    <t>No. PV is not involved in other projects and initiatives</t>
  </si>
  <si>
    <t>Implementation has not started, or it is planned</t>
  </si>
  <si>
    <t>Post marketing</t>
  </si>
  <si>
    <t>All PV activities are outsourced to a PV Service Provider called DeltaPV.</t>
  </si>
  <si>
    <t xml:space="preserve">We have also local sops at DeltaPV. </t>
  </si>
  <si>
    <t>New commers may not be trained in timely manner.</t>
  </si>
  <si>
    <t xml:space="preserve">Process of Post Trial Access my not be defined by Global SOP on EAP.    PRC and IP review process on Global SOP Publication on Publication may not work well because the designated reviewers are too busy.    </t>
  </si>
  <si>
    <t>ASCA-MA has only globalprocedures.  ASCA afiliates have Global and Local procedures, but the both procedures are aligned.</t>
  </si>
  <si>
    <t>The application of access right for several kinds of IT systems for new commers or retired are complicated.</t>
  </si>
  <si>
    <t>Partially. A local Quality function supports only one of PV or MA activities</t>
  </si>
  <si>
    <t>General training is pending for all audiences</t>
  </si>
  <si>
    <t>regional SOPs as standard working process</t>
  </si>
  <si>
    <t>Jumpei Kaburagi</t>
  </si>
  <si>
    <t>Daiichi Sankyo. Co., Ltd.</t>
  </si>
  <si>
    <t>ASCA BPD MAG</t>
  </si>
  <si>
    <t>kaburagi.jumpei.w7@daiichisankyo.co.jp</t>
  </si>
  <si>
    <t>ASCA MAG is executing periodic qualification process and metrics follow-up for regional study, but not for local studies. Local study operation is left to local affiliates.</t>
  </si>
  <si>
    <t>Management of local SOPs is left to affiliates.</t>
  </si>
  <si>
    <t>GP/GSOP training is fully executed.</t>
  </si>
  <si>
    <t>Region MA does not oversight Local Quality matters.</t>
  </si>
  <si>
    <t>Camilla Frid</t>
  </si>
  <si>
    <t>Daiichi-Sankyo/DSND</t>
  </si>
  <si>
    <t>Nordics</t>
  </si>
  <si>
    <t>camilla.frid@daiichi-sankyo.eu</t>
  </si>
  <si>
    <t xml:space="preserve">Monthly TC’s with the vendor. </t>
  </si>
  <si>
    <t>Naira Miyasaka Bomura</t>
  </si>
  <si>
    <t>naira.miyasaka@dsbr.com.br</t>
  </si>
  <si>
    <t>We work with some documents for NDA (not R&amp;D)</t>
  </si>
  <si>
    <t xml:space="preserve">The most of partners there is still room for improvement, however Biopas is insufficient, and there is a scenario generating risk to company. </t>
  </si>
  <si>
    <t>To be confirmed by MA</t>
  </si>
  <si>
    <t>It's out for scope from my role, so I can't answer to this question.</t>
  </si>
  <si>
    <t>thorsten.Wanke@daiichi-sankyo.eu</t>
  </si>
  <si>
    <t>I cannot remember any trainings on MIRAI project.</t>
  </si>
  <si>
    <t>Farida Ait Haddad</t>
  </si>
  <si>
    <t>Daiichi-Sankyo France</t>
  </si>
  <si>
    <t>Pharmacovigilance and Medical Affairs</t>
  </si>
  <si>
    <t>France</t>
  </si>
  <si>
    <t>farida.ait-haddad@daiichi-sankyo.fr</t>
  </si>
  <si>
    <t xml:space="preserve">No R&amp;D activities within DSFR, but we have EAP granted by the French HA before MA approval </t>
  </si>
  <si>
    <t>Only literature screening for PV activity is outsourced</t>
  </si>
  <si>
    <t xml:space="preserve">IT System “ENQMED’ is not “GXP” validated
SOP Database is under implementation in the affiliate (some SOPs are managed by the database and others are on the SharePoint) and will be completed Q42023.
Deviation and CAPA plan management via Exel file. eQMS is not accessible for affiliates currently. </t>
  </si>
  <si>
    <t>Separate procedural documents in place for PV and MA</t>
  </si>
  <si>
    <t>Global SOPs applicable to PV /MA are distributed/Managed by DSE.
Regional SOPs (EU CSPV) and local SOPS are managed by local QA.</t>
  </si>
  <si>
    <t>Global SOPs applicable to PV /MA are distributed/Managed by DSE.</t>
  </si>
  <si>
    <t>Global SOP and requirements, when distributed to the affiliate, are implemented in the local procedural documents.
For PV, they are implemented in Regional SOP/processes</t>
  </si>
  <si>
    <t>LOCAL procedural documents and records: immediate access
REGIONAL SOP: SOP database immediate access
GLOBAL SOP: DS e-collaboration platform allows access to a selection of SOP. Some critical SOP needed for NIS are not accessible.</t>
  </si>
  <si>
    <t>No or not aware</t>
  </si>
  <si>
    <t>The process in place considered only access to local documents</t>
  </si>
  <si>
    <t xml:space="preserve">Full support for PV activities 
Sufficient support for MA when Global SOP and requirements are distributed to the affiliate. </t>
  </si>
  <si>
    <t>Some Global SOP and requirements are not distributed to the QA members of the affiliate.</t>
  </si>
  <si>
    <t xml:space="preserve">European and French regulation and requirements : French GVP, French Early Access </t>
  </si>
  <si>
    <t>I don’t know what MIRAI is. I was not involved in any MIRAI project and did not receive any feedback on the implementation.</t>
  </si>
  <si>
    <t>I was not involved in the MIRAI project</t>
  </si>
  <si>
    <t>I was not involved in MIRAI project</t>
  </si>
  <si>
    <t>Karolina Walsh</t>
  </si>
  <si>
    <t>Daiichi Sankyo Ireland</t>
  </si>
  <si>
    <t>Ireland</t>
  </si>
  <si>
    <t>Martin Ahlgren</t>
  </si>
  <si>
    <t>Daiichi Sankyo Nordics</t>
  </si>
  <si>
    <t>Denmark</t>
  </si>
  <si>
    <t>martin.ahlgren@daiichi-sankyo.eu</t>
  </si>
  <si>
    <t>Tracy Zeng</t>
  </si>
  <si>
    <t>zeng.xiangying.ug@daiichisankyo.com.cn</t>
  </si>
  <si>
    <t>Nhâm Nguyễn Thị Ngọc</t>
  </si>
  <si>
    <t>RAPV</t>
  </si>
  <si>
    <t>Vietnam</t>
  </si>
  <si>
    <t>nguyen.nham.bb@daiichisankyo.com.vn</t>
  </si>
  <si>
    <t xml:space="preserve">Unsure which are critical. Final signatory outsourced in MA. PV would have been commented on by PV dept. </t>
  </si>
  <si>
    <t xml:space="preserve">I am not aware of one for MA. PV would have been commented on by PV dept. </t>
  </si>
  <si>
    <t>And we work to improve when we see deviations</t>
  </si>
  <si>
    <t>None</t>
  </si>
  <si>
    <t xml:space="preserve">I don't know. Legal/Compliance and Regulatory colleagues are involved into this process
Unfortunately I don’t know the exact % of implementation </t>
  </si>
  <si>
    <t>The documents retirement or updating seats under the Compliance Office. I’m not involved, so I do not have this info.</t>
  </si>
  <si>
    <t>not aware about the level of implementation, since it is under the responsibility of legal, compliance and regulatory dept
I do not know the % of implementation. It is in charge of Compliance manager I am involved in the revision but not updated about the % of implementation</t>
  </si>
  <si>
    <t>not aware about the level of implementation, since it is under the responsibility of legal, compliance and regulatory dept
Compliance dept is in charge of implementation or retirement of SOPs</t>
  </si>
  <si>
    <t>karolina.walsh@daiichi-sankyo.ie</t>
  </si>
  <si>
    <t>Daiichi Sankyo Vietnam</t>
  </si>
  <si>
    <t>Regional SOPs as standard working process. Current working processes are defined by regional and local SOPs in which MIRAI processes are referenced</t>
  </si>
  <si>
    <t>Regional SOPs as standard working process. Current working processes are defined by regional and local SOPs in which MIRAI processes are referenced
Problems, Deviations and difficulties do not exist</t>
  </si>
  <si>
    <t>Training is assigned for GOMA associates through LMS.  If the appliable Mirai policies and procedures were assigned to the curricula based on role and responsibilities than the associate’s training compliance is tracked through the system.  It is my understanding that all appropriate GOMA team members have completed their training.  Just recently I confirmed curricula for the GMAT Leads and ClinOps teams to ensure proper assignments for our Policies and Procedures.</t>
  </si>
  <si>
    <t>I am the global function and therefore use very few local SOPs.  For the Mirai documents I have very limited insight into any local SOPs that may have been added to complement the global  SOPs for local requirements.  The only one that I saw was the US AOI for IIS which is not in contradiction to the Global documents and complements the documents.  For local AOI in general for DSI, I am not sure if there is alignment with global expectations but I suspect this this a gap- for example the FMV local policy that was recently circulated.</t>
  </si>
  <si>
    <t>I have no insight into how local quality supports the local affiliates so I cannot answer this question.  I have not yet come in contact with any local QA associate nor have I heard any of my colleagues mention their interactions.</t>
  </si>
  <si>
    <t>lcarr@dsi.com</t>
  </si>
  <si>
    <t>I have not been involved in this project, so did all affiliate participate in this? 
We do not have any local MA or PV SOP, so we follow the Global ones hence no update of this was done.</t>
  </si>
  <si>
    <t>We do not have any local MA or PV SOP, so we follow the Global ones hence no update of this was done.</t>
  </si>
  <si>
    <t>I did not notice retired SOPs as still completing my onboarding. N.A. would still be my answer</t>
  </si>
  <si>
    <t>Maria Francesca Perelló</t>
  </si>
  <si>
    <t>España</t>
  </si>
  <si>
    <t>maria.perello@daiichi-sankyo.es</t>
  </si>
  <si>
    <t>DSIT</t>
  </si>
  <si>
    <t>stefania.desantis.ext@daiichi-sankyo.it</t>
  </si>
  <si>
    <t>Eiji Matsumura</t>
  </si>
  <si>
    <t>DAIICHI SANKYO CO.,LTD.</t>
  </si>
  <si>
    <t>Oncology Medical Science</t>
  </si>
  <si>
    <t>matsumura.eiji.fc@daiichisankyo.co.jp</t>
  </si>
  <si>
    <t>DS CO., LTD.</t>
  </si>
  <si>
    <t xml:space="preserve">Oncology Medical Affairs </t>
  </si>
  <si>
    <t xml:space="preserve">Japan </t>
  </si>
  <si>
    <t>uno.makiko.mv@daiichisankyo.co.jp</t>
  </si>
  <si>
    <t>Post marketing pharmacovigilance</t>
  </si>
  <si>
    <t>The former Compliance responsible left DSIT some months ago and fully replacement with internal QA is not yet completed</t>
  </si>
  <si>
    <t>Probably those documents are available, however it is very difficult to find.</t>
  </si>
  <si>
    <t>It is hard to find the team to support a specific question as each quality team focuses on a narrow scope.</t>
  </si>
  <si>
    <t>Sometimes no alignment can be found with the global team.</t>
  </si>
  <si>
    <t>Stefania de Santis</t>
  </si>
  <si>
    <t>Most of the Policy/SOPs are not very related with PV. So NA is selected. For PV part, also the contents are very limited, 100% is implemented</t>
  </si>
  <si>
    <t>Don’t know the status of other functions, so selected NA.
 For PV team, all  be trained</t>
  </si>
  <si>
    <t>For PV part, the answer should be changed to “Yes, all complete”</t>
  </si>
  <si>
    <t>For PV part, the answer should be changed to “Yes, procedure or other consistent manner is in place to ensure it”</t>
  </si>
  <si>
    <t xml:space="preserve">PV team has quality function to check inspection/audit readiness. 
PV team has quality function to check inspection/audit readiness in daily work. There is a new team of R&amp;D PV QA set up in China and just starts to support PV &amp; MA. not sure which answer should be selected. </t>
  </si>
  <si>
    <t xml:space="preserve">QA team is just set up in China. hoping there will be  more supports and cooperations instead of  challenges.
R&amp;DPV QA team was set up in China in Oct,2022. It’s quiet new and hard to say it’s good or not. The expectation from PV team is “there will be more supports and cooperation instead of challenges” and it can help the work be more efficient with high quality. </t>
  </si>
  <si>
    <t xml:space="preserve">Your understanding is right.  Our procedures and processes are all aligned to local requirements. </t>
  </si>
  <si>
    <t>Marlen Casabona-Rojas</t>
  </si>
  <si>
    <t>mcasabona-ro@dsi.com</t>
  </si>
  <si>
    <t>not sure</t>
  </si>
  <si>
    <t>yes for IIS</t>
  </si>
  <si>
    <t>Ilhyung Hwang</t>
  </si>
  <si>
    <t>DS Korea</t>
  </si>
  <si>
    <t>Medical Affairs, Drug Development Function</t>
  </si>
  <si>
    <t>Korea</t>
  </si>
  <si>
    <t>ilhyung@daiichisankyo.co.kr</t>
  </si>
  <si>
    <t xml:space="preserve">Zeynep Caliskan </t>
  </si>
  <si>
    <t>Medical Director</t>
  </si>
  <si>
    <t>Turkey</t>
  </si>
  <si>
    <t>zeynep.caliskan@daiichi-sankyo.com.tr</t>
  </si>
  <si>
    <t>I'm beloing to both functions.</t>
  </si>
  <si>
    <t xml:space="preserve">I'm sorry not to understand the meaning of 'critical'.  However, we use CRO, vendor for publication for MA-related tasks.  And business partners have responsibility to report safety report to HA as product license holder. </t>
  </si>
  <si>
    <t xml:space="preserve">As for PV, recently we develped written document for safety information exchange.  However, the product is not launched yet, so we have few interaction with AZ Korea so far. </t>
  </si>
  <si>
    <t xml:space="preserve">Sorry, I couldn't understand what kind of 'conflicts of interest' will be happened.  We are trying our best to compliy promotional code, internal policy, regulation, etc. </t>
  </si>
  <si>
    <t xml:space="preserve">Recently, we adopted DocuSign from Headquarter.  However, we still sometimes have paper signature process with CRO. </t>
  </si>
  <si>
    <t xml:space="preserve">Local document developed by MA has not been reviewed internally and disclosed at advisory board meeting.  Recently we found this deviations and retrained MA staff. </t>
  </si>
  <si>
    <t xml:space="preserve">Global &amp; local SOP have been uploaed at DSeCO. However, deposite site is different by SOPs.  So we feel difficulty to search relevant document whenever we need. </t>
  </si>
  <si>
    <t xml:space="preserve">In case of MA-QA, there has been no support becaure it has been establised newly this year. </t>
  </si>
  <si>
    <t xml:space="preserve">PV: local, global regulatory requirement shoud be considered.   MA: only local </t>
  </si>
  <si>
    <t xml:space="preserve">PV: high level of compliance  MA: In Korea, we are mainly focusing on evidence generation (company initiated or investigator initiated study).  It will be conducted in compliance with KGCP.   For KEE engagetment, we are complying with local promotional code, etc.  Sometimes we are requested to follow regional or global guidance in case of multi-countris event. </t>
  </si>
  <si>
    <t>We need to get information about MIRAI</t>
  </si>
  <si>
    <t>We haven't implemented MIRAI</t>
  </si>
  <si>
    <t>For PV part, the answer should be changed to “No deviations so far”</t>
  </si>
  <si>
    <t>Not working with partners. The question referred to “the current level of interaction with business partners (e.g., licensees, licensors, AZ”. Our functional team does not have these type of interactions at the present time.</t>
  </si>
  <si>
    <t>The current status within the GSMA function is publications. There is no specific activity related to new business, marketing research, marketing campaign, MA programs (e.g., potential for AE report generation) from my perspective.</t>
  </si>
  <si>
    <t>I would change my response to “Most procedural documents and records are not easily accessible. It is needed to request access to them and wait every time is needed”</t>
  </si>
  <si>
    <t>I do not have enough information to answer this. I do not have enough experience with the DS regulatory group to provide a qualified opinion on this.</t>
  </si>
  <si>
    <t>Authority is clear, but what is not clear until now is structure and organization, reporting lines, etc. This is something is currently being built</t>
  </si>
  <si>
    <t>Documents are clear, but as structure  and reporting lines were not, it is difficult to know which responsibilities we do have</t>
  </si>
  <si>
    <t>MIRAI is a new concept for us that has not been introduced.
If you can give more information about MIRAI, I will be able to give a more clear reply.</t>
  </si>
  <si>
    <t>Then I need to update my reply. All of them are covered.</t>
  </si>
  <si>
    <t>Please update to following answer.
Sufficient. Interactions take place when needed, easily</t>
  </si>
  <si>
    <t>Pleasse update to following answer.
Partially. Some relevant activities rely on validated IT systems, while others are still on paper or non-validated systems</t>
  </si>
  <si>
    <t>Please update the answer as below.
Yes, consistently. No procedural document coverage for this responsibility is available</t>
  </si>
  <si>
    <t>Please change the answer to YES</t>
  </si>
  <si>
    <t>Please update to "Fully implemented"</t>
  </si>
  <si>
    <t xml:space="preserve">Please update the answer to "Fully implemented". 
He considered G-SOP has been fully completed, however, Japan has some local regulation, so GSOP can't cover some points. He said some discussion is ongoing. </t>
  </si>
  <si>
    <t xml:space="preserve">Please update the answer to "Fully implemented". 
He considered G-SOP has been fully completed, however, Japan has some local regulation, so GSOP can't cover some points. He said some discussion is ongoing. </t>
  </si>
  <si>
    <t>Please update to "Yes, all complete"</t>
  </si>
  <si>
    <t>Please update to "No deviations so far"</t>
  </si>
  <si>
    <t>Please update to "Yes, completely"</t>
  </si>
  <si>
    <t>There are not chance to retire and update of all procedures in ASCA
As not many days have passed since MIRAI Global Policies and Global SOPs established, we do not need to retire/update the procedures at moment. I think that this situation would be not applicable for the question and available options above. That is the reason why I answered “There are not chance to retire and update of all procedures in ASCA.”</t>
  </si>
  <si>
    <t>Jorge Andrés Muñoz</t>
  </si>
  <si>
    <t>Daiichi-sankyo.es</t>
  </si>
  <si>
    <t>jorge.munoz@daiichi-sankyo.es</t>
  </si>
  <si>
    <t>Nothing else to be added, thank you</t>
  </si>
  <si>
    <t>Region</t>
  </si>
  <si>
    <t>Function</t>
  </si>
  <si>
    <t>DSE</t>
  </si>
  <si>
    <t>PV</t>
  </si>
  <si>
    <t>ASCA</t>
  </si>
  <si>
    <t>PV/MA</t>
  </si>
  <si>
    <t>Makiko Uno</t>
  </si>
  <si>
    <t>PV/QA</t>
  </si>
  <si>
    <t>Contagem de Response</t>
  </si>
  <si>
    <t>Response2</t>
  </si>
  <si>
    <t>Contagem de Response2</t>
  </si>
  <si>
    <t>Weight 1</t>
  </si>
  <si>
    <t>Weight 5</t>
  </si>
  <si>
    <t>Weight 3</t>
  </si>
  <si>
    <t>Response3</t>
  </si>
  <si>
    <t>Contagem de Response3</t>
  </si>
  <si>
    <t>Response4</t>
  </si>
  <si>
    <t>Contagem de Response4</t>
  </si>
  <si>
    <t>Weight 2</t>
  </si>
  <si>
    <t>Weight 4</t>
  </si>
  <si>
    <t>Response5</t>
  </si>
  <si>
    <t>Contagem de Response5</t>
  </si>
  <si>
    <t>Response6</t>
  </si>
  <si>
    <t>Contagem de Response6</t>
  </si>
  <si>
    <t>Response7</t>
  </si>
  <si>
    <t>Contagem de Response7</t>
  </si>
  <si>
    <t>Response8</t>
  </si>
  <si>
    <t>Contagem de Response8</t>
  </si>
  <si>
    <t>Response9</t>
  </si>
  <si>
    <t>Contagem de Response9</t>
  </si>
  <si>
    <t>Response10</t>
  </si>
  <si>
    <t>Contagem de Response10</t>
  </si>
  <si>
    <t>Response11</t>
  </si>
  <si>
    <t>Contagem de Response11</t>
  </si>
  <si>
    <t>Response12</t>
  </si>
  <si>
    <t>Contagem de Response12</t>
  </si>
  <si>
    <t>Response13</t>
  </si>
  <si>
    <t>Contagem de Response13</t>
  </si>
  <si>
    <t>Response14</t>
  </si>
  <si>
    <t>Contagem de Response14</t>
  </si>
  <si>
    <t>Response15</t>
  </si>
  <si>
    <t>Contagem de Response15</t>
  </si>
  <si>
    <t>Response16</t>
  </si>
  <si>
    <t>Contagem de Response16</t>
  </si>
  <si>
    <t>Response17</t>
  </si>
  <si>
    <t>Contagem de Response17</t>
  </si>
  <si>
    <t>Response18</t>
  </si>
  <si>
    <t>Contagem de Response18</t>
  </si>
  <si>
    <t>Response19</t>
  </si>
  <si>
    <t>Contagem de Response19</t>
  </si>
  <si>
    <t>Response20</t>
  </si>
  <si>
    <t>Contagem de Response20</t>
  </si>
  <si>
    <t>Response21</t>
  </si>
  <si>
    <t>Contagem de Response21</t>
  </si>
  <si>
    <t>Response22</t>
  </si>
  <si>
    <t>Contagem de Response22</t>
  </si>
  <si>
    <t>Response23</t>
  </si>
  <si>
    <t>Contagem de Response23</t>
  </si>
  <si>
    <t>Response24</t>
  </si>
  <si>
    <t>Contagem de Response24</t>
  </si>
  <si>
    <t>Response25</t>
  </si>
  <si>
    <t>Contagem de Response25</t>
  </si>
  <si>
    <t>Response26</t>
  </si>
  <si>
    <t>Contagem de Response26</t>
  </si>
  <si>
    <t>Response27</t>
  </si>
  <si>
    <t>Contagem de Response27</t>
  </si>
  <si>
    <t>DSJ/ JBU MA</t>
  </si>
  <si>
    <t>konishi.masahiro.tw@daiichisankyo.co.jp</t>
  </si>
  <si>
    <t>My group is not Clinical research function but have responsiblity on PV-related processes when scientic engagement activity or collection of public information (manuscript, congress, others).</t>
  </si>
  <si>
    <t xml:space="preserve">My group has T-DXd Japan MA lead who have interaction with AZ when proposal for new evidence generation or like that. However, time for interaction is limited and not enough to get them better understanding for our activities or to get a good human relationship. I myself have no chance to interact with business partners like AZ MA. </t>
  </si>
  <si>
    <t xml:space="preserve">Japan MA, in general, MA planning department established workflow or procedure how we should oversight third partied such as vendors, CROs. We TA department just follow it. </t>
  </si>
  <si>
    <t xml:space="preserve">Japan MA, in general, MA planning department established workflow or procedure how we should take responsibilities on any medical activites including COI perspectives as well. </t>
  </si>
  <si>
    <t xml:space="preserve">Medical affairs has multiple functions as its nature. Therefore, this depends on each function. For example, clinical research(DD Works, Veeva, etc.), scientific engagement(DS Assist CRM), MSL-field activity(DS Assist CRM), Publication(DataVision), Medical Information&amp;Medical Education(Veeva MedComms) are managed by respective validated core system. However, some processes on each functional activities are not well managed by technology tools, that means there are rooms for further utilization of digital tools.  </t>
  </si>
  <si>
    <t xml:space="preserve">Especially upon external scientific enagagement or reactive information dissemination activities, appropriate comliance review process for contents/slide decks has been established in Japan MA to ensure appropriate balance of data or information between efficacy and safety. Also, Global MA has been developed contents review guidance on several important points need for review.     </t>
  </si>
  <si>
    <t>Over 90% done. I heard that only SOP for Grant/Sponsponsorship is on the almost finalization process.</t>
  </si>
  <si>
    <t xml:space="preserve">Always using MA e-learning system. </t>
  </si>
  <si>
    <t>I have no idea, but on previsous process we evaluated impacts of newly established Global SOPs on the existing regional SOPs and modified appropriately.</t>
  </si>
  <si>
    <t>They are onboarding training by using MA e-learning system.</t>
  </si>
  <si>
    <t xml:space="preserve">Global procedures are appropriately saying necessity of alignments with local level of legal and/or compliance if those regulations are different among contries. </t>
  </si>
  <si>
    <t xml:space="preserve">All the procedure materials are available through Japan MA internal Portal by which we can easily access those. Some materials are managed in Veeva system, but links are ready on the Portal. </t>
  </si>
  <si>
    <t>At least on activities in my group. Not sure on all the MA activities.</t>
  </si>
  <si>
    <t>In most case, only local. But require special cares when meet physicians locating in EU or other countries depending each country or regional level of regulations as you know.</t>
  </si>
  <si>
    <t>In some cases, Daiichi Sankyo seems to establish somewhat over quality on the several process when execution of MA activities. We don't need high levels but need enough levels.</t>
  </si>
  <si>
    <t xml:space="preserve">We don't need high levels but need enough levels. </t>
  </si>
  <si>
    <t>Masahiro Konishi</t>
  </si>
  <si>
    <t>My reply was N.A. because interactions, specifically with AZ, do not have the intention to oversight the activities and responsibilities of the licensee</t>
  </si>
  <si>
    <t>Q2 Response</t>
  </si>
  <si>
    <t>Q3 Response</t>
  </si>
  <si>
    <t>Q4 Response</t>
  </si>
  <si>
    <t>Q5 Response</t>
  </si>
  <si>
    <t>Q6 Response</t>
  </si>
  <si>
    <t>Q7 Response</t>
  </si>
  <si>
    <t>Q8 Response</t>
  </si>
  <si>
    <t>Q9 Response</t>
  </si>
  <si>
    <t>Q10 Response</t>
  </si>
  <si>
    <t>Q11 Response</t>
  </si>
  <si>
    <t>Q12 Response</t>
  </si>
  <si>
    <t>Q13 Response</t>
  </si>
  <si>
    <t>Q14 Response</t>
  </si>
  <si>
    <t>Q15 Response</t>
  </si>
  <si>
    <t>Q16 Response</t>
  </si>
  <si>
    <t>Q17 Response</t>
  </si>
  <si>
    <t>Q18 Response</t>
  </si>
  <si>
    <t>Q19 Response</t>
  </si>
  <si>
    <t>Q20 Response</t>
  </si>
  <si>
    <t>Q21 Response</t>
  </si>
  <si>
    <t>Q22 Response</t>
  </si>
  <si>
    <t>Q23 Response</t>
  </si>
  <si>
    <t>Q24 Response</t>
  </si>
  <si>
    <t>Q25 Response</t>
  </si>
  <si>
    <t>Q26 Response</t>
  </si>
  <si>
    <t>Q27 Response</t>
  </si>
  <si>
    <t>Q28 Response</t>
  </si>
  <si>
    <t>USA</t>
  </si>
  <si>
    <t>Daiichi Sankyo Belgium</t>
  </si>
  <si>
    <t>Regulatory Affairs</t>
  </si>
  <si>
    <t>Belgium</t>
  </si>
  <si>
    <t>peggy.feyaerts@daiichi-sankyo.be</t>
  </si>
  <si>
    <t>Peggy Feyaerts</t>
  </si>
  <si>
    <t>PV and other responsibilities are only outsourced if staff is on long term sick leave seen the very limited resources for RA/PV/QA.</t>
  </si>
  <si>
    <t xml:space="preserve">... but there is definitely room for improvement. </t>
  </si>
  <si>
    <t>To be confirmed by IT if all systems are properly validated</t>
  </si>
  <si>
    <t>As mentioned above, very limited resources have to cover RA/PV and QA</t>
  </si>
  <si>
    <t>Multi-country being BeNeLux</t>
  </si>
  <si>
    <t>Multi functions (RA + PV + QA) at country level with minimal resources has as a result that full compliance cannot be met and that there is no proper back-up... Not enough resources and constant (very) high workload also has as a result a high turnover of these functions at affiliate level.</t>
  </si>
  <si>
    <t>SUMMARY</t>
  </si>
  <si>
    <t>"1" count</t>
  </si>
  <si>
    <t>"2" count</t>
  </si>
  <si>
    <t>"3" count</t>
  </si>
  <si>
    <t>"4" count</t>
  </si>
  <si>
    <t>"5" count</t>
  </si>
  <si>
    <t>"0/N.A." count</t>
  </si>
  <si>
    <t>Lower limit</t>
  </si>
  <si>
    <t>Upper limit</t>
  </si>
  <si>
    <t>SUM</t>
  </si>
  <si>
    <t>%</t>
  </si>
  <si>
    <t>Sum</t>
  </si>
  <si>
    <t>Overall risk</t>
  </si>
  <si>
    <t>Risk</t>
  </si>
  <si>
    <t>Simple average 
(N.A.s excluded)</t>
  </si>
  <si>
    <t>Rótulos de Linha</t>
  </si>
  <si>
    <t>Total Geral</t>
  </si>
  <si>
    <t>Contagem de Name</t>
  </si>
  <si>
    <t>General</t>
  </si>
  <si>
    <t>SUBGROUP: Operational and Structure
Q2. What is the focus of the responsibilities of your area?</t>
  </si>
  <si>
    <t>SUBGROUP: Operational and Structure
Q3. Are there PV and MA-related responsibilities currently outsourced or delegated to business partners (e.g., licensors of DS products)?</t>
  </si>
  <si>
    <t>SUBGROUP: Operational and Structure
Q4. What is the current level of interaction with busines partners (e.g., licensees, licensors, AZ)?</t>
  </si>
  <si>
    <t>SUBGROUP: Operational and Structure
Q5. What level of oversight does your function (being local, regional, or global) have over third parties such as contractors, vendors, business partners, and CROs?</t>
  </si>
  <si>
    <t>SUBGROUP: Operational and Structure
Q6. Does the organizational structure where your area is included appropriate, facilitating enough authority to perform your responsibilities, and absence of potential conflicts of interest?</t>
  </si>
  <si>
    <t>SUBGROUP: Operational and Structure
Q7. Does your area use suitable technology for performing critical activities in a reliable manner, ensuring data integrity and traceability?</t>
  </si>
  <si>
    <t>SUBGROUP: Operational and Structure
Q8. Is PV area consistently involved in projects and other initiatives with potential PV impact, such as new business, marketing research, marketing campaign, MA programs (e.g., potential for AE report generation)?</t>
  </si>
  <si>
    <t>SUBGROUP: Operational and Structure
Q9. Is there a documented responsibility assignment rationale (e.g., RACI matrix, procedural document or similar) describing PV and MA activities conducted in your area?</t>
  </si>
  <si>
    <t>SUBGROUP: Operational and Structure
Q10. What kind of products and/or programs are covered under the responsibilities of your area?</t>
  </si>
  <si>
    <t>SUBGROUP: Procedural documents
Q11. Are the practices and processes of all MIRAI Global Policies and Global SOPs fully implemented?</t>
  </si>
  <si>
    <t>SUBGROUP: Procedural documents
Q12. Are all needed audiences (impacted functions and areas) trained on all MIRAI Global Policies and Global SOPs?</t>
  </si>
  <si>
    <t>SUBGROUP: Procedural documents
Q13. Were all other procedural documents retired or updated as needed, as per the implementation plan of MIRAI Global Policies and Global SOPs?</t>
  </si>
  <si>
    <t>SUBGROUP: Procedural documents
Q14. Are there procedures in place to ensure that new employees (in the company or in the function) receive training on all MIRAI Global Policies and Global SOPs (e.g., onboarding training)?</t>
  </si>
  <si>
    <t>SUBGROUP: Procedural documents
Q15. Have you detected deviations or difficulties in completely adhering to all MIRAI Global Policies and Global SOPs since their implementation?</t>
  </si>
  <si>
    <t>SUBGROUP: Procedural documents
Q16. Are all critical processes and responsibilities of your area appropriately covered by procedural documents and records?</t>
  </si>
  <si>
    <t>SUBGROUP: Procedural documents
Q17. What kind of procedural documents are available and implemented in your area?</t>
  </si>
  <si>
    <t>SUBGROUP: Procedural documents
Q18. Are the local procedures and practices well aligned to global DS procedural documents?</t>
  </si>
  <si>
    <t>SUBGROUP: Procedural documents
Q19. How easy is the access to procedural documents and records?</t>
  </si>
  <si>
    <t>SUBGROUP: Quality function
Q20. Are all members of your area included in a training curriculum for the documents (e.g., procedural, administrative) required for sound performance of their activities?</t>
  </si>
  <si>
    <t>SUBGROUP: Quality function
Q21. Are there procedures in place to ensure that new employees (in the company or in the function) receive training on required procedural documents (e.g., onboarding training)?</t>
  </si>
  <si>
    <t>SUBGROUP: Quality function
Q22. Is there a local Quality function that supports either PV or MA activities?</t>
  </si>
  <si>
    <t>SUBGROUP: Quality function
Q23. How appropriate is the Quality support and presence to your area (e.g., QA, such as PV-QA or MA-QA)?</t>
  </si>
  <si>
    <t>SUBGROUP: Regulatory Compliance
Q24. What kind of regulatory requirements should be considered to perform the responsibilities and the activities of your area?</t>
  </si>
  <si>
    <t>SUBGROUP: Regulatory Compliance
Q25. Based on your current understanding and experience, how would you classify the overall level of regulatory compliance of PV or MA processes against all applicable requirements?</t>
  </si>
  <si>
    <t>SUBGROUP: Regulatory Compliance
Q26. How are the differences in applicable regulatory requirements considered in the processes of your area, to ensure compliance?</t>
  </si>
  <si>
    <t>SUBGROUP: Corporate Compliance
Q27. Does your area have to comply with compliance and privacy rules and requirements, such as promotional guidelines, personal data protection, etc.?</t>
  </si>
  <si>
    <t>SUBGROUP: Corporate Compliance
Q28. Based on your current understanding and experience, how would you classify the overall level of compliance of PV or MA processes against all applicable rules, requirements, and guidelines? Please consider all current processes and procedures in place.</t>
  </si>
  <si>
    <t>OPTIONAL FIELD
Q29. Please feel free to share your additional thoughts here.</t>
  </si>
  <si>
    <t>RISK BY SUBGROUP:</t>
  </si>
  <si>
    <t>RISK BY FUNCTION - MA + PV/MA:</t>
  </si>
  <si>
    <t>RISK BY FUNCTION - PV + PV/MA + PV/QA:</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</si>
  <si>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</si>
  <si>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</si>
  <si>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</si>
  <si>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</si>
  <si>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</si>
  <si>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</si>
  <si>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</si>
  <si>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</si>
  <si>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</si>
  <si>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</si>
  <si>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</si>
  <si>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</si>
  <si>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</si>
  <si>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</si>
  <si>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</si>
  <si>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</si>
  <si>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</si>
  <si>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</si>
  <si>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</si>
  <si>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</si>
  <si>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</si>
  <si>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</si>
  <si>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</si>
  <si>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</si>
  <si>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</si>
  <si>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</si>
  <si>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</si>
  <si>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All PV and MA functions</t>
  </si>
  <si>
    <t>DSJ</t>
  </si>
  <si>
    <t>PV, PV/MA and PV/QA functions</t>
  </si>
  <si>
    <t>MA and PV/MA functions</t>
  </si>
  <si>
    <t>Average</t>
  </si>
  <si>
    <t>SD</t>
  </si>
  <si>
    <t>Boxplot graph - All PV and MA functions</t>
  </si>
  <si>
    <t>Boxplot graph - PV, PV/MA and PV/QA functions</t>
  </si>
  <si>
    <t>Boxplot graph - MA and PV/MA functions</t>
  </si>
  <si>
    <t>Max.</t>
  </si>
  <si>
    <t>Q1</t>
  </si>
  <si>
    <t>Min.</t>
  </si>
  <si>
    <t>Avg.</t>
  </si>
  <si>
    <t>Rank</t>
  </si>
  <si>
    <t>PV / China</t>
  </si>
  <si>
    <t>PV / Hong Kong</t>
  </si>
  <si>
    <t>PV / Taiwan</t>
  </si>
  <si>
    <t>PV / Thailand</t>
  </si>
  <si>
    <t>PV / Vietnam</t>
  </si>
  <si>
    <t>MA / China</t>
  </si>
  <si>
    <t>MA / Hong Kong</t>
  </si>
  <si>
    <t>MA / Japan</t>
  </si>
  <si>
    <t>MA / South Korea</t>
  </si>
  <si>
    <t>MA / Taiwan</t>
  </si>
  <si>
    <t>MA / Thailand</t>
  </si>
  <si>
    <t>ASCA - PV</t>
  </si>
  <si>
    <t>UK/IE</t>
  </si>
  <si>
    <t>PV/MA / Austria</t>
  </si>
  <si>
    <t>PV/MA / Belgium</t>
  </si>
  <si>
    <t>PV/MA / Denmark</t>
  </si>
  <si>
    <t>PV/MA / France</t>
  </si>
  <si>
    <t>PV / Germany</t>
  </si>
  <si>
    <t>MA / Germany</t>
  </si>
  <si>
    <t>PV / Italy</t>
  </si>
  <si>
    <t>MA / Italy</t>
  </si>
  <si>
    <t>MA / MSC</t>
  </si>
  <si>
    <t>PV/MA / Netherlands</t>
  </si>
  <si>
    <t>PV/MA / Nordics</t>
  </si>
  <si>
    <t>PV/MA / Portugal</t>
  </si>
  <si>
    <t>PV / Spain</t>
  </si>
  <si>
    <t>MA / Spain</t>
  </si>
  <si>
    <t>PV / Switzerland</t>
  </si>
  <si>
    <t>PV / Turkey</t>
  </si>
  <si>
    <t>MA / Turkey</t>
  </si>
  <si>
    <t>PV / UK/IE</t>
  </si>
  <si>
    <t>MA / UK/IE</t>
  </si>
  <si>
    <t>ASCA - MA</t>
  </si>
  <si>
    <t>ASCA - PV functions</t>
  </si>
  <si>
    <t>Boxplot graph - ASCA - PV functions</t>
  </si>
  <si>
    <t>ASCA - MA functions</t>
  </si>
  <si>
    <t>Boxplot graph - ASCA - MA functions</t>
  </si>
  <si>
    <t>Europe - PV and MA functions</t>
  </si>
  <si>
    <t>Austria - PV/MA</t>
  </si>
  <si>
    <t>Belgium - PV/MA</t>
  </si>
  <si>
    <t>Denmark - PV/MA</t>
  </si>
  <si>
    <t>France - PV/MA</t>
  </si>
  <si>
    <t>Germany - PV</t>
  </si>
  <si>
    <t>Germany - MA</t>
  </si>
  <si>
    <t>Italy - PV</t>
  </si>
  <si>
    <t>Italy - MA</t>
  </si>
  <si>
    <t>MSC - MA</t>
  </si>
  <si>
    <t>Netherlands - PV/MA</t>
  </si>
  <si>
    <t>Nordics - PV/MA</t>
  </si>
  <si>
    <t>Portugal - PV/MA</t>
  </si>
  <si>
    <t>Spain - PV</t>
  </si>
  <si>
    <t>Spain - MA</t>
  </si>
  <si>
    <t>Switzerland - PV</t>
  </si>
  <si>
    <t>Turkey - PV</t>
  </si>
  <si>
    <t>Turkey - MA</t>
  </si>
  <si>
    <t>UK/IE - PV</t>
  </si>
  <si>
    <t>UK/IE - MA</t>
  </si>
  <si>
    <t>Boxplot graph - PV and MA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</si>
</sst>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rgb="FF333333"/>
      <name val="Arial"/>
      <family val="2"/>
    </font>
    <font>
      <sz val="11"/>
      <color rgb="FF333333"/>
      <name val="Arial"/>
      <family val="2"/>
    </font>
    <font>
      <sz val="11"/>
      <color theme="1"/>
      <name val="Arial"/>
      <family val="2"/>
    </font>
    <font>
      <b/>
      <sz val="11"/>
      <color theme="1"/>
      <name val="Arial"/>
      <family val="2"/>
    </font>
    <font>
      <b/>
      <sz val="11"/>
      <color theme="1"/>
      <name val="Calibri"/>
      <family val="2"/>
      <scheme val="minor"/>
    </font>
    <font>
      <b/>
      <u/>
      <sz val="11"/>
      <color theme="1"/>
      <name val="Arial"/>
      <family val="2"/>
    </font>
    <font>
      <sz val="8"/>
      <name val="Calibri"/>
      <family val="2"/>
      <scheme val="minor"/>
    </font>
  </fonts>
  <fills count="8">
    <fill>
      <patternFill patternType="none"/>
    </fill>
    <fill>
      <patternFill patternType="gray125"/>
    </fill>
    <fill>
      <patternFill patternType="solid">
        <fgColor rgb="FFEAEAE8"/>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D9D9D6"/>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dotted">
        <color indexed="64"/>
      </right>
      <top style="thin">
        <color indexed="64"/>
      </top>
      <bottom style="thin">
        <color indexed="64"/>
      </bottom>
      <diagonal/>
    </border>
  </borders>
  <cellStyleXfs count="1">
    <xf numFmtId="0" fontId="0" fillId="0" borderId="0"/>
  </cellStyleXfs>
  <cellXfs count="118">
    <xf numFmtId="0" fontId="0" fillId="0" borderId="0" xfId="0"/>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xf numFmtId="0" fontId="3" fillId="3"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3" borderId="11" xfId="0" applyFont="1" applyFill="1" applyBorder="1" applyAlignment="1">
      <alignment vertical="center" wrapText="1"/>
    </xf>
    <xf numFmtId="0" fontId="1" fillId="3" borderId="10"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0" borderId="0" xfId="0" pivotButton="1"/>
    <xf numFmtId="0" fontId="0" fillId="0" borderId="0" xfId="0" applyNumberFormat="1"/>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0" borderId="1" xfId="0" applyFont="1" applyBorder="1" applyAlignment="1">
      <alignment horizontal="center"/>
    </xf>
    <xf numFmtId="0" fontId="3" fillId="0" borderId="1" xfId="0" applyFont="1" applyBorder="1"/>
    <xf numFmtId="0" fontId="3" fillId="6" borderId="1" xfId="0" applyFont="1" applyFill="1" applyBorder="1"/>
    <xf numFmtId="0" fontId="3" fillId="0" borderId="0" xfId="0" applyFont="1" applyAlignment="1">
      <alignment horizontal="center"/>
    </xf>
    <xf numFmtId="0" fontId="3" fillId="0" borderId="0" xfId="0" applyFont="1" applyBorder="1" applyAlignment="1">
      <alignment horizontal="center"/>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164" fontId="3" fillId="0" borderId="4" xfId="0" applyNumberFormat="1" applyFont="1" applyBorder="1" applyAlignment="1">
      <alignment horizontal="center"/>
    </xf>
    <xf numFmtId="0" fontId="4" fillId="3"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0" borderId="2" xfId="0" applyFont="1" applyBorder="1" applyAlignment="1">
      <alignment horizontal="center"/>
    </xf>
    <xf numFmtId="2" fontId="3" fillId="0" borderId="0" xfId="0" applyNumberFormat="1" applyFont="1"/>
    <xf numFmtId="164" fontId="3" fillId="0" borderId="1" xfId="0" applyNumberFormat="1" applyFont="1" applyBorder="1"/>
    <xf numFmtId="0" fontId="0" fillId="0" borderId="1" xfId="0" applyBorder="1" applyAlignment="1">
      <alignment horizontal="center"/>
    </xf>
    <xf numFmtId="9" fontId="3" fillId="0" borderId="0" xfId="0" applyNumberFormat="1" applyFont="1"/>
    <xf numFmtId="0" fontId="0" fillId="0" borderId="0" xfId="0" applyAlignment="1">
      <alignment horizontal="left"/>
    </xf>
    <xf numFmtId="0" fontId="0" fillId="0" borderId="0" xfId="0" applyAlignment="1">
      <alignment horizontal="left" indent="1"/>
    </xf>
    <xf numFmtId="2" fontId="3" fillId="0" borderId="1" xfId="0" applyNumberFormat="1" applyFont="1" applyFill="1" applyBorder="1" applyAlignment="1">
      <alignment horizontal="center" vertical="center" wrapText="1"/>
    </xf>
    <xf numFmtId="0" fontId="3" fillId="0" borderId="0" xfId="0" applyFont="1" applyFill="1"/>
    <xf numFmtId="2" fontId="3" fillId="0" borderId="1" xfId="0" applyNumberFormat="1" applyFont="1" applyFill="1" applyBorder="1" applyAlignment="1">
      <alignment horizontal="center" vertical="center"/>
    </xf>
    <xf numFmtId="0" fontId="6" fillId="0" borderId="0" xfId="0" applyFont="1"/>
    <xf numFmtId="2" fontId="3" fillId="0" borderId="0" xfId="0" applyNumberFormat="1" applyFont="1" applyAlignment="1">
      <alignment vertical="center"/>
    </xf>
    <xf numFmtId="0" fontId="5" fillId="0" borderId="0" xfId="0" applyFont="1"/>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2" fontId="0" fillId="0" borderId="3" xfId="0" applyNumberFormat="1" applyBorder="1" applyAlignment="1">
      <alignment horizontal="center" vertical="center"/>
    </xf>
    <xf numFmtId="0" fontId="5" fillId="0" borderId="4" xfId="0" applyFont="1" applyBorder="1" applyAlignment="1">
      <alignment horizontal="center" vertical="center"/>
    </xf>
    <xf numFmtId="2" fontId="0" fillId="0" borderId="4" xfId="0" applyNumberFormat="1" applyBorder="1" applyAlignment="1">
      <alignment horizontal="center" vertical="center"/>
    </xf>
    <xf numFmtId="0" fontId="5" fillId="0" borderId="2" xfId="0" applyFont="1" applyBorder="1" applyAlignment="1">
      <alignment horizontal="center" vertical="center"/>
    </xf>
    <xf numFmtId="2" fontId="0" fillId="0" borderId="2" xfId="0" applyNumberFormat="1" applyBorder="1" applyAlignment="1">
      <alignment horizontal="center" vertical="center"/>
    </xf>
    <xf numFmtId="0" fontId="5" fillId="7" borderId="1" xfId="0" applyFont="1" applyFill="1" applyBorder="1" applyAlignment="1">
      <alignment horizontal="center" vertical="center"/>
    </xf>
    <xf numFmtId="0" fontId="5" fillId="5" borderId="1" xfId="0" applyFont="1" applyFill="1" applyBorder="1" applyAlignment="1">
      <alignment horizontal="center" vertical="center"/>
    </xf>
    <xf numFmtId="2" fontId="0" fillId="5" borderId="12" xfId="0" applyNumberFormat="1" applyFill="1" applyBorder="1" applyAlignment="1">
      <alignment horizontal="center" vertical="center"/>
    </xf>
    <xf numFmtId="2" fontId="0" fillId="5" borderId="2" xfId="0" applyNumberFormat="1" applyFill="1" applyBorder="1" applyAlignment="1">
      <alignment horizontal="center" vertical="center"/>
    </xf>
    <xf numFmtId="2" fontId="0" fillId="5" borderId="6" xfId="0" applyNumberFormat="1" applyFill="1" applyBorder="1" applyAlignment="1">
      <alignment horizontal="center" vertical="center"/>
    </xf>
    <xf numFmtId="2" fontId="5" fillId="0" borderId="1" xfId="0" applyNumberFormat="1" applyFont="1" applyBorder="1" applyAlignment="1">
      <alignment horizontal="center" vertical="center"/>
    </xf>
    <xf numFmtId="0" fontId="5" fillId="7" borderId="1" xfId="0" applyFont="1" applyFill="1" applyBorder="1"/>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xf numFmtId="2" fontId="5" fillId="0" borderId="2" xfId="0" applyNumberFormat="1" applyFont="1" applyBorder="1" applyAlignment="1">
      <alignment horizontal="center" vertical="center"/>
    </xf>
    <xf numFmtId="0" fontId="5" fillId="0" borderId="1" xfId="0" applyFont="1" applyBorder="1" applyAlignment="1">
      <alignment horizontal="center"/>
    </xf>
    <xf numFmtId="2" fontId="0" fillId="0" borderId="1" xfId="0" applyNumberFormat="1" applyBorder="1" applyAlignment="1">
      <alignment horizontal="center"/>
    </xf>
    <xf numFmtId="0" fontId="1" fillId="2" borderId="3" xfId="0" applyFont="1" applyFill="1" applyBorder="1" applyAlignment="1">
      <alignment horizontal="center" vertical="center" wrapText="1"/>
    </xf>
    <xf numFmtId="0" fontId="5"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5" fillId="0" borderId="1" xfId="0" applyFont="1" applyBorder="1" applyAlignment="1">
      <alignment horizontal="center" vertical="center" textRotation="90"/>
    </xf>
    <xf numFmtId="0" fontId="4" fillId="0" borderId="1" xfId="0" applyFont="1" applyBorder="1" applyAlignment="1">
      <alignment horizontal="center" vertical="center" textRotation="90"/>
    </xf>
    <xf numFmtId="0" fontId="4" fillId="0" borderId="1" xfId="0" applyFont="1" applyBorder="1" applyAlignment="1">
      <alignment horizontal="center" vertical="center" textRotation="90" wrapText="1"/>
    </xf>
    <xf numFmtId="2" fontId="3" fillId="0" borderId="3" xfId="0" applyNumberFormat="1" applyFont="1" applyBorder="1" applyAlignment="1">
      <alignment horizontal="center" vertical="center"/>
    </xf>
    <xf numFmtId="2" fontId="3" fillId="0" borderId="4" xfId="0" applyNumberFormat="1" applyFont="1" applyBorder="1" applyAlignment="1">
      <alignment horizontal="center" vertical="center"/>
    </xf>
    <xf numFmtId="2" fontId="3" fillId="0" borderId="7" xfId="0" applyNumberFormat="1" applyFont="1" applyBorder="1" applyAlignment="1">
      <alignment horizontal="center" vertical="center"/>
    </xf>
    <xf numFmtId="0" fontId="5" fillId="0" borderId="1" xfId="0" applyFont="1" applyBorder="1" applyAlignment="1">
      <alignment horizontal="center" vertical="center"/>
    </xf>
    <xf numFmtId="0" fontId="5" fillId="0" borderId="8" xfId="0" applyFont="1" applyBorder="1" applyAlignment="1">
      <alignment horizontal="center" vertical="center" textRotation="90"/>
    </xf>
    <xf numFmtId="0" fontId="5" fillId="0" borderId="9" xfId="0" applyFont="1" applyBorder="1" applyAlignment="1">
      <alignment horizontal="center" vertical="center" textRotation="90"/>
    </xf>
    <xf numFmtId="0" fontId="4" fillId="0" borderId="8" xfId="0" applyFont="1" applyBorder="1" applyAlignment="1">
      <alignment horizontal="center" vertical="center" textRotation="90" wrapText="1"/>
    </xf>
    <xf numFmtId="0" fontId="4" fillId="0" borderId="9" xfId="0" applyFont="1" applyBorder="1" applyAlignment="1">
      <alignment horizontal="center" vertical="center" textRotation="90" wrapText="1"/>
    </xf>
    <xf numFmtId="0" fontId="4" fillId="0" borderId="8" xfId="0" applyFont="1" applyBorder="1" applyAlignment="1">
      <alignment horizontal="center" vertical="center" textRotation="90"/>
    </xf>
    <xf numFmtId="0" fontId="4" fillId="0" borderId="9" xfId="0" applyFont="1" applyBorder="1" applyAlignment="1">
      <alignment horizontal="center" vertical="center" textRotation="90"/>
    </xf>
    <xf numFmtId="0" fontId="3" fillId="0" borderId="0" xfId="0" applyFont="1" applyAlignment="1">
      <alignment wrapText="1"/>
    </xf>
    <xf numFmtId="0" fontId="0" fillId="0" borderId="0" xfId="0" applyAlignment="1">
      <alignment wrapText="1"/>
    </xf>
    <xf numFmtId="0" fontId="6" fillId="0" borderId="0" xfId="0" applyFont="1" applyAlignment="1">
      <alignment wrapText="1"/>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5" fillId="0" borderId="4" xfId="0" applyFon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2" fontId="0" fillId="5" borderId="1" xfId="0" applyNumberFormat="1" applyFill="1" applyBorder="1" applyAlignment="1">
      <alignment horizontal="center" vertical="center"/>
    </xf>
    <xf numFmtId="0" fontId="5" fillId="0" borderId="1" xfId="0" applyFont="1" applyFill="1" applyBorder="1" applyAlignment="1">
      <alignment horizontal="center" vertical="center"/>
    </xf>
    <xf numFmtId="164" fontId="0" fillId="0" borderId="1" xfId="0" applyNumberFormat="1" applyBorder="1" applyAlignment="1">
      <alignment horizontal="center"/>
    </xf>
    <xf numFmtId="0" fontId="5" fillId="7"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2" fontId="5" fillId="0" borderId="1" xfId="0" applyNumberFormat="1" applyFont="1" applyBorder="1" applyAlignment="1">
      <alignment horizontal="center" vertical="center" wrapText="1"/>
    </xf>
    <xf numFmtId="0" fontId="0" fillId="0" borderId="0" xfId="0" applyAlignment="1">
      <alignment horizontal="center" vertical="center" wrapText="1"/>
    </xf>
    <xf numFmtId="0" fontId="5" fillId="7" borderId="1" xfId="0" applyFont="1" applyFill="1" applyBorder="1" applyAlignment="1">
      <alignment wrapText="1"/>
    </xf>
  </cellXfs>
  <cellStyles count="1">
    <cellStyle name="Normal" xfId="0" builtinId="0"/>
  </cellStyles>
  <dxfs count="291">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
      <font>
        <color theme="0"/>
      </font>
      <fill>
        <patternFill>
          <bgColor rgb="FF00B4ED"/>
        </patternFill>
      </fill>
    </dxf>
    <dxf>
      <font>
        <color theme="0"/>
      </font>
      <fill>
        <patternFill>
          <bgColor rgb="FFFF6600"/>
        </patternFill>
      </fill>
    </dxf>
    <dxf>
      <font>
        <color theme="0"/>
      </font>
      <fill>
        <patternFill>
          <bgColor rgb="FFCC0099"/>
        </patternFill>
      </fill>
    </dxf>
  </dxfs>
  <tableStyles count="0" defaultTableStyle="TableStyleMedium2" defaultPivotStyle="PivotStyleLight16"/>
  <colors>
    <mruColors>
      <color rgb="FF7030A0"/>
      <color rgb="FFFF6600"/>
      <color rgb="FF89BA17"/>
      <color rgb="FFFFE900"/>
      <color rgb="FFC9CAC8"/>
      <color rgb="FF4D4F53"/>
      <color rgb="FFD9D9D6"/>
      <color rgb="FFCC0099"/>
      <color rgb="FF00B4ED"/>
      <color rgb="FF00A6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pivotCacheDefinition" Target="pivotCache/pivotCacheDefinition1.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2.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100" b="1"/>
              <a:t>All PV and MA functions</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lotArea>
      <c:layout/>
      <c:lineChart>
        <c:grouping val="standard"/>
        <c:varyColors val="0"/>
        <c:ser>
          <c:idx val="3"/>
          <c:order val="0"/>
          <c:tx>
            <c:strRef>
              <c:f>'Global comparison between sites'!$A$39</c:f>
              <c:strCache>
                <c:ptCount val="1"/>
                <c:pt idx="0">
                  <c:v>Q1</c:v>
                </c:pt>
              </c:strCache>
            </c:strRef>
          </c:tx>
          <c:spPr>
            <a:ln w="28575" cap="rnd">
              <a:noFill/>
              <a:round/>
            </a:ln>
            <a:effectLst/>
          </c:spPr>
          <c:marker>
            <c:symbol val="dash"/>
            <c:size val="5"/>
            <c:spPr>
              <a:solidFill>
                <a:schemeClr val="accent4"/>
              </a:solidFill>
              <a:ln w="9525">
                <a:solidFill>
                  <a:srgbClr val="4D4F53"/>
                </a:solidFill>
              </a:ln>
              <a:effectLst/>
            </c:spPr>
          </c:marker>
          <c:cat>
            <c:strRef>
              <c:f>'Global comparison between sites'!$B$35:$G$35</c:f>
              <c:strCache>
                <c:ptCount val="6"/>
                <c:pt idx="0">
                  <c:v>General</c:v>
                </c:pt>
                <c:pt idx="1">
                  <c:v>DSJ</c:v>
                </c:pt>
                <c:pt idx="2">
                  <c:v>DSI</c:v>
                </c:pt>
                <c:pt idx="3">
                  <c:v>DSE</c:v>
                </c:pt>
                <c:pt idx="4">
                  <c:v>DSBR</c:v>
                </c:pt>
                <c:pt idx="5">
                  <c:v>ASCA</c:v>
                </c:pt>
              </c:strCache>
            </c:strRef>
          </c:cat>
          <c:val>
            <c:numRef>
              <c:f>'Global comparison between sites'!$B$39:$G$39</c:f>
              <c:numCache>
                <c:formatCode>0.00</c:formatCode>
                <c:ptCount val="6"/>
                <c:pt idx="0">
                  <c:v>1.6999158249158248</c:v>
                </c:pt>
                <c:pt idx="1">
                  <c:v>1.2361111111111112</c:v>
                </c:pt>
                <c:pt idx="2">
                  <c:v>1.4</c:v>
                </c:pt>
                <c:pt idx="3">
                  <c:v>1.8582251082251082</c:v>
                </c:pt>
                <c:pt idx="4">
                  <c:v>1</c:v>
                </c:pt>
                <c:pt idx="5">
                  <c:v>1.5224358974358974</c:v>
                </c:pt>
              </c:numCache>
            </c:numRef>
          </c:val>
          <c:smooth val="0"/>
          <c:extLst>
            <c:ext xmlns:c16="http://schemas.microsoft.com/office/drawing/2014/chart" uri="{C3380CC4-5D6E-409C-BE32-E72D297353CC}">
              <c16:uniqueId val="{00000003-13F4-44F8-8283-8E78CBD3B4B6}"/>
            </c:ext>
          </c:extLst>
        </c:ser>
        <c:ser>
          <c:idx val="0"/>
          <c:order val="1"/>
          <c:tx>
            <c:strRef>
              <c:f>'Global comparison between sites'!$A$36</c:f>
              <c:strCache>
                <c:ptCount val="1"/>
                <c:pt idx="0">
                  <c:v>Max.</c:v>
                </c:pt>
              </c:strCache>
            </c:strRef>
          </c:tx>
          <c:spPr>
            <a:ln w="28575" cap="rnd">
              <a:noFill/>
              <a:round/>
            </a:ln>
            <a:effectLst/>
          </c:spPr>
          <c:marker>
            <c:symbol val="dash"/>
            <c:size val="5"/>
            <c:spPr>
              <a:solidFill>
                <a:schemeClr val="accent1"/>
              </a:solidFill>
              <a:ln w="9525">
                <a:solidFill>
                  <a:srgbClr val="4D4F53"/>
                </a:solidFill>
              </a:ln>
              <a:effectLst/>
            </c:spPr>
          </c:marker>
          <c:cat>
            <c:strRef>
              <c:f>'Global comparison between sites'!$B$35:$G$35</c:f>
              <c:strCache>
                <c:ptCount val="6"/>
                <c:pt idx="0">
                  <c:v>General</c:v>
                </c:pt>
                <c:pt idx="1">
                  <c:v>DSJ</c:v>
                </c:pt>
                <c:pt idx="2">
                  <c:v>DSI</c:v>
                </c:pt>
                <c:pt idx="3">
                  <c:v>DSE</c:v>
                </c:pt>
                <c:pt idx="4">
                  <c:v>DSBR</c:v>
                </c:pt>
                <c:pt idx="5">
                  <c:v>ASCA</c:v>
                </c:pt>
              </c:strCache>
            </c:strRef>
          </c:cat>
          <c:val>
            <c:numRef>
              <c:f>'Global comparison between sites'!$B$36:$G$36</c:f>
              <c:numCache>
                <c:formatCode>0.00</c:formatCode>
                <c:ptCount val="6"/>
                <c:pt idx="0">
                  <c:v>4.163636363636364</c:v>
                </c:pt>
                <c:pt idx="1">
                  <c:v>4.4545454545454541</c:v>
                </c:pt>
                <c:pt idx="2">
                  <c:v>5</c:v>
                </c:pt>
                <c:pt idx="3">
                  <c:v>4.0909090909090908</c:v>
                </c:pt>
                <c:pt idx="4">
                  <c:v>5</c:v>
                </c:pt>
                <c:pt idx="5">
                  <c:v>4.384615384615385</c:v>
                </c:pt>
              </c:numCache>
            </c:numRef>
          </c:val>
          <c:smooth val="0"/>
          <c:extLst>
            <c:ext xmlns:c16="http://schemas.microsoft.com/office/drawing/2014/chart" uri="{C3380CC4-5D6E-409C-BE32-E72D297353CC}">
              <c16:uniqueId val="{00000000-13F4-44F8-8283-8E78CBD3B4B6}"/>
            </c:ext>
          </c:extLst>
        </c:ser>
        <c:ser>
          <c:idx val="2"/>
          <c:order val="2"/>
          <c:tx>
            <c:strRef>
              <c:f>'Global comparison between sites'!$A$38</c:f>
              <c:strCache>
                <c:ptCount val="1"/>
                <c:pt idx="0">
                  <c:v>Average</c:v>
                </c:pt>
              </c:strCache>
            </c:strRef>
          </c:tx>
          <c:spPr>
            <a:ln w="28575" cap="rnd">
              <a:noFill/>
              <a:round/>
            </a:ln>
            <a:effectLst/>
          </c:spPr>
          <c:marker>
            <c:symbol val="dash"/>
            <c:size val="5"/>
            <c:spPr>
              <a:solidFill>
                <a:schemeClr val="accent3"/>
              </a:solidFill>
              <a:ln w="9525">
                <a:solidFill>
                  <a:srgbClr val="4D4F53"/>
                </a:solidFill>
              </a:ln>
              <a:effectLst/>
            </c:spPr>
          </c:marker>
          <c:cat>
            <c:strRef>
              <c:f>'Global comparison between sites'!$B$35:$G$35</c:f>
              <c:strCache>
                <c:ptCount val="6"/>
                <c:pt idx="0">
                  <c:v>General</c:v>
                </c:pt>
                <c:pt idx="1">
                  <c:v>DSJ</c:v>
                </c:pt>
                <c:pt idx="2">
                  <c:v>DSI</c:v>
                </c:pt>
                <c:pt idx="3">
                  <c:v>DSE</c:v>
                </c:pt>
                <c:pt idx="4">
                  <c:v>DSBR</c:v>
                </c:pt>
                <c:pt idx="5">
                  <c:v>ASCA</c:v>
                </c:pt>
              </c:strCache>
            </c:strRef>
          </c:cat>
          <c:val>
            <c:numRef>
              <c:f>'Global comparison between sites'!$B$38:$G$38</c:f>
              <c:numCache>
                <c:formatCode>0.00</c:formatCode>
                <c:ptCount val="6"/>
                <c:pt idx="0">
                  <c:v>2.2307328393904347</c:v>
                </c:pt>
                <c:pt idx="1">
                  <c:v>2.015095398428731</c:v>
                </c:pt>
                <c:pt idx="2">
                  <c:v>2.134567901234568</c:v>
                </c:pt>
                <c:pt idx="3">
                  <c:v>2.3088959161677187</c:v>
                </c:pt>
                <c:pt idx="4">
                  <c:v>2.0802469135802468</c:v>
                </c:pt>
                <c:pt idx="5">
                  <c:v>2.4142406975740309</c:v>
                </c:pt>
              </c:numCache>
            </c:numRef>
          </c:val>
          <c:smooth val="0"/>
          <c:extLst>
            <c:ext xmlns:c16="http://schemas.microsoft.com/office/drawing/2014/chart" uri="{C3380CC4-5D6E-409C-BE32-E72D297353CC}">
              <c16:uniqueId val="{00000002-13F4-44F8-8283-8E78CBD3B4B6}"/>
            </c:ext>
          </c:extLst>
        </c:ser>
        <c:ser>
          <c:idx val="4"/>
          <c:order val="3"/>
          <c:tx>
            <c:strRef>
              <c:f>'Global comparison between sites'!$A$40</c:f>
              <c:strCache>
                <c:ptCount val="1"/>
                <c:pt idx="0">
                  <c:v>Min.</c:v>
                </c:pt>
              </c:strCache>
            </c:strRef>
          </c:tx>
          <c:spPr>
            <a:ln w="28575" cap="rnd">
              <a:noFill/>
              <a:round/>
            </a:ln>
            <a:effectLst/>
          </c:spPr>
          <c:marker>
            <c:symbol val="dash"/>
            <c:size val="5"/>
            <c:spPr>
              <a:solidFill>
                <a:schemeClr val="accent5"/>
              </a:solidFill>
              <a:ln w="9525">
                <a:solidFill>
                  <a:srgbClr val="4D4F53"/>
                </a:solidFill>
              </a:ln>
              <a:effectLst/>
            </c:spPr>
          </c:marker>
          <c:cat>
            <c:strRef>
              <c:f>'Global comparison between sites'!$B$35:$G$35</c:f>
              <c:strCache>
                <c:ptCount val="6"/>
                <c:pt idx="0">
                  <c:v>General</c:v>
                </c:pt>
                <c:pt idx="1">
                  <c:v>DSJ</c:v>
                </c:pt>
                <c:pt idx="2">
                  <c:v>DSI</c:v>
                </c:pt>
                <c:pt idx="3">
                  <c:v>DSE</c:v>
                </c:pt>
                <c:pt idx="4">
                  <c:v>DSBR</c:v>
                </c:pt>
                <c:pt idx="5">
                  <c:v>ASCA</c:v>
                </c:pt>
              </c:strCache>
            </c:strRef>
          </c:cat>
          <c:val>
            <c:numRef>
              <c:f>'Global comparison between sites'!$B$40:$G$40</c:f>
              <c:numCache>
                <c:formatCode>0.00</c:formatCode>
                <c:ptCount val="6"/>
                <c:pt idx="0">
                  <c:v>1.290909090909091</c:v>
                </c:pt>
                <c:pt idx="1">
                  <c:v>1</c:v>
                </c:pt>
                <c:pt idx="2">
                  <c:v>1</c:v>
                </c:pt>
                <c:pt idx="3">
                  <c:v>1.2857142857142858</c:v>
                </c:pt>
                <c:pt idx="4">
                  <c:v>1</c:v>
                </c:pt>
                <c:pt idx="5">
                  <c:v>1.2307692307692308</c:v>
                </c:pt>
              </c:numCache>
            </c:numRef>
          </c:val>
          <c:smooth val="0"/>
          <c:extLst>
            <c:ext xmlns:c16="http://schemas.microsoft.com/office/drawing/2014/chart" uri="{C3380CC4-5D6E-409C-BE32-E72D297353CC}">
              <c16:uniqueId val="{00000004-13F4-44F8-8283-8E78CBD3B4B6}"/>
            </c:ext>
          </c:extLst>
        </c:ser>
        <c:ser>
          <c:idx val="1"/>
          <c:order val="4"/>
          <c:tx>
            <c:strRef>
              <c:f>'Global comparison between sites'!$A$37</c:f>
              <c:strCache>
                <c:ptCount val="1"/>
                <c:pt idx="0">
                  <c:v>Q3</c:v>
                </c:pt>
              </c:strCache>
            </c:strRef>
          </c:tx>
          <c:spPr>
            <a:ln w="28575" cap="rnd">
              <a:noFill/>
              <a:round/>
            </a:ln>
            <a:effectLst/>
          </c:spPr>
          <c:marker>
            <c:symbol val="dash"/>
            <c:size val="5"/>
            <c:spPr>
              <a:solidFill>
                <a:schemeClr val="accent2"/>
              </a:solidFill>
              <a:ln w="9525">
                <a:solidFill>
                  <a:srgbClr val="4D4F53"/>
                </a:solidFill>
              </a:ln>
              <a:effectLst/>
            </c:spPr>
          </c:marker>
          <c:cat>
            <c:strRef>
              <c:f>'Global comparison between sites'!$B$35:$G$35</c:f>
              <c:strCache>
                <c:ptCount val="6"/>
                <c:pt idx="0">
                  <c:v>General</c:v>
                </c:pt>
                <c:pt idx="1">
                  <c:v>DSJ</c:v>
                </c:pt>
                <c:pt idx="2">
                  <c:v>DSI</c:v>
                </c:pt>
                <c:pt idx="3">
                  <c:v>DSE</c:v>
                </c:pt>
                <c:pt idx="4">
                  <c:v>DSBR</c:v>
                </c:pt>
                <c:pt idx="5">
                  <c:v>ASCA</c:v>
                </c:pt>
              </c:strCache>
            </c:strRef>
          </c:cat>
          <c:val>
            <c:numRef>
              <c:f>'Global comparison between sites'!$B$37:$G$37</c:f>
              <c:numCache>
                <c:formatCode>0.00</c:formatCode>
                <c:ptCount val="6"/>
                <c:pt idx="0">
                  <c:v>2.666666666666667</c:v>
                </c:pt>
                <c:pt idx="1">
                  <c:v>2.6181818181818182</c:v>
                </c:pt>
                <c:pt idx="2">
                  <c:v>2.6</c:v>
                </c:pt>
                <c:pt idx="3">
                  <c:v>2.5158730158730158</c:v>
                </c:pt>
                <c:pt idx="4">
                  <c:v>2.583333333333333</c:v>
                </c:pt>
                <c:pt idx="5">
                  <c:v>3.1500000000000004</c:v>
                </c:pt>
              </c:numCache>
            </c:numRef>
          </c:val>
          <c:smooth val="0"/>
          <c:extLst>
            <c:ext xmlns:c16="http://schemas.microsoft.com/office/drawing/2014/chart" uri="{C3380CC4-5D6E-409C-BE32-E72D297353CC}">
              <c16:uniqueId val="{00000001-13F4-44F8-8283-8E78CBD3B4B6}"/>
            </c:ext>
          </c:extLst>
        </c:ser>
        <c:dLbls>
          <c:showLegendKey val="0"/>
          <c:showVal val="0"/>
          <c:showCatName val="0"/>
          <c:showSerName val="0"/>
          <c:showPercent val="0"/>
          <c:showBubbleSize val="0"/>
        </c:dLbls>
        <c:hiLowLines>
          <c:spPr>
            <a:ln w="12700" cap="flat" cmpd="sng" algn="ctr">
              <a:solidFill>
                <a:srgbClr val="4D4F53"/>
              </a:solidFill>
              <a:round/>
            </a:ln>
            <a:effectLst/>
          </c:spPr>
        </c:hiLowLines>
        <c:upDownBars>
          <c:gapWidth val="219"/>
          <c:upBars>
            <c:spPr>
              <a:solidFill>
                <a:srgbClr val="FFE900"/>
              </a:solidFill>
              <a:ln w="22225">
                <a:solidFill>
                  <a:srgbClr val="4D4F53"/>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76174528"/>
        <c:axId val="276170208"/>
      </c:lineChart>
      <c:catAx>
        <c:axId val="2761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276170208"/>
        <c:crosses val="autoZero"/>
        <c:auto val="1"/>
        <c:lblAlgn val="ctr"/>
        <c:lblOffset val="100"/>
        <c:noMultiLvlLbl val="0"/>
      </c:catAx>
      <c:valAx>
        <c:axId val="276170208"/>
        <c:scaling>
          <c:orientation val="minMax"/>
          <c:max val="5"/>
          <c:min val="1"/>
        </c:scaling>
        <c:delete val="0"/>
        <c:axPos val="l"/>
        <c:majorGridlines>
          <c:spPr>
            <a:ln w="9525" cap="flat" cmpd="sng" algn="ctr">
              <a:solidFill>
                <a:srgbClr val="D9D9D6"/>
              </a:solidFill>
              <a:prstDash val="dash"/>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27617452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4D4F53"/>
          </a:solidFill>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spreadsheet.xlsx]Q5!Tabela dinâmica27</c:name>
    <c:fmtId val="44"/>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A6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'Q5'!$B$3:$B$4</c:f>
              <c:strCache>
                <c:ptCount val="1"/>
                <c:pt idx="0">
                  <c:v>MA</c:v>
                </c:pt>
              </c:strCache>
            </c:strRef>
          </c:tx>
          <c:spPr>
            <a:solidFill>
              <a:srgbClr val="023F88"/>
            </a:solidFill>
            <a:ln>
              <a:noFill/>
            </a:ln>
            <a:effectLst/>
          </c:spPr>
          <c:invertIfNegative val="0"/>
          <c:cat>
            <c:strRef>
              <c:f>'Q5'!$A$5:$A$9</c:f>
              <c:strCache>
                <c:ptCount val="5"/>
                <c:pt idx="0">
                  <c:v>Weight 1</c:v>
                </c:pt>
                <c:pt idx="1">
                  <c:v>Weight 2</c:v>
                </c:pt>
                <c:pt idx="2">
                  <c:v>Weight 3</c:v>
                </c:pt>
                <c:pt idx="3">
                  <c:v>Weight 4</c:v>
                </c:pt>
                <c:pt idx="4">
                  <c:v>N.A.</c:v>
                </c:pt>
              </c:strCache>
            </c:strRef>
          </c:cat>
          <c:val>
            <c:numRef>
              <c:f>'Q5'!$B$5:$B$9</c:f>
              <c:numCache>
                <c:formatCode>General</c:formatCode>
                <c:ptCount val="5"/>
                <c:pt idx="0">
                  <c:v>3</c:v>
                </c:pt>
                <c:pt idx="1">
                  <c:v>2</c:v>
                </c:pt>
                <c:pt idx="3">
                  <c:v>4</c:v>
                </c:pt>
                <c:pt idx="4">
                  <c:v>1</c:v>
                </c:pt>
              </c:numCache>
            </c:numRef>
          </c:val>
          <c:extLst>
            <c:ext xmlns:c16="http://schemas.microsoft.com/office/drawing/2014/chart" uri="{C3380CC4-5D6E-409C-BE32-E72D297353CC}">
              <c16:uniqueId val="{00000006-BDDD-47F9-8EE6-6B7ABA27DFAB}"/>
            </c:ext>
          </c:extLst>
        </c:ser>
        <c:ser>
          <c:idx val="1"/>
          <c:order val="1"/>
          <c:tx>
            <c:strRef>
              <c:f>'Q5'!$C$3:$C$4</c:f>
              <c:strCache>
                <c:ptCount val="1"/>
                <c:pt idx="0">
                  <c:v>PV</c:v>
                </c:pt>
              </c:strCache>
            </c:strRef>
          </c:tx>
          <c:spPr>
            <a:solidFill>
              <a:srgbClr val="89BA17"/>
            </a:solidFill>
            <a:ln>
              <a:noFill/>
            </a:ln>
            <a:effectLst/>
          </c:spPr>
          <c:invertIfNegative val="0"/>
          <c:cat>
            <c:strRef>
              <c:f>'Q5'!$A$5:$A$9</c:f>
              <c:strCache>
                <c:ptCount val="5"/>
                <c:pt idx="0">
                  <c:v>Weight 1</c:v>
                </c:pt>
                <c:pt idx="1">
                  <c:v>Weight 2</c:v>
                </c:pt>
                <c:pt idx="2">
                  <c:v>Weight 3</c:v>
                </c:pt>
                <c:pt idx="3">
                  <c:v>Weight 4</c:v>
                </c:pt>
                <c:pt idx="4">
                  <c:v>N.A.</c:v>
                </c:pt>
              </c:strCache>
            </c:strRef>
          </c:cat>
          <c:val>
            <c:numRef>
              <c:f>'Q5'!$C$5:$C$9</c:f>
              <c:numCache>
                <c:formatCode>General</c:formatCode>
                <c:ptCount val="5"/>
                <c:pt idx="2">
                  <c:v>1</c:v>
                </c:pt>
              </c:numCache>
            </c:numRef>
          </c:val>
          <c:extLst>
            <c:ext xmlns:c16="http://schemas.microsoft.com/office/drawing/2014/chart" uri="{C3380CC4-5D6E-409C-BE32-E72D297353CC}">
              <c16:uniqueId val="{00000007-BDDD-47F9-8EE6-6B7ABA27DFAB}"/>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spreadsheet.xlsx]Q6!Tabela dinâmica27</c:name>
    <c:fmtId val="58"/>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00A6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'Q6'!$B$3:$B$4</c:f>
              <c:strCache>
                <c:ptCount val="1"/>
                <c:pt idx="0">
                  <c:v>MA</c:v>
                </c:pt>
              </c:strCache>
            </c:strRef>
          </c:tx>
          <c:spPr>
            <a:solidFill>
              <a:srgbClr val="023F88"/>
            </a:solidFill>
            <a:ln>
              <a:noFill/>
            </a:ln>
            <a:effectLst/>
          </c:spPr>
          <c:invertIfNegative val="0"/>
          <c:cat>
            <c:strRef>
              <c:f>'Q6'!$A$5:$A$7</c:f>
              <c:strCache>
                <c:ptCount val="3"/>
                <c:pt idx="0">
                  <c:v>Weight 1</c:v>
                </c:pt>
                <c:pt idx="1">
                  <c:v>Weight 3</c:v>
                </c:pt>
                <c:pt idx="2">
                  <c:v>Weight 5</c:v>
                </c:pt>
              </c:strCache>
            </c:strRef>
          </c:cat>
          <c:val>
            <c:numRef>
              <c:f>'Q6'!$B$5:$B$7</c:f>
              <c:numCache>
                <c:formatCode>General</c:formatCode>
                <c:ptCount val="3"/>
                <c:pt idx="0">
                  <c:v>8</c:v>
                </c:pt>
                <c:pt idx="1">
                  <c:v>1</c:v>
                </c:pt>
                <c:pt idx="2">
                  <c:v>1</c:v>
                </c:pt>
              </c:numCache>
            </c:numRef>
          </c:val>
          <c:extLst>
            <c:ext xmlns:c16="http://schemas.microsoft.com/office/drawing/2014/chart" uri="{C3380CC4-5D6E-409C-BE32-E72D297353CC}">
              <c16:uniqueId val="{00000005-E048-4078-B87B-0BB2136AB269}"/>
            </c:ext>
          </c:extLst>
        </c:ser>
        <c:ser>
          <c:idx val="1"/>
          <c:order val="1"/>
          <c:tx>
            <c:strRef>
              <c:f>'Q6'!$C$3:$C$4</c:f>
              <c:strCache>
                <c:ptCount val="1"/>
                <c:pt idx="0">
                  <c:v>PV</c:v>
                </c:pt>
              </c:strCache>
            </c:strRef>
          </c:tx>
          <c:spPr>
            <a:solidFill>
              <a:srgbClr val="89BA17"/>
            </a:solidFill>
            <a:ln>
              <a:noFill/>
            </a:ln>
            <a:effectLst/>
          </c:spPr>
          <c:invertIfNegative val="0"/>
          <c:cat>
            <c:strRef>
              <c:f>'Q6'!$A$5:$A$7</c:f>
              <c:strCache>
                <c:ptCount val="3"/>
                <c:pt idx="0">
                  <c:v>Weight 1</c:v>
                </c:pt>
                <c:pt idx="1">
                  <c:v>Weight 3</c:v>
                </c:pt>
                <c:pt idx="2">
                  <c:v>Weight 5</c:v>
                </c:pt>
              </c:strCache>
            </c:strRef>
          </c:cat>
          <c:val>
            <c:numRef>
              <c:f>'Q6'!$C$5:$C$7</c:f>
              <c:numCache>
                <c:formatCode>General</c:formatCode>
                <c:ptCount val="3"/>
                <c:pt idx="0">
                  <c:v>1</c:v>
                </c:pt>
              </c:numCache>
            </c:numRef>
          </c:val>
          <c:extLst>
            <c:ext xmlns:c16="http://schemas.microsoft.com/office/drawing/2014/chart" uri="{C3380CC4-5D6E-409C-BE32-E72D297353CC}">
              <c16:uniqueId val="{00000006-E048-4078-B87B-0BB2136AB269}"/>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spreadsheet.xlsx]Q7!Tabela dinâmica27</c:name>
    <c:fmtId val="72"/>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00A6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'Q7'!$B$3:$B$4</c:f>
              <c:strCache>
                <c:ptCount val="1"/>
                <c:pt idx="0">
                  <c:v>MA</c:v>
                </c:pt>
              </c:strCache>
            </c:strRef>
          </c:tx>
          <c:spPr>
            <a:solidFill>
              <a:srgbClr val="023F88"/>
            </a:solidFill>
            <a:ln>
              <a:noFill/>
            </a:ln>
            <a:effectLst/>
          </c:spPr>
          <c:invertIfNegative val="0"/>
          <c:cat>
            <c:strRef>
              <c:f>'Q7'!$A$5:$A$6</c:f>
              <c:strCache>
                <c:ptCount val="2"/>
                <c:pt idx="0">
                  <c:v>Weight 1</c:v>
                </c:pt>
                <c:pt idx="1">
                  <c:v>Weight 3</c:v>
                </c:pt>
              </c:strCache>
            </c:strRef>
          </c:cat>
          <c:val>
            <c:numRef>
              <c:f>'Q7'!$B$5:$B$6</c:f>
              <c:numCache>
                <c:formatCode>General</c:formatCode>
                <c:ptCount val="2"/>
                <c:pt idx="0">
                  <c:v>2</c:v>
                </c:pt>
                <c:pt idx="1">
                  <c:v>8</c:v>
                </c:pt>
              </c:numCache>
            </c:numRef>
          </c:val>
          <c:extLst>
            <c:ext xmlns:c16="http://schemas.microsoft.com/office/drawing/2014/chart" uri="{C3380CC4-5D6E-409C-BE32-E72D297353CC}">
              <c16:uniqueId val="{00000005-5F47-46F1-9B1D-B3B76D9480BB}"/>
            </c:ext>
          </c:extLst>
        </c:ser>
        <c:ser>
          <c:idx val="1"/>
          <c:order val="1"/>
          <c:tx>
            <c:strRef>
              <c:f>'Q7'!$C$3:$C$4</c:f>
              <c:strCache>
                <c:ptCount val="1"/>
                <c:pt idx="0">
                  <c:v>PV</c:v>
                </c:pt>
              </c:strCache>
            </c:strRef>
          </c:tx>
          <c:spPr>
            <a:solidFill>
              <a:srgbClr val="89BA17"/>
            </a:solidFill>
            <a:ln>
              <a:noFill/>
            </a:ln>
            <a:effectLst/>
          </c:spPr>
          <c:invertIfNegative val="0"/>
          <c:cat>
            <c:strRef>
              <c:f>'Q7'!$A$5:$A$6</c:f>
              <c:strCache>
                <c:ptCount val="2"/>
                <c:pt idx="0">
                  <c:v>Weight 1</c:v>
                </c:pt>
                <c:pt idx="1">
                  <c:v>Weight 3</c:v>
                </c:pt>
              </c:strCache>
            </c:strRef>
          </c:cat>
          <c:val>
            <c:numRef>
              <c:f>'Q7'!$C$5:$C$6</c:f>
              <c:numCache>
                <c:formatCode>General</c:formatCode>
                <c:ptCount val="2"/>
                <c:pt idx="1">
                  <c:v>1</c:v>
                </c:pt>
              </c:numCache>
            </c:numRef>
          </c:val>
          <c:extLst>
            <c:ext xmlns:c16="http://schemas.microsoft.com/office/drawing/2014/chart" uri="{C3380CC4-5D6E-409C-BE32-E72D297353CC}">
              <c16:uniqueId val="{00000006-5F47-46F1-9B1D-B3B76D9480BB}"/>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spreadsheet.xlsx]Q8!Tabela dinâmica27</c:name>
    <c:fmtId val="86"/>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rgbClr val="00A6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00B4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'Q8'!$B$3:$B$4</c:f>
              <c:strCache>
                <c:ptCount val="1"/>
                <c:pt idx="0">
                  <c:v>MA</c:v>
                </c:pt>
              </c:strCache>
            </c:strRef>
          </c:tx>
          <c:spPr>
            <a:solidFill>
              <a:srgbClr val="023F88"/>
            </a:solidFill>
            <a:ln>
              <a:noFill/>
            </a:ln>
            <a:effectLst/>
          </c:spPr>
          <c:invertIfNegative val="0"/>
          <c:cat>
            <c:strRef>
              <c:f>'Q8'!$A$5:$A$7</c:f>
              <c:strCache>
                <c:ptCount val="3"/>
                <c:pt idx="0">
                  <c:v>Weight 1</c:v>
                </c:pt>
                <c:pt idx="1">
                  <c:v>Weight 3</c:v>
                </c:pt>
                <c:pt idx="2">
                  <c:v>Weight 4</c:v>
                </c:pt>
              </c:strCache>
            </c:strRef>
          </c:cat>
          <c:val>
            <c:numRef>
              <c:f>'Q8'!$B$5:$B$7</c:f>
              <c:numCache>
                <c:formatCode>General</c:formatCode>
                <c:ptCount val="3"/>
                <c:pt idx="0">
                  <c:v>8</c:v>
                </c:pt>
                <c:pt idx="1">
                  <c:v>1</c:v>
                </c:pt>
                <c:pt idx="2">
                  <c:v>1</c:v>
                </c:pt>
              </c:numCache>
            </c:numRef>
          </c:val>
          <c:extLst>
            <c:ext xmlns:c16="http://schemas.microsoft.com/office/drawing/2014/chart" uri="{C3380CC4-5D6E-409C-BE32-E72D297353CC}">
              <c16:uniqueId val="{00000000-74E8-45A5-AA81-07686D3215EA}"/>
            </c:ext>
          </c:extLst>
        </c:ser>
        <c:ser>
          <c:idx val="1"/>
          <c:order val="1"/>
          <c:tx>
            <c:strRef>
              <c:f>'Q8'!$C$3:$C$4</c:f>
              <c:strCache>
                <c:ptCount val="1"/>
                <c:pt idx="0">
                  <c:v>PV</c:v>
                </c:pt>
              </c:strCache>
            </c:strRef>
          </c:tx>
          <c:spPr>
            <a:solidFill>
              <a:srgbClr val="89BA17"/>
            </a:solidFill>
            <a:ln>
              <a:noFill/>
            </a:ln>
            <a:effectLst/>
          </c:spPr>
          <c:invertIfNegative val="0"/>
          <c:cat>
            <c:strRef>
              <c:f>'Q8'!$A$5:$A$7</c:f>
              <c:strCache>
                <c:ptCount val="3"/>
                <c:pt idx="0">
                  <c:v>Weight 1</c:v>
                </c:pt>
                <c:pt idx="1">
                  <c:v>Weight 3</c:v>
                </c:pt>
                <c:pt idx="2">
                  <c:v>Weight 4</c:v>
                </c:pt>
              </c:strCache>
            </c:strRef>
          </c:cat>
          <c:val>
            <c:numRef>
              <c:f>'Q8'!$C$5:$C$7</c:f>
              <c:numCache>
                <c:formatCode>General</c:formatCode>
                <c:ptCount val="3"/>
                <c:pt idx="0">
                  <c:v>1</c:v>
                </c:pt>
              </c:numCache>
            </c:numRef>
          </c:val>
          <c:extLst>
            <c:ext xmlns:c16="http://schemas.microsoft.com/office/drawing/2014/chart" uri="{C3380CC4-5D6E-409C-BE32-E72D297353CC}">
              <c16:uniqueId val="{00000001-74E8-45A5-AA81-07686D3215EA}"/>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spreadsheet.xlsx]Q9!Tabela dinâmica27</c:name>
    <c:fmtId val="103"/>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9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96"/>
        <c:spPr>
          <a:solidFill>
            <a:srgbClr val="00A656"/>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0B4ED"/>
          </a:solidFill>
        </c:spPr>
        <c:marker>
          <c:symbol val="none"/>
        </c:marker>
        <c:dLbl>
          <c:idx val="0"/>
          <c:delete val="1"/>
          <c:extLst>
            <c:ext xmlns:c15="http://schemas.microsoft.com/office/drawing/2012/chart" uri="{CE6537A1-D6FC-4f65-9D91-7224C49458BB}"/>
          </c:extLst>
        </c:dLbl>
      </c:pivotFmt>
      <c:pivotFmt>
        <c:idx val="98"/>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'Q9'!$B$3:$B$4</c:f>
              <c:strCache>
                <c:ptCount val="1"/>
                <c:pt idx="0">
                  <c:v>MA</c:v>
                </c:pt>
              </c:strCache>
            </c:strRef>
          </c:tx>
          <c:spPr>
            <a:solidFill>
              <a:srgbClr val="023F88"/>
            </a:solidFill>
            <a:ln>
              <a:noFill/>
            </a:ln>
            <a:effectLst/>
          </c:spPr>
          <c:invertIfNegative val="0"/>
          <c:cat>
            <c:strRef>
              <c:f>'Q9'!$A$5:$A$6</c:f>
              <c:strCache>
                <c:ptCount val="2"/>
                <c:pt idx="0">
                  <c:v>Weight 1</c:v>
                </c:pt>
                <c:pt idx="1">
                  <c:v>N.A.</c:v>
                </c:pt>
              </c:strCache>
            </c:strRef>
          </c:cat>
          <c:val>
            <c:numRef>
              <c:f>'Q9'!$B$5:$B$6</c:f>
              <c:numCache>
                <c:formatCode>General</c:formatCode>
                <c:ptCount val="2"/>
                <c:pt idx="0">
                  <c:v>8</c:v>
                </c:pt>
                <c:pt idx="1">
                  <c:v>2</c:v>
                </c:pt>
              </c:numCache>
            </c:numRef>
          </c:val>
          <c:extLst>
            <c:ext xmlns:c16="http://schemas.microsoft.com/office/drawing/2014/chart" uri="{C3380CC4-5D6E-409C-BE32-E72D297353CC}">
              <c16:uniqueId val="{00000010-365C-44D2-B6E3-05EB9C7BA66D}"/>
            </c:ext>
          </c:extLst>
        </c:ser>
        <c:ser>
          <c:idx val="1"/>
          <c:order val="1"/>
          <c:tx>
            <c:strRef>
              <c:f>'Q9'!$C$3:$C$4</c:f>
              <c:strCache>
                <c:ptCount val="1"/>
                <c:pt idx="0">
                  <c:v>PV</c:v>
                </c:pt>
              </c:strCache>
            </c:strRef>
          </c:tx>
          <c:spPr>
            <a:solidFill>
              <a:srgbClr val="89BA17"/>
            </a:solidFill>
            <a:ln>
              <a:noFill/>
            </a:ln>
            <a:effectLst/>
          </c:spPr>
          <c:invertIfNegative val="0"/>
          <c:cat>
            <c:strRef>
              <c:f>'Q9'!$A$5:$A$6</c:f>
              <c:strCache>
                <c:ptCount val="2"/>
                <c:pt idx="0">
                  <c:v>Weight 1</c:v>
                </c:pt>
                <c:pt idx="1">
                  <c:v>N.A.</c:v>
                </c:pt>
              </c:strCache>
            </c:strRef>
          </c:cat>
          <c:val>
            <c:numRef>
              <c:f>'Q9'!$C$5:$C$6</c:f>
              <c:numCache>
                <c:formatCode>General</c:formatCode>
                <c:ptCount val="2"/>
                <c:pt idx="0">
                  <c:v>1</c:v>
                </c:pt>
              </c:numCache>
            </c:numRef>
          </c:val>
          <c:extLst>
            <c:ext xmlns:c16="http://schemas.microsoft.com/office/drawing/2014/chart" uri="{C3380CC4-5D6E-409C-BE32-E72D297353CC}">
              <c16:uniqueId val="{00000012-365C-44D2-B6E3-05EB9C7BA66D}"/>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spreadsheet.xlsx]Q10!Tabela dinâmica27</c:name>
    <c:fmtId val="115"/>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89BA17"/>
          </a:solidFill>
        </c:spPr>
        <c:marker>
          <c:symbol val="none"/>
        </c:marker>
        <c:dLbl>
          <c:idx val="0"/>
          <c:delete val="1"/>
          <c:extLst>
            <c:ext xmlns:c15="http://schemas.microsoft.com/office/drawing/2012/chart" uri="{CE6537A1-D6FC-4f65-9D91-7224C49458BB}"/>
          </c:extLst>
        </c:dLbl>
      </c:pivotFmt>
      <c:pivotFmt>
        <c:idx val="109"/>
        <c:spPr>
          <a:solidFill>
            <a:srgbClr val="7030A0"/>
          </a:solidFill>
        </c:spPr>
        <c:marker>
          <c:symbol val="none"/>
        </c:marker>
        <c:dLbl>
          <c:idx val="0"/>
          <c:delete val="1"/>
          <c:extLst>
            <c:ext xmlns:c15="http://schemas.microsoft.com/office/drawing/2012/chart" uri="{CE6537A1-D6FC-4f65-9D91-7224C49458BB}"/>
          </c:extLst>
        </c:dLbl>
      </c:pivotFmt>
      <c:pivotFmt>
        <c:idx val="110"/>
        <c:spPr>
          <a:solidFill>
            <a:srgbClr val="00A656"/>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'Q10'!$B$3:$B$4</c:f>
              <c:strCache>
                <c:ptCount val="1"/>
                <c:pt idx="0">
                  <c:v>MA</c:v>
                </c:pt>
              </c:strCache>
            </c:strRef>
          </c:tx>
          <c:spPr>
            <a:solidFill>
              <a:srgbClr val="023F88"/>
            </a:solidFill>
          </c:spPr>
          <c:invertIfNegative val="0"/>
          <c:cat>
            <c:strRef>
              <c:f>'Q10'!$A$5:$A$7</c:f>
              <c:strCache>
                <c:ptCount val="3"/>
                <c:pt idx="0">
                  <c:v>Weight 1</c:v>
                </c:pt>
                <c:pt idx="1">
                  <c:v>Weight 3</c:v>
                </c:pt>
                <c:pt idx="2">
                  <c:v>Weight 5</c:v>
                </c:pt>
              </c:strCache>
            </c:strRef>
          </c:cat>
          <c:val>
            <c:numRef>
              <c:f>'Q10'!$B$5:$B$7</c:f>
              <c:numCache>
                <c:formatCode>General</c:formatCode>
                <c:ptCount val="3"/>
                <c:pt idx="0">
                  <c:v>1</c:v>
                </c:pt>
                <c:pt idx="1">
                  <c:v>1</c:v>
                </c:pt>
                <c:pt idx="2">
                  <c:v>8</c:v>
                </c:pt>
              </c:numCache>
            </c:numRef>
          </c:val>
          <c:extLst>
            <c:ext xmlns:c16="http://schemas.microsoft.com/office/drawing/2014/chart" uri="{C3380CC4-5D6E-409C-BE32-E72D297353CC}">
              <c16:uniqueId val="{00000006-6AF8-42EF-9E01-6FC976FCD621}"/>
            </c:ext>
          </c:extLst>
        </c:ser>
        <c:ser>
          <c:idx val="1"/>
          <c:order val="1"/>
          <c:tx>
            <c:strRef>
              <c:f>'Q10'!$C$3:$C$4</c:f>
              <c:strCache>
                <c:ptCount val="1"/>
                <c:pt idx="0">
                  <c:v>PV</c:v>
                </c:pt>
              </c:strCache>
            </c:strRef>
          </c:tx>
          <c:spPr>
            <a:solidFill>
              <a:srgbClr val="89BA17"/>
            </a:solidFill>
          </c:spPr>
          <c:invertIfNegative val="0"/>
          <c:cat>
            <c:strRef>
              <c:f>'Q10'!$A$5:$A$7</c:f>
              <c:strCache>
                <c:ptCount val="3"/>
                <c:pt idx="0">
                  <c:v>Weight 1</c:v>
                </c:pt>
                <c:pt idx="1">
                  <c:v>Weight 3</c:v>
                </c:pt>
                <c:pt idx="2">
                  <c:v>Weight 5</c:v>
                </c:pt>
              </c:strCache>
            </c:strRef>
          </c:cat>
          <c:val>
            <c:numRef>
              <c:f>'Q10'!$C$5:$C$7</c:f>
              <c:numCache>
                <c:formatCode>General</c:formatCode>
                <c:ptCount val="3"/>
                <c:pt idx="2">
                  <c:v>1</c:v>
                </c:pt>
              </c:numCache>
            </c:numRef>
          </c:val>
          <c:extLst>
            <c:ext xmlns:c16="http://schemas.microsoft.com/office/drawing/2014/chart" uri="{C3380CC4-5D6E-409C-BE32-E72D297353CC}">
              <c16:uniqueId val="{00000007-6AF8-42EF-9E01-6FC976FCD621}"/>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spreadsheet.xlsx]Q11!Tabela dinâmica27</c:name>
    <c:fmtId val="138"/>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89BA17"/>
          </a:solidFill>
        </c:spPr>
        <c:marker>
          <c:symbol val="none"/>
        </c:marker>
        <c:dLbl>
          <c:idx val="0"/>
          <c:delete val="1"/>
          <c:extLst>
            <c:ext xmlns:c15="http://schemas.microsoft.com/office/drawing/2012/chart" uri="{CE6537A1-D6FC-4f65-9D91-7224C49458BB}"/>
          </c:extLst>
        </c:dLbl>
      </c:pivotFmt>
      <c:pivotFmt>
        <c:idx val="109"/>
        <c:spPr>
          <a:solidFill>
            <a:srgbClr val="7030A0"/>
          </a:solidFill>
        </c:spPr>
        <c:marker>
          <c:symbol val="none"/>
        </c:marker>
        <c:dLbl>
          <c:idx val="0"/>
          <c:delete val="1"/>
          <c:extLst>
            <c:ext xmlns:c15="http://schemas.microsoft.com/office/drawing/2012/chart" uri="{CE6537A1-D6FC-4f65-9D91-7224C49458BB}"/>
          </c:extLst>
        </c:dLbl>
      </c:pivotFmt>
      <c:pivotFmt>
        <c:idx val="110"/>
        <c:spPr>
          <a:solidFill>
            <a:srgbClr val="00A656"/>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marker>
          <c:symbol val="none"/>
        </c:marker>
        <c:dLbl>
          <c:idx val="0"/>
          <c:delete val="1"/>
          <c:extLst>
            <c:ext xmlns:c15="http://schemas.microsoft.com/office/drawing/2012/chart" uri="{CE6537A1-D6FC-4f65-9D91-7224C49458BB}"/>
          </c:extLst>
        </c:dLbl>
      </c:pivotFmt>
      <c:pivotFmt>
        <c:idx val="113"/>
        <c:spPr>
          <a:solidFill>
            <a:srgbClr val="023F88"/>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spPr>
          <a:solidFill>
            <a:srgbClr val="00A656"/>
          </a:solidFill>
        </c:spPr>
        <c:marker>
          <c:symbol val="none"/>
        </c:marker>
        <c:dLbl>
          <c:idx val="0"/>
          <c:delete val="1"/>
          <c:extLst>
            <c:ext xmlns:c15="http://schemas.microsoft.com/office/drawing/2012/chart" uri="{CE6537A1-D6FC-4f65-9D91-7224C49458BB}"/>
          </c:extLst>
        </c:dLbl>
      </c:pivotFmt>
      <c:pivotFmt>
        <c:idx val="117"/>
        <c:spPr>
          <a:solidFill>
            <a:srgbClr val="023F88"/>
          </a:solidFill>
        </c:spPr>
        <c:marker>
          <c:symbol val="none"/>
        </c:marker>
        <c:dLbl>
          <c:idx val="0"/>
          <c:delete val="1"/>
          <c:extLst>
            <c:ext xmlns:c15="http://schemas.microsoft.com/office/drawing/2012/chart" uri="{CE6537A1-D6FC-4f65-9D91-7224C49458BB}"/>
          </c:extLst>
        </c:dLbl>
      </c:pivotFmt>
      <c:pivotFmt>
        <c:idx val="118"/>
        <c:spPr>
          <a:solidFill>
            <a:srgbClr val="89BA17"/>
          </a:solidFill>
        </c:spPr>
        <c:marker>
          <c:symbol val="none"/>
        </c:marker>
        <c:dLbl>
          <c:idx val="0"/>
          <c:delete val="1"/>
          <c:extLst>
            <c:ext xmlns:c15="http://schemas.microsoft.com/office/drawing/2012/chart" uri="{CE6537A1-D6FC-4f65-9D91-7224C49458BB}"/>
          </c:extLst>
        </c:dLbl>
      </c:pivotFmt>
      <c:pivotFmt>
        <c:idx val="119"/>
        <c:spPr>
          <a:solidFill>
            <a:srgbClr val="7030A0"/>
          </a:solidFill>
        </c:spPr>
        <c:marker>
          <c:symbol val="none"/>
        </c:marker>
        <c:dLbl>
          <c:idx val="0"/>
          <c:delete val="1"/>
          <c:extLst>
            <c:ext xmlns:c15="http://schemas.microsoft.com/office/drawing/2012/chart" uri="{CE6537A1-D6FC-4f65-9D91-7224C49458BB}"/>
          </c:extLst>
        </c:dLbl>
      </c:pivotFmt>
      <c:pivotFmt>
        <c:idx val="120"/>
        <c:spPr>
          <a:solidFill>
            <a:srgbClr val="00A656"/>
          </a:solidFill>
        </c:spPr>
        <c:marker>
          <c:symbol val="none"/>
        </c:marker>
        <c:dLbl>
          <c:idx val="0"/>
          <c:delete val="1"/>
          <c:extLst>
            <c:ext xmlns:c15="http://schemas.microsoft.com/office/drawing/2012/chart" uri="{CE6537A1-D6FC-4f65-9D91-7224C49458BB}"/>
          </c:extLst>
        </c:dLbl>
      </c:pivotFmt>
      <c:pivotFmt>
        <c:idx val="121"/>
        <c:spPr>
          <a:solidFill>
            <a:srgbClr val="023F88"/>
          </a:solidFill>
        </c:spPr>
        <c:marker>
          <c:symbol val="none"/>
        </c:marker>
        <c:dLbl>
          <c:idx val="0"/>
          <c:delete val="1"/>
          <c:extLst>
            <c:ext xmlns:c15="http://schemas.microsoft.com/office/drawing/2012/chart" uri="{CE6537A1-D6FC-4f65-9D91-7224C49458BB}"/>
          </c:extLst>
        </c:dLbl>
      </c:pivotFmt>
      <c:pivotFmt>
        <c:idx val="122"/>
        <c:spPr>
          <a:solidFill>
            <a:srgbClr val="89BA17"/>
          </a:solidFill>
        </c:spPr>
        <c:marker>
          <c:symbol val="none"/>
        </c:marker>
        <c:dLbl>
          <c:idx val="0"/>
          <c:delete val="1"/>
          <c:extLst>
            <c:ext xmlns:c15="http://schemas.microsoft.com/office/drawing/2012/chart" uri="{CE6537A1-D6FC-4f65-9D91-7224C49458BB}"/>
          </c:extLst>
        </c:dLbl>
      </c:pivotFmt>
      <c:pivotFmt>
        <c:idx val="123"/>
        <c:spPr>
          <a:solidFill>
            <a:srgbClr val="7030A0"/>
          </a:solidFill>
        </c:spPr>
        <c:marker>
          <c:symbol val="none"/>
        </c:marker>
        <c:dLbl>
          <c:idx val="0"/>
          <c:delete val="1"/>
          <c:extLst>
            <c:ext xmlns:c15="http://schemas.microsoft.com/office/drawing/2012/chart" uri="{CE6537A1-D6FC-4f65-9D91-7224C49458BB}"/>
          </c:extLst>
        </c:dLbl>
      </c:pivotFmt>
      <c:pivotFmt>
        <c:idx val="124"/>
        <c:spPr>
          <a:solidFill>
            <a:srgbClr val="00A656"/>
          </a:solidFill>
        </c:spPr>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'Q11'!$B$3:$B$4</c:f>
              <c:strCache>
                <c:ptCount val="1"/>
                <c:pt idx="0">
                  <c:v>MA</c:v>
                </c:pt>
              </c:strCache>
            </c:strRef>
          </c:tx>
          <c:spPr>
            <a:solidFill>
              <a:srgbClr val="023F88"/>
            </a:solidFill>
          </c:spPr>
          <c:invertIfNegative val="0"/>
          <c:cat>
            <c:strRef>
              <c:f>'Q11'!$A$5:$A$7</c:f>
              <c:strCache>
                <c:ptCount val="3"/>
                <c:pt idx="0">
                  <c:v>Weight 1</c:v>
                </c:pt>
                <c:pt idx="1">
                  <c:v>Weight 3</c:v>
                </c:pt>
                <c:pt idx="2">
                  <c:v>N.A.</c:v>
                </c:pt>
              </c:strCache>
            </c:strRef>
          </c:cat>
          <c:val>
            <c:numRef>
              <c:f>'Q11'!$B$5:$B$7</c:f>
              <c:numCache>
                <c:formatCode>General</c:formatCode>
                <c:ptCount val="3"/>
                <c:pt idx="0">
                  <c:v>8</c:v>
                </c:pt>
                <c:pt idx="1">
                  <c:v>1</c:v>
                </c:pt>
                <c:pt idx="2">
                  <c:v>1</c:v>
                </c:pt>
              </c:numCache>
            </c:numRef>
          </c:val>
          <c:extLst>
            <c:ext xmlns:c16="http://schemas.microsoft.com/office/drawing/2014/chart" uri="{C3380CC4-5D6E-409C-BE32-E72D297353CC}">
              <c16:uniqueId val="{00000007-B090-4214-9D55-A9708EC8BA49}"/>
            </c:ext>
          </c:extLst>
        </c:ser>
        <c:ser>
          <c:idx val="1"/>
          <c:order val="1"/>
          <c:tx>
            <c:strRef>
              <c:f>'Q11'!$C$3:$C$4</c:f>
              <c:strCache>
                <c:ptCount val="1"/>
                <c:pt idx="0">
                  <c:v>PV</c:v>
                </c:pt>
              </c:strCache>
            </c:strRef>
          </c:tx>
          <c:spPr>
            <a:solidFill>
              <a:srgbClr val="89BA17"/>
            </a:solidFill>
          </c:spPr>
          <c:invertIfNegative val="0"/>
          <c:cat>
            <c:strRef>
              <c:f>'Q11'!$A$5:$A$7</c:f>
              <c:strCache>
                <c:ptCount val="3"/>
                <c:pt idx="0">
                  <c:v>Weight 1</c:v>
                </c:pt>
                <c:pt idx="1">
                  <c:v>Weight 3</c:v>
                </c:pt>
                <c:pt idx="2">
                  <c:v>N.A.</c:v>
                </c:pt>
              </c:strCache>
            </c:strRef>
          </c:cat>
          <c:val>
            <c:numRef>
              <c:f>'Q11'!$C$5:$C$7</c:f>
              <c:numCache>
                <c:formatCode>General</c:formatCode>
                <c:ptCount val="3"/>
                <c:pt idx="0">
                  <c:v>1</c:v>
                </c:pt>
              </c:numCache>
            </c:numRef>
          </c:val>
          <c:extLst>
            <c:ext xmlns:c16="http://schemas.microsoft.com/office/drawing/2014/chart" uri="{C3380CC4-5D6E-409C-BE32-E72D297353CC}">
              <c16:uniqueId val="{00000009-B090-4214-9D55-A9708EC8BA49}"/>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spreadsheet.xlsx]Q12!Tabela dinâmica27</c:name>
    <c:fmtId val="153"/>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pivotFmt>
      <c:pivotFmt>
        <c:idx val="11"/>
        <c:spPr>
          <a:solidFill>
            <a:srgbClr val="FF6600"/>
          </a:solidFill>
          <a:ln>
            <a:noFill/>
          </a:ln>
          <a:effectLst/>
        </c:spPr>
      </c:pivotFmt>
      <c:pivotFmt>
        <c:idx val="12"/>
        <c:spPr>
          <a:solidFill>
            <a:srgbClr val="89BA17"/>
          </a:solidFill>
          <a:ln>
            <a:noFill/>
          </a:ln>
          <a:effectLst/>
        </c:spPr>
      </c:pivotFmt>
      <c:pivotFmt>
        <c:idx val="13"/>
        <c:spPr>
          <a:solidFill>
            <a:srgbClr val="7030A0"/>
          </a:solidFill>
          <a:ln>
            <a:noFill/>
          </a:ln>
          <a:effectLst/>
        </c:spPr>
      </c:pivotFmt>
      <c:pivotFmt>
        <c:idx val="14"/>
        <c:spPr>
          <a:solidFill>
            <a:srgbClr val="00B4ED"/>
          </a:solidFill>
          <a:ln>
            <a:noFill/>
          </a:ln>
          <a:effectLst/>
        </c:spPr>
      </c:pivotFmt>
      <c:pivotFmt>
        <c:idx val="15"/>
        <c:spPr>
          <a:solidFill>
            <a:srgbClr val="023F88"/>
          </a:solidFill>
          <a:ln>
            <a:noFill/>
          </a:ln>
          <a:effectLst/>
        </c:spPr>
      </c:pivotFmt>
      <c:pivotFmt>
        <c:idx val="16"/>
        <c:spPr>
          <a:solidFill>
            <a:srgbClr val="FF6600"/>
          </a:solidFill>
          <a:ln>
            <a:noFill/>
          </a:ln>
          <a:effectLst/>
        </c:spPr>
      </c:pivotFmt>
      <c:pivotFmt>
        <c:idx val="17"/>
        <c:spPr>
          <a:solidFill>
            <a:srgbClr val="89BA17"/>
          </a:solidFill>
          <a:ln>
            <a:noFill/>
          </a:ln>
          <a:effectLst/>
        </c:spPr>
      </c:pivotFmt>
      <c:pivotFmt>
        <c:idx val="18"/>
        <c:spPr>
          <a:solidFill>
            <a:srgbClr val="7030A0"/>
          </a:solidFill>
          <a:ln>
            <a:noFill/>
          </a:ln>
          <a:effectLst/>
        </c:spPr>
      </c:pivotFmt>
      <c:pivotFmt>
        <c:idx val="19"/>
        <c:spPr>
          <a:solidFill>
            <a:srgbClr val="00B4ED"/>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rgbClr val="023F88"/>
          </a:solidFill>
          <a:ln>
            <a:noFill/>
          </a:ln>
          <a:effectLst/>
        </c:spPr>
      </c:pivotFmt>
      <c:pivotFmt>
        <c:idx val="26"/>
        <c:spPr>
          <a:solidFill>
            <a:srgbClr val="89BA17"/>
          </a:solidFill>
          <a:ln>
            <a:noFill/>
          </a:ln>
          <a:effectLst/>
        </c:spPr>
      </c:pivotFmt>
      <c:pivotFmt>
        <c:idx val="27"/>
        <c:spPr>
          <a:solidFill>
            <a:srgbClr val="FF6600"/>
          </a:solidFill>
          <a:ln>
            <a:noFill/>
          </a:ln>
          <a:effectLst/>
        </c:spPr>
      </c:pivotFmt>
      <c:pivotFmt>
        <c:idx val="28"/>
        <c:spPr>
          <a:solidFill>
            <a:srgbClr val="7030A0"/>
          </a:solidFill>
          <a:ln>
            <a:noFill/>
          </a:ln>
          <a:effectLst/>
        </c:spPr>
      </c:pivotFmt>
      <c:pivotFmt>
        <c:idx val="29"/>
        <c:spPr>
          <a:solidFill>
            <a:srgbClr val="00B4ED"/>
          </a:solidFill>
          <a:ln>
            <a:noFill/>
          </a:ln>
          <a:effectLst/>
        </c:spPr>
      </c:pivotFmt>
      <c:pivotFmt>
        <c:idx val="30"/>
        <c:spPr>
          <a:solidFill>
            <a:srgbClr val="023F88"/>
          </a:solidFill>
          <a:ln>
            <a:noFill/>
          </a:ln>
          <a:effectLst/>
        </c:spPr>
      </c:pivotFmt>
      <c:pivotFmt>
        <c:idx val="31"/>
        <c:spPr>
          <a:solidFill>
            <a:srgbClr val="FF6600"/>
          </a:solidFill>
          <a:ln>
            <a:noFill/>
          </a:ln>
          <a:effectLst/>
        </c:spPr>
      </c:pivotFmt>
      <c:pivotFmt>
        <c:idx val="32"/>
        <c:spPr>
          <a:solidFill>
            <a:srgbClr val="89BA17"/>
          </a:solidFill>
          <a:ln>
            <a:noFill/>
          </a:ln>
          <a:effectLst/>
        </c:spPr>
      </c:pivotFmt>
      <c:pivotFmt>
        <c:idx val="33"/>
        <c:spPr>
          <a:solidFill>
            <a:srgbClr val="7030A0"/>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rgbClr val="00B4ED"/>
          </a:solidFill>
          <a:ln>
            <a:noFill/>
          </a:ln>
          <a:effectLst/>
        </c:spPr>
      </c:pivotFmt>
      <c:pivotFmt>
        <c:idx val="39"/>
        <c:spPr>
          <a:solidFill>
            <a:srgbClr val="023F88"/>
          </a:solidFill>
          <a:ln>
            <a:noFill/>
          </a:ln>
          <a:effectLst/>
        </c:spPr>
      </c:pivotFmt>
      <c:pivotFmt>
        <c:idx val="40"/>
        <c:spPr>
          <a:solidFill>
            <a:srgbClr val="FF6600"/>
          </a:solidFill>
          <a:ln>
            <a:noFill/>
          </a:ln>
          <a:effectLst/>
        </c:spPr>
      </c:pivotFmt>
      <c:pivotFmt>
        <c:idx val="41"/>
        <c:spPr>
          <a:solidFill>
            <a:srgbClr val="89BA17"/>
          </a:solidFill>
          <a:ln>
            <a:noFill/>
          </a:ln>
          <a:effectLst/>
        </c:spPr>
      </c:pivotFmt>
      <c:pivotFmt>
        <c:idx val="42"/>
        <c:spPr>
          <a:solidFill>
            <a:srgbClr val="7030A0"/>
          </a:solidFill>
          <a:ln>
            <a:noFill/>
          </a:ln>
          <a:effectLst/>
        </c:spPr>
      </c:pivotFmt>
      <c:pivotFmt>
        <c:idx val="43"/>
        <c:spPr>
          <a:solidFill>
            <a:srgbClr val="023F88"/>
          </a:solidFill>
          <a:ln>
            <a:noFill/>
          </a:ln>
          <a:effectLst/>
        </c:spPr>
      </c:pivotFmt>
      <c:pivotFmt>
        <c:idx val="44"/>
        <c:spPr>
          <a:solidFill>
            <a:srgbClr val="023F88"/>
          </a:solidFill>
          <a:ln>
            <a:noFill/>
          </a:ln>
          <a:effectLst/>
        </c:spPr>
      </c:pivotFmt>
      <c:pivotFmt>
        <c:idx val="45"/>
        <c:spPr>
          <a:solidFill>
            <a:srgbClr val="FF6600"/>
          </a:solidFill>
          <a:ln>
            <a:noFill/>
          </a:ln>
          <a:effectLst/>
        </c:spPr>
      </c:pivotFmt>
      <c:pivotFmt>
        <c:idx val="46"/>
        <c:spPr>
          <a:solidFill>
            <a:srgbClr val="89BA17"/>
          </a:solidFill>
          <a:ln>
            <a:noFill/>
          </a:ln>
          <a:effectLst/>
        </c:spPr>
      </c:pivotFmt>
      <c:pivotFmt>
        <c:idx val="47"/>
        <c:spPr>
          <a:solidFill>
            <a:srgbClr val="7030A0"/>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rgbClr val="00B4ED"/>
          </a:solidFill>
          <a:ln>
            <a:noFill/>
          </a:ln>
          <a:effectLst/>
        </c:spPr>
      </c:pivotFmt>
      <c:pivotFmt>
        <c:idx val="53"/>
        <c:spPr>
          <a:solidFill>
            <a:srgbClr val="023F88"/>
          </a:solidFill>
          <a:ln>
            <a:noFill/>
          </a:ln>
          <a:effectLst/>
        </c:spPr>
      </c:pivotFmt>
      <c:pivotFmt>
        <c:idx val="54"/>
        <c:spPr>
          <a:solidFill>
            <a:srgbClr val="FF6600"/>
          </a:solidFill>
          <a:ln>
            <a:noFill/>
          </a:ln>
          <a:effectLst/>
        </c:spPr>
      </c:pivotFmt>
      <c:pivotFmt>
        <c:idx val="55"/>
        <c:spPr>
          <a:solidFill>
            <a:srgbClr val="89BA17"/>
          </a:solidFill>
          <a:ln>
            <a:noFill/>
          </a:ln>
          <a:effectLst/>
        </c:spPr>
      </c:pivotFmt>
      <c:pivotFmt>
        <c:idx val="56"/>
        <c:spPr>
          <a:solidFill>
            <a:srgbClr val="7030A0"/>
          </a:solidFill>
          <a:ln>
            <a:noFill/>
          </a:ln>
          <a:effectLst/>
        </c:spPr>
      </c:pivotFmt>
      <c:pivotFmt>
        <c:idx val="57"/>
        <c:spPr>
          <a:solidFill>
            <a:srgbClr val="023F88"/>
          </a:solidFill>
          <a:ln>
            <a:noFill/>
          </a:ln>
          <a:effectLst/>
        </c:spPr>
      </c:pivotFmt>
      <c:pivotFmt>
        <c:idx val="58"/>
        <c:spPr>
          <a:solidFill>
            <a:srgbClr val="FF6600"/>
          </a:solidFill>
          <a:ln>
            <a:noFill/>
          </a:ln>
          <a:effectLst/>
        </c:spPr>
      </c:pivotFmt>
      <c:pivotFmt>
        <c:idx val="59"/>
        <c:spPr>
          <a:solidFill>
            <a:srgbClr val="89BA17"/>
          </a:solidFill>
          <a:ln>
            <a:noFill/>
          </a:ln>
          <a:effectLst/>
        </c:spPr>
      </c:pivotFmt>
      <c:pivotFmt>
        <c:idx val="60"/>
        <c:spPr>
          <a:solidFill>
            <a:srgbClr val="7030A0"/>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rgbClr val="023F88"/>
          </a:solidFill>
          <a:ln>
            <a:noFill/>
          </a:ln>
          <a:effectLst/>
        </c:spPr>
      </c:pivotFmt>
      <c:pivotFmt>
        <c:idx val="68"/>
        <c:spPr>
          <a:solidFill>
            <a:srgbClr val="FF6600"/>
          </a:solidFill>
          <a:ln>
            <a:noFill/>
          </a:ln>
          <a:effectLst/>
        </c:spPr>
      </c:pivotFmt>
      <c:pivotFmt>
        <c:idx val="69"/>
        <c:spPr>
          <a:solidFill>
            <a:srgbClr val="89BA17"/>
          </a:solidFill>
          <a:ln>
            <a:noFill/>
          </a:ln>
          <a:effectLst/>
        </c:spPr>
      </c:pivotFmt>
      <c:pivotFmt>
        <c:idx val="70"/>
        <c:spPr>
          <a:solidFill>
            <a:srgbClr val="7030A0"/>
          </a:solidFill>
          <a:ln>
            <a:noFill/>
          </a:ln>
          <a:effectLst/>
        </c:spPr>
      </c:pivotFmt>
      <c:pivotFmt>
        <c:idx val="71"/>
        <c:spPr>
          <a:solidFill>
            <a:srgbClr val="00B4ED"/>
          </a:solidFill>
          <a:ln>
            <a:noFill/>
          </a:ln>
          <a:effectLst/>
        </c:spPr>
      </c:pivotFmt>
      <c:pivotFmt>
        <c:idx val="72"/>
        <c:spPr>
          <a:solidFill>
            <a:srgbClr val="023F88"/>
          </a:solidFill>
          <a:ln>
            <a:noFill/>
          </a:ln>
          <a:effectLst/>
        </c:spPr>
      </c:pivotFmt>
      <c:pivotFmt>
        <c:idx val="73"/>
        <c:spPr>
          <a:solidFill>
            <a:srgbClr val="FF6600"/>
          </a:solidFill>
          <a:ln>
            <a:noFill/>
          </a:ln>
          <a:effectLst/>
        </c:spPr>
      </c:pivotFmt>
      <c:pivotFmt>
        <c:idx val="74"/>
        <c:spPr>
          <a:solidFill>
            <a:srgbClr val="89BA17"/>
          </a:solidFill>
          <a:ln>
            <a:noFill/>
          </a:ln>
          <a:effectLst/>
        </c:spPr>
      </c:pivotFmt>
      <c:pivotFmt>
        <c:idx val="75"/>
        <c:spPr>
          <a:solidFill>
            <a:srgbClr val="7030A0"/>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rgbClr val="023F88"/>
          </a:solidFill>
          <a:ln>
            <a:noFill/>
          </a:ln>
          <a:effectLst/>
        </c:spPr>
      </c:pivotFmt>
      <c:pivotFmt>
        <c:idx val="83"/>
        <c:spPr>
          <a:solidFill>
            <a:srgbClr val="FF6600"/>
          </a:solidFill>
          <a:ln>
            <a:noFill/>
          </a:ln>
          <a:effectLst/>
        </c:spPr>
      </c:pivotFmt>
      <c:pivotFmt>
        <c:idx val="84"/>
        <c:spPr>
          <a:solidFill>
            <a:srgbClr val="89BA17"/>
          </a:solidFill>
          <a:ln>
            <a:noFill/>
          </a:ln>
          <a:effectLst/>
        </c:spPr>
      </c:pivotFmt>
      <c:pivotFmt>
        <c:idx val="85"/>
        <c:spPr>
          <a:solidFill>
            <a:srgbClr val="7030A0"/>
          </a:solidFill>
          <a:ln>
            <a:noFill/>
          </a:ln>
          <a:effectLst/>
        </c:spPr>
      </c:pivotFmt>
      <c:pivotFmt>
        <c:idx val="86"/>
        <c:spPr>
          <a:solidFill>
            <a:srgbClr val="00B4ED"/>
          </a:solidFill>
          <a:ln>
            <a:noFill/>
          </a:ln>
          <a:effectLst/>
        </c:spPr>
      </c:pivotFmt>
      <c:pivotFmt>
        <c:idx val="87"/>
        <c:spPr>
          <a:solidFill>
            <a:srgbClr val="023F88"/>
          </a:solidFill>
          <a:ln>
            <a:noFill/>
          </a:ln>
          <a:effectLst/>
        </c:spPr>
      </c:pivotFmt>
      <c:pivotFmt>
        <c:idx val="88"/>
        <c:spPr>
          <a:solidFill>
            <a:srgbClr val="FF6600"/>
          </a:solidFill>
          <a:ln>
            <a:noFill/>
          </a:ln>
          <a:effectLst/>
        </c:spPr>
      </c:pivotFmt>
      <c:pivotFmt>
        <c:idx val="89"/>
        <c:spPr>
          <a:solidFill>
            <a:srgbClr val="023F88"/>
          </a:solidFill>
          <a:ln>
            <a:noFill/>
          </a:ln>
          <a:effectLst/>
        </c:spPr>
      </c:pivotFmt>
      <c:pivotFmt>
        <c:idx val="90"/>
        <c:spPr>
          <a:solidFill>
            <a:srgbClr val="FF6600"/>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rgbClr val="023F88"/>
          </a:solidFill>
          <a:ln>
            <a:noFill/>
          </a:ln>
          <a:effectLst/>
        </c:spPr>
      </c:pivotFmt>
      <c:pivotFmt>
        <c:idx val="94"/>
        <c:spPr>
          <a:solidFill>
            <a:srgbClr val="FF6600"/>
          </a:solidFill>
          <a:ln>
            <a:noFill/>
          </a:ln>
          <a:effectLst/>
        </c:spPr>
      </c:pivotFmt>
      <c:pivotFmt>
        <c:idx val="95"/>
        <c:spPr>
          <a:solidFill>
            <a:schemeClr val="accent3"/>
          </a:solidFill>
          <a:ln>
            <a:noFill/>
          </a:ln>
          <a:effectLst/>
        </c:spPr>
      </c:pivotFmt>
      <c:pivotFmt>
        <c:idx val="96"/>
        <c:spPr>
          <a:solidFill>
            <a:schemeClr val="accent4"/>
          </a:solidFill>
          <a:ln>
            <a:noFill/>
          </a:ln>
          <a:effectLst/>
        </c:spPr>
      </c:pivotFmt>
      <c:pivotFmt>
        <c:idx val="97"/>
        <c:spPr>
          <a:solidFill>
            <a:srgbClr val="023F88"/>
          </a:solidFill>
          <a:ln>
            <a:noFill/>
          </a:ln>
          <a:effectLst/>
        </c:spPr>
      </c:pivotFmt>
      <c:pivotFmt>
        <c:idx val="98"/>
        <c:spPr>
          <a:solidFill>
            <a:srgbClr val="FF6600"/>
          </a:solidFill>
          <a:ln>
            <a:noFill/>
          </a:ln>
          <a:effectLst/>
        </c:spPr>
      </c:pivotFmt>
      <c:pivotFmt>
        <c:idx val="99"/>
        <c:spPr>
          <a:solidFill>
            <a:schemeClr val="accent3"/>
          </a:solidFill>
          <a:ln>
            <a:noFill/>
          </a:ln>
          <a:effectLst/>
        </c:spPr>
      </c:pivotFmt>
      <c:pivotFmt>
        <c:idx val="100"/>
        <c:spPr>
          <a:solidFill>
            <a:schemeClr val="accent4"/>
          </a:solidFill>
          <a:ln>
            <a:noFill/>
          </a:ln>
          <a:effectLst/>
        </c:spPr>
      </c:pivotFmt>
      <c:pivotFmt>
        <c:idx val="101"/>
      </c:pivotFmt>
      <c:pivotFmt>
        <c:idx val="102"/>
      </c:pivotFmt>
      <c:pivotFmt>
        <c:idx val="103"/>
      </c:pivotFmt>
      <c:pivotFmt>
        <c:idx val="104"/>
      </c:pivotFmt>
      <c:pivotFmt>
        <c:idx val="105"/>
      </c:pivotFmt>
      <c:pivotFmt>
        <c:idx val="106"/>
      </c:pivotFmt>
      <c:pivotFmt>
        <c:idx val="107"/>
        <c:spPr>
          <a:solidFill>
            <a:srgbClr val="023F88"/>
          </a:solidFill>
        </c:spPr>
      </c:pivotFmt>
      <c:pivotFmt>
        <c:idx val="108"/>
        <c:spPr>
          <a:solidFill>
            <a:srgbClr val="FF6600"/>
          </a:solidFill>
        </c:spPr>
      </c:pivotFmt>
      <c:pivotFmt>
        <c:idx val="109"/>
        <c:spPr>
          <a:solidFill>
            <a:srgbClr val="89BA17"/>
          </a:solidFill>
        </c:spPr>
      </c:pivotFmt>
      <c:pivotFmt>
        <c:idx val="110"/>
        <c:spPr>
          <a:solidFill>
            <a:srgbClr val="7030A0"/>
          </a:solidFill>
        </c:spPr>
      </c:pivotFmt>
      <c:pivotFmt>
        <c:idx val="111"/>
        <c:spPr>
          <a:solidFill>
            <a:srgbClr val="00B4ED"/>
          </a:solidFill>
        </c:spPr>
      </c:pivotFmt>
      <c:pivotFmt>
        <c:idx val="112"/>
        <c:spPr>
          <a:solidFill>
            <a:srgbClr val="023F88"/>
          </a:solidFill>
        </c:spPr>
      </c:pivotFmt>
      <c:pivotFmt>
        <c:idx val="113"/>
        <c:spPr>
          <a:solidFill>
            <a:srgbClr val="FF6600"/>
          </a:solidFill>
        </c:spPr>
      </c:pivotFmt>
      <c:pivotFmt>
        <c:idx val="114"/>
        <c:spPr>
          <a:solidFill>
            <a:srgbClr val="89BA17"/>
          </a:solidFill>
        </c:spPr>
      </c:pivotFmt>
      <c:pivotFmt>
        <c:idx val="115"/>
        <c:spPr>
          <a:solidFill>
            <a:srgbClr val="7030A0"/>
          </a:solidFill>
        </c:spPr>
      </c:pivotFmt>
      <c:pivotFmt>
        <c:idx val="116"/>
      </c:pivotFmt>
      <c:pivotFmt>
        <c:idx val="117"/>
      </c:pivotFmt>
      <c:pivotFmt>
        <c:idx val="118"/>
      </c:pivotFmt>
      <c:pivotFmt>
        <c:idx val="119"/>
      </c:pivotFmt>
      <c:pivotFmt>
        <c:idx val="120"/>
      </c:pivotFmt>
      <c:pivotFmt>
        <c:idx val="121"/>
      </c:pivotFmt>
      <c:pivotFmt>
        <c:idx val="122"/>
        <c:spPr>
          <a:solidFill>
            <a:srgbClr val="023F88"/>
          </a:solidFill>
        </c:spPr>
      </c:pivotFmt>
      <c:pivotFmt>
        <c:idx val="123"/>
        <c:spPr>
          <a:solidFill>
            <a:srgbClr val="89BA17"/>
          </a:solidFill>
        </c:spPr>
      </c:pivotFmt>
      <c:pivotFmt>
        <c:idx val="124"/>
        <c:spPr>
          <a:solidFill>
            <a:srgbClr val="7030A0"/>
          </a:solidFill>
        </c:spPr>
      </c:pivotFmt>
      <c:pivotFmt>
        <c:idx val="125"/>
        <c:spPr>
          <a:solidFill>
            <a:srgbClr val="00A656"/>
          </a:solidFill>
        </c:spPr>
      </c:pivotFmt>
      <c:pivotFmt>
        <c:idx val="126"/>
        <c:spPr>
          <a:solidFill>
            <a:srgbClr val="00B4ED"/>
          </a:solidFill>
        </c:spPr>
      </c:pivotFmt>
      <c:pivotFmt>
        <c:idx val="127"/>
      </c:pivotFmt>
      <c:pivotFmt>
        <c:idx val="128"/>
        <c:spPr>
          <a:solidFill>
            <a:srgbClr val="023F88"/>
          </a:solidFill>
        </c:spPr>
      </c:pivotFmt>
      <c:pivotFmt>
        <c:idx val="129"/>
        <c:spPr>
          <a:solidFill>
            <a:srgbClr val="89BA17"/>
          </a:solidFill>
        </c:spPr>
      </c:pivotFmt>
      <c:pivotFmt>
        <c:idx val="130"/>
        <c:spPr>
          <a:solidFill>
            <a:srgbClr val="7030A0"/>
          </a:solidFill>
        </c:spPr>
      </c:pivotFmt>
      <c:pivotFmt>
        <c:idx val="131"/>
        <c:spPr>
          <a:solidFill>
            <a:srgbClr val="00A656"/>
          </a:solidFill>
        </c:spPr>
      </c:pivotFmt>
      <c:pivotFmt>
        <c:idx val="132"/>
        <c:spPr>
          <a:solidFill>
            <a:srgbClr val="023F88"/>
          </a:solidFill>
        </c:spPr>
      </c:pivotFmt>
      <c:pivotFmt>
        <c:idx val="133"/>
        <c:spPr>
          <a:solidFill>
            <a:srgbClr val="89BA17"/>
          </a:solidFill>
        </c:spPr>
      </c:pivotFmt>
      <c:pivotFmt>
        <c:idx val="134"/>
        <c:spPr>
          <a:solidFill>
            <a:srgbClr val="7030A0"/>
          </a:solidFill>
        </c:spPr>
      </c:pivotFmt>
      <c:pivotFmt>
        <c:idx val="135"/>
        <c:spPr>
          <a:solidFill>
            <a:srgbClr val="00A656"/>
          </a:solidFill>
        </c:spPr>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89BA17"/>
          </a:solidFill>
        </c:spPr>
        <c:marker>
          <c:symbol val="none"/>
        </c:marker>
        <c:dLbl>
          <c:idx val="0"/>
          <c:delete val="1"/>
          <c:extLst>
            <c:ext xmlns:c15="http://schemas.microsoft.com/office/drawing/2012/chart" uri="{CE6537A1-D6FC-4f65-9D91-7224C49458BB}"/>
          </c:extLst>
        </c:dLbl>
      </c:pivotFmt>
      <c:pivotFmt>
        <c:idx val="138"/>
        <c:spPr>
          <a:solidFill>
            <a:srgbClr val="7030A0"/>
          </a:solidFill>
        </c:spPr>
        <c:marker>
          <c:symbol val="none"/>
        </c:marker>
        <c:dLbl>
          <c:idx val="0"/>
          <c:delete val="1"/>
          <c:extLst>
            <c:ext xmlns:c15="http://schemas.microsoft.com/office/drawing/2012/chart" uri="{CE6537A1-D6FC-4f65-9D91-7224C49458BB}"/>
          </c:extLst>
        </c:dLbl>
      </c:pivotFmt>
      <c:pivotFmt>
        <c:idx val="139"/>
        <c:spPr>
          <a:solidFill>
            <a:srgbClr val="00A656"/>
          </a:solidFill>
        </c:spPr>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'Q12'!$B$3:$B$4</c:f>
              <c:strCache>
                <c:ptCount val="1"/>
                <c:pt idx="0">
                  <c:v>MA</c:v>
                </c:pt>
              </c:strCache>
            </c:strRef>
          </c:tx>
          <c:spPr>
            <a:solidFill>
              <a:srgbClr val="023F88"/>
            </a:solidFill>
          </c:spPr>
          <c:invertIfNegative val="0"/>
          <c:cat>
            <c:strRef>
              <c:f>'Q12'!$A$5:$A$6</c:f>
              <c:strCache>
                <c:ptCount val="2"/>
                <c:pt idx="0">
                  <c:v>Weight 1</c:v>
                </c:pt>
                <c:pt idx="1">
                  <c:v>N.A.</c:v>
                </c:pt>
              </c:strCache>
            </c:strRef>
          </c:cat>
          <c:val>
            <c:numRef>
              <c:f>'Q12'!$B$5:$B$6</c:f>
              <c:numCache>
                <c:formatCode>General</c:formatCode>
                <c:ptCount val="2"/>
                <c:pt idx="0">
                  <c:v>9</c:v>
                </c:pt>
                <c:pt idx="1">
                  <c:v>1</c:v>
                </c:pt>
              </c:numCache>
            </c:numRef>
          </c:val>
          <c:extLst>
            <c:ext xmlns:c16="http://schemas.microsoft.com/office/drawing/2014/chart" uri="{C3380CC4-5D6E-409C-BE32-E72D297353CC}">
              <c16:uniqueId val="{00000005-71AF-441E-90EC-B72306A4AE8A}"/>
            </c:ext>
          </c:extLst>
        </c:ser>
        <c:ser>
          <c:idx val="1"/>
          <c:order val="1"/>
          <c:tx>
            <c:strRef>
              <c:f>'Q12'!$C$3:$C$4</c:f>
              <c:strCache>
                <c:ptCount val="1"/>
                <c:pt idx="0">
                  <c:v>PV</c:v>
                </c:pt>
              </c:strCache>
            </c:strRef>
          </c:tx>
          <c:spPr>
            <a:solidFill>
              <a:srgbClr val="89BA17"/>
            </a:solidFill>
          </c:spPr>
          <c:invertIfNegative val="0"/>
          <c:cat>
            <c:strRef>
              <c:f>'Q12'!$A$5:$A$6</c:f>
              <c:strCache>
                <c:ptCount val="2"/>
                <c:pt idx="0">
                  <c:v>Weight 1</c:v>
                </c:pt>
                <c:pt idx="1">
                  <c:v>N.A.</c:v>
                </c:pt>
              </c:strCache>
            </c:strRef>
          </c:cat>
          <c:val>
            <c:numRef>
              <c:f>'Q12'!$C$5:$C$6</c:f>
              <c:numCache>
                <c:formatCode>General</c:formatCode>
                <c:ptCount val="2"/>
                <c:pt idx="1">
                  <c:v>1</c:v>
                </c:pt>
              </c:numCache>
            </c:numRef>
          </c:val>
          <c:extLst>
            <c:ext xmlns:c16="http://schemas.microsoft.com/office/drawing/2014/chart" uri="{C3380CC4-5D6E-409C-BE32-E72D297353CC}">
              <c16:uniqueId val="{00000007-71AF-441E-90EC-B72306A4AE8A}"/>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spreadsheet.xlsx]Q13!Tabela dinâmica27</c:name>
    <c:fmtId val="172"/>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ASCA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pivotFmt>
      <c:pivotFmt>
        <c:idx val="11"/>
        <c:spPr>
          <a:solidFill>
            <a:srgbClr val="FF6600"/>
          </a:solidFill>
          <a:ln>
            <a:noFill/>
          </a:ln>
          <a:effectLst/>
        </c:spPr>
      </c:pivotFmt>
      <c:pivotFmt>
        <c:idx val="12"/>
        <c:spPr>
          <a:solidFill>
            <a:srgbClr val="89BA17"/>
          </a:solidFill>
          <a:ln>
            <a:noFill/>
          </a:ln>
          <a:effectLst/>
        </c:spPr>
      </c:pivotFmt>
      <c:pivotFmt>
        <c:idx val="13"/>
        <c:spPr>
          <a:solidFill>
            <a:srgbClr val="7030A0"/>
          </a:solidFill>
          <a:ln>
            <a:noFill/>
          </a:ln>
          <a:effectLst/>
        </c:spPr>
      </c:pivotFmt>
      <c:pivotFmt>
        <c:idx val="14"/>
        <c:spPr>
          <a:solidFill>
            <a:srgbClr val="00B4ED"/>
          </a:solidFill>
          <a:ln>
            <a:noFill/>
          </a:ln>
          <a:effectLst/>
        </c:spPr>
      </c:pivotFmt>
      <c:pivotFmt>
        <c:idx val="15"/>
        <c:spPr>
          <a:solidFill>
            <a:srgbClr val="023F88"/>
          </a:solidFill>
          <a:ln>
            <a:noFill/>
          </a:ln>
          <a:effectLst/>
        </c:spPr>
      </c:pivotFmt>
      <c:pivotFmt>
        <c:idx val="16"/>
        <c:spPr>
          <a:solidFill>
            <a:srgbClr val="FF6600"/>
          </a:solidFill>
          <a:ln>
            <a:noFill/>
          </a:ln>
          <a:effectLst/>
        </c:spPr>
      </c:pivotFmt>
      <c:pivotFmt>
        <c:idx val="17"/>
        <c:spPr>
          <a:solidFill>
            <a:srgbClr val="89BA17"/>
          </a:solidFill>
          <a:ln>
            <a:noFill/>
          </a:ln>
          <a:effectLst/>
        </c:spPr>
      </c:pivotFmt>
      <c:pivotFmt>
        <c:idx val="18"/>
        <c:spPr>
          <a:solidFill>
            <a:srgbClr val="7030A0"/>
          </a:solidFill>
          <a:ln>
            <a:noFill/>
          </a:ln>
          <a:effectLst/>
        </c:spPr>
      </c:pivotFmt>
      <c:pivotFmt>
        <c:idx val="19"/>
        <c:spPr>
          <a:solidFill>
            <a:srgbClr val="00B4ED"/>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rgbClr val="023F88"/>
          </a:solidFill>
          <a:ln>
            <a:noFill/>
          </a:ln>
          <a:effectLst/>
        </c:spPr>
      </c:pivotFmt>
      <c:pivotFmt>
        <c:idx val="26"/>
        <c:spPr>
          <a:solidFill>
            <a:srgbClr val="89BA17"/>
          </a:solidFill>
          <a:ln>
            <a:noFill/>
          </a:ln>
          <a:effectLst/>
        </c:spPr>
      </c:pivotFmt>
      <c:pivotFmt>
        <c:idx val="27"/>
        <c:spPr>
          <a:solidFill>
            <a:srgbClr val="FF6600"/>
          </a:solidFill>
          <a:ln>
            <a:noFill/>
          </a:ln>
          <a:effectLst/>
        </c:spPr>
      </c:pivotFmt>
      <c:pivotFmt>
        <c:idx val="28"/>
        <c:spPr>
          <a:solidFill>
            <a:srgbClr val="7030A0"/>
          </a:solidFill>
          <a:ln>
            <a:noFill/>
          </a:ln>
          <a:effectLst/>
        </c:spPr>
      </c:pivotFmt>
      <c:pivotFmt>
        <c:idx val="29"/>
        <c:spPr>
          <a:solidFill>
            <a:srgbClr val="00B4ED"/>
          </a:solidFill>
          <a:ln>
            <a:noFill/>
          </a:ln>
          <a:effectLst/>
        </c:spPr>
      </c:pivotFmt>
      <c:pivotFmt>
        <c:idx val="30"/>
        <c:spPr>
          <a:solidFill>
            <a:srgbClr val="023F88"/>
          </a:solidFill>
          <a:ln>
            <a:noFill/>
          </a:ln>
          <a:effectLst/>
        </c:spPr>
      </c:pivotFmt>
      <c:pivotFmt>
        <c:idx val="31"/>
        <c:spPr>
          <a:solidFill>
            <a:srgbClr val="FF6600"/>
          </a:solidFill>
          <a:ln>
            <a:noFill/>
          </a:ln>
          <a:effectLst/>
        </c:spPr>
      </c:pivotFmt>
      <c:pivotFmt>
        <c:idx val="32"/>
        <c:spPr>
          <a:solidFill>
            <a:srgbClr val="89BA17"/>
          </a:solidFill>
          <a:ln>
            <a:noFill/>
          </a:ln>
          <a:effectLst/>
        </c:spPr>
      </c:pivotFmt>
      <c:pivotFmt>
        <c:idx val="33"/>
        <c:spPr>
          <a:solidFill>
            <a:srgbClr val="7030A0"/>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rgbClr val="00B4ED"/>
          </a:solidFill>
          <a:ln>
            <a:noFill/>
          </a:ln>
          <a:effectLst/>
        </c:spPr>
      </c:pivotFmt>
      <c:pivotFmt>
        <c:idx val="39"/>
        <c:spPr>
          <a:solidFill>
            <a:srgbClr val="023F88"/>
          </a:solidFill>
          <a:ln>
            <a:noFill/>
          </a:ln>
          <a:effectLst/>
        </c:spPr>
      </c:pivotFmt>
      <c:pivotFmt>
        <c:idx val="40"/>
        <c:spPr>
          <a:solidFill>
            <a:srgbClr val="FF6600"/>
          </a:solidFill>
          <a:ln>
            <a:noFill/>
          </a:ln>
          <a:effectLst/>
        </c:spPr>
      </c:pivotFmt>
      <c:pivotFmt>
        <c:idx val="41"/>
        <c:spPr>
          <a:solidFill>
            <a:srgbClr val="89BA17"/>
          </a:solidFill>
          <a:ln>
            <a:noFill/>
          </a:ln>
          <a:effectLst/>
        </c:spPr>
      </c:pivotFmt>
      <c:pivotFmt>
        <c:idx val="42"/>
        <c:spPr>
          <a:solidFill>
            <a:srgbClr val="7030A0"/>
          </a:solidFill>
          <a:ln>
            <a:noFill/>
          </a:ln>
          <a:effectLst/>
        </c:spPr>
      </c:pivotFmt>
      <c:pivotFmt>
        <c:idx val="43"/>
        <c:spPr>
          <a:solidFill>
            <a:srgbClr val="023F88"/>
          </a:solidFill>
          <a:ln>
            <a:noFill/>
          </a:ln>
          <a:effectLst/>
        </c:spPr>
      </c:pivotFmt>
      <c:pivotFmt>
        <c:idx val="44"/>
        <c:spPr>
          <a:solidFill>
            <a:srgbClr val="023F88"/>
          </a:solidFill>
          <a:ln>
            <a:noFill/>
          </a:ln>
          <a:effectLst/>
        </c:spPr>
      </c:pivotFmt>
      <c:pivotFmt>
        <c:idx val="45"/>
        <c:spPr>
          <a:solidFill>
            <a:srgbClr val="FF6600"/>
          </a:solidFill>
          <a:ln>
            <a:noFill/>
          </a:ln>
          <a:effectLst/>
        </c:spPr>
      </c:pivotFmt>
      <c:pivotFmt>
        <c:idx val="46"/>
        <c:spPr>
          <a:solidFill>
            <a:srgbClr val="89BA17"/>
          </a:solidFill>
          <a:ln>
            <a:noFill/>
          </a:ln>
          <a:effectLst/>
        </c:spPr>
      </c:pivotFmt>
      <c:pivotFmt>
        <c:idx val="47"/>
        <c:spPr>
          <a:solidFill>
            <a:srgbClr val="7030A0"/>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rgbClr val="00B4ED"/>
          </a:solidFill>
          <a:ln>
            <a:noFill/>
          </a:ln>
          <a:effectLst/>
        </c:spPr>
      </c:pivotFmt>
      <c:pivotFmt>
        <c:idx val="53"/>
        <c:spPr>
          <a:solidFill>
            <a:srgbClr val="023F88"/>
          </a:solidFill>
          <a:ln>
            <a:noFill/>
          </a:ln>
          <a:effectLst/>
        </c:spPr>
      </c:pivotFmt>
      <c:pivotFmt>
        <c:idx val="54"/>
        <c:spPr>
          <a:solidFill>
            <a:srgbClr val="FF6600"/>
          </a:solidFill>
          <a:ln>
            <a:noFill/>
          </a:ln>
          <a:effectLst/>
        </c:spPr>
      </c:pivotFmt>
      <c:pivotFmt>
        <c:idx val="55"/>
        <c:spPr>
          <a:solidFill>
            <a:srgbClr val="89BA17"/>
          </a:solidFill>
          <a:ln>
            <a:noFill/>
          </a:ln>
          <a:effectLst/>
        </c:spPr>
      </c:pivotFmt>
      <c:pivotFmt>
        <c:idx val="56"/>
        <c:spPr>
          <a:solidFill>
            <a:srgbClr val="7030A0"/>
          </a:solidFill>
          <a:ln>
            <a:noFill/>
          </a:ln>
          <a:effectLst/>
        </c:spPr>
      </c:pivotFmt>
      <c:pivotFmt>
        <c:idx val="57"/>
        <c:spPr>
          <a:solidFill>
            <a:srgbClr val="023F88"/>
          </a:solidFill>
          <a:ln>
            <a:noFill/>
          </a:ln>
          <a:effectLst/>
        </c:spPr>
      </c:pivotFmt>
      <c:pivotFmt>
        <c:idx val="58"/>
        <c:spPr>
          <a:solidFill>
            <a:srgbClr val="FF6600"/>
          </a:solidFill>
          <a:ln>
            <a:noFill/>
          </a:ln>
          <a:effectLst/>
        </c:spPr>
      </c:pivotFmt>
      <c:pivotFmt>
        <c:idx val="59"/>
        <c:spPr>
          <a:solidFill>
            <a:srgbClr val="89BA17"/>
          </a:solidFill>
          <a:ln>
            <a:noFill/>
          </a:ln>
          <a:effectLst/>
        </c:spPr>
      </c:pivotFmt>
      <c:pivotFmt>
        <c:idx val="60"/>
        <c:spPr>
          <a:solidFill>
            <a:srgbClr val="7030A0"/>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rgbClr val="023F88"/>
          </a:solidFill>
          <a:ln>
            <a:noFill/>
          </a:ln>
          <a:effectLst/>
        </c:spPr>
      </c:pivotFmt>
      <c:pivotFmt>
        <c:idx val="68"/>
        <c:spPr>
          <a:solidFill>
            <a:srgbClr val="FF6600"/>
          </a:solidFill>
          <a:ln>
            <a:noFill/>
          </a:ln>
          <a:effectLst/>
        </c:spPr>
      </c:pivotFmt>
      <c:pivotFmt>
        <c:idx val="69"/>
        <c:spPr>
          <a:solidFill>
            <a:srgbClr val="89BA17"/>
          </a:solidFill>
          <a:ln>
            <a:noFill/>
          </a:ln>
          <a:effectLst/>
        </c:spPr>
      </c:pivotFmt>
      <c:pivotFmt>
        <c:idx val="70"/>
        <c:spPr>
          <a:solidFill>
            <a:srgbClr val="7030A0"/>
          </a:solidFill>
          <a:ln>
            <a:noFill/>
          </a:ln>
          <a:effectLst/>
        </c:spPr>
      </c:pivotFmt>
      <c:pivotFmt>
        <c:idx val="71"/>
        <c:spPr>
          <a:solidFill>
            <a:srgbClr val="00B4ED"/>
          </a:solidFill>
          <a:ln>
            <a:noFill/>
          </a:ln>
          <a:effectLst/>
        </c:spPr>
      </c:pivotFmt>
      <c:pivotFmt>
        <c:idx val="72"/>
        <c:spPr>
          <a:solidFill>
            <a:srgbClr val="023F88"/>
          </a:solidFill>
          <a:ln>
            <a:noFill/>
          </a:ln>
          <a:effectLst/>
        </c:spPr>
      </c:pivotFmt>
      <c:pivotFmt>
        <c:idx val="73"/>
        <c:spPr>
          <a:solidFill>
            <a:srgbClr val="FF6600"/>
          </a:solidFill>
          <a:ln>
            <a:noFill/>
          </a:ln>
          <a:effectLst/>
        </c:spPr>
      </c:pivotFmt>
      <c:pivotFmt>
        <c:idx val="74"/>
        <c:spPr>
          <a:solidFill>
            <a:srgbClr val="89BA17"/>
          </a:solidFill>
          <a:ln>
            <a:noFill/>
          </a:ln>
          <a:effectLst/>
        </c:spPr>
      </c:pivotFmt>
      <c:pivotFmt>
        <c:idx val="75"/>
        <c:spPr>
          <a:solidFill>
            <a:srgbClr val="7030A0"/>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rgbClr val="023F88"/>
          </a:solidFill>
          <a:ln>
            <a:noFill/>
          </a:ln>
          <a:effectLst/>
        </c:spPr>
      </c:pivotFmt>
      <c:pivotFmt>
        <c:idx val="83"/>
        <c:spPr>
          <a:solidFill>
            <a:srgbClr val="FF6600"/>
          </a:solidFill>
          <a:ln>
            <a:noFill/>
          </a:ln>
          <a:effectLst/>
        </c:spPr>
      </c:pivotFmt>
      <c:pivotFmt>
        <c:idx val="84"/>
        <c:spPr>
          <a:solidFill>
            <a:srgbClr val="89BA17"/>
          </a:solidFill>
          <a:ln>
            <a:noFill/>
          </a:ln>
          <a:effectLst/>
        </c:spPr>
      </c:pivotFmt>
      <c:pivotFmt>
        <c:idx val="85"/>
        <c:spPr>
          <a:solidFill>
            <a:srgbClr val="7030A0"/>
          </a:solidFill>
          <a:ln>
            <a:noFill/>
          </a:ln>
          <a:effectLst/>
        </c:spPr>
      </c:pivotFmt>
      <c:pivotFmt>
        <c:idx val="86"/>
        <c:spPr>
          <a:solidFill>
            <a:srgbClr val="00B4ED"/>
          </a:solidFill>
          <a:ln>
            <a:noFill/>
          </a:ln>
          <a:effectLst/>
        </c:spPr>
      </c:pivotFmt>
      <c:pivotFmt>
        <c:idx val="87"/>
        <c:spPr>
          <a:solidFill>
            <a:srgbClr val="023F88"/>
          </a:solidFill>
          <a:ln>
            <a:noFill/>
          </a:ln>
          <a:effectLst/>
        </c:spPr>
      </c:pivotFmt>
      <c:pivotFmt>
        <c:idx val="88"/>
        <c:spPr>
          <a:solidFill>
            <a:srgbClr val="FF6600"/>
          </a:solidFill>
          <a:ln>
            <a:noFill/>
          </a:ln>
          <a:effectLst/>
        </c:spPr>
      </c:pivotFmt>
      <c:pivotFmt>
        <c:idx val="89"/>
        <c:spPr>
          <a:solidFill>
            <a:srgbClr val="023F88"/>
          </a:solidFill>
          <a:ln>
            <a:noFill/>
          </a:ln>
          <a:effectLst/>
        </c:spPr>
      </c:pivotFmt>
      <c:pivotFmt>
        <c:idx val="90"/>
        <c:spPr>
          <a:solidFill>
            <a:srgbClr val="FF6600"/>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rgbClr val="023F88"/>
          </a:solidFill>
          <a:ln>
            <a:noFill/>
          </a:ln>
          <a:effectLst/>
        </c:spPr>
      </c:pivotFmt>
      <c:pivotFmt>
        <c:idx val="94"/>
        <c:spPr>
          <a:solidFill>
            <a:srgbClr val="FF6600"/>
          </a:solidFill>
          <a:ln>
            <a:noFill/>
          </a:ln>
          <a:effectLst/>
        </c:spPr>
      </c:pivotFmt>
      <c:pivotFmt>
        <c:idx val="95"/>
        <c:spPr>
          <a:solidFill>
            <a:schemeClr val="accent3"/>
          </a:solidFill>
          <a:ln>
            <a:noFill/>
          </a:ln>
          <a:effectLst/>
        </c:spPr>
      </c:pivotFmt>
      <c:pivotFmt>
        <c:idx val="96"/>
        <c:spPr>
          <a:solidFill>
            <a:schemeClr val="accent4"/>
          </a:solidFill>
          <a:ln>
            <a:noFill/>
          </a:ln>
          <a:effectLst/>
        </c:spPr>
      </c:pivotFmt>
      <c:pivotFmt>
        <c:idx val="97"/>
        <c:spPr>
          <a:solidFill>
            <a:srgbClr val="023F88"/>
          </a:solidFill>
          <a:ln>
            <a:noFill/>
          </a:ln>
          <a:effectLst/>
        </c:spPr>
      </c:pivotFmt>
      <c:pivotFmt>
        <c:idx val="98"/>
        <c:spPr>
          <a:solidFill>
            <a:srgbClr val="FF6600"/>
          </a:solidFill>
          <a:ln>
            <a:noFill/>
          </a:ln>
          <a:effectLst/>
        </c:spPr>
      </c:pivotFmt>
      <c:pivotFmt>
        <c:idx val="99"/>
        <c:spPr>
          <a:solidFill>
            <a:schemeClr val="accent3"/>
          </a:solidFill>
          <a:ln>
            <a:noFill/>
          </a:ln>
          <a:effectLst/>
        </c:spPr>
      </c:pivotFmt>
      <c:pivotFmt>
        <c:idx val="100"/>
        <c:spPr>
          <a:solidFill>
            <a:schemeClr val="accent4"/>
          </a:solidFill>
          <a:ln>
            <a:noFill/>
          </a:ln>
          <a:effectLst/>
        </c:spPr>
      </c:pivotFmt>
      <c:pivotFmt>
        <c:idx val="101"/>
      </c:pivotFmt>
      <c:pivotFmt>
        <c:idx val="102"/>
      </c:pivotFmt>
      <c:pivotFmt>
        <c:idx val="103"/>
      </c:pivotFmt>
      <c:pivotFmt>
        <c:idx val="104"/>
      </c:pivotFmt>
      <c:pivotFmt>
        <c:idx val="105"/>
      </c:pivotFmt>
      <c:pivotFmt>
        <c:idx val="106"/>
      </c:pivotFmt>
      <c:pivotFmt>
        <c:idx val="107"/>
        <c:spPr>
          <a:solidFill>
            <a:srgbClr val="023F88"/>
          </a:solidFill>
        </c:spPr>
      </c:pivotFmt>
      <c:pivotFmt>
        <c:idx val="108"/>
        <c:spPr>
          <a:solidFill>
            <a:srgbClr val="FF6600"/>
          </a:solidFill>
        </c:spPr>
      </c:pivotFmt>
      <c:pivotFmt>
        <c:idx val="109"/>
        <c:spPr>
          <a:solidFill>
            <a:srgbClr val="89BA17"/>
          </a:solidFill>
        </c:spPr>
      </c:pivotFmt>
      <c:pivotFmt>
        <c:idx val="110"/>
        <c:spPr>
          <a:solidFill>
            <a:srgbClr val="7030A0"/>
          </a:solidFill>
        </c:spPr>
      </c:pivotFmt>
      <c:pivotFmt>
        <c:idx val="111"/>
        <c:spPr>
          <a:solidFill>
            <a:srgbClr val="00B4ED"/>
          </a:solidFill>
        </c:spPr>
      </c:pivotFmt>
      <c:pivotFmt>
        <c:idx val="112"/>
        <c:spPr>
          <a:solidFill>
            <a:srgbClr val="023F88"/>
          </a:solidFill>
        </c:spPr>
      </c:pivotFmt>
      <c:pivotFmt>
        <c:idx val="113"/>
        <c:spPr>
          <a:solidFill>
            <a:srgbClr val="FF6600"/>
          </a:solidFill>
        </c:spPr>
      </c:pivotFmt>
      <c:pivotFmt>
        <c:idx val="114"/>
        <c:spPr>
          <a:solidFill>
            <a:srgbClr val="89BA17"/>
          </a:solidFill>
        </c:spPr>
      </c:pivotFmt>
      <c:pivotFmt>
        <c:idx val="115"/>
        <c:spPr>
          <a:solidFill>
            <a:srgbClr val="7030A0"/>
          </a:solidFill>
        </c:spPr>
      </c:pivotFmt>
      <c:pivotFmt>
        <c:idx val="116"/>
      </c:pivotFmt>
      <c:pivotFmt>
        <c:idx val="117"/>
      </c:pivotFmt>
      <c:pivotFmt>
        <c:idx val="118"/>
      </c:pivotFmt>
      <c:pivotFmt>
        <c:idx val="119"/>
      </c:pivotFmt>
      <c:pivotFmt>
        <c:idx val="120"/>
      </c:pivotFmt>
      <c:pivotFmt>
        <c:idx val="121"/>
      </c:pivotFmt>
      <c:pivotFmt>
        <c:idx val="122"/>
        <c:spPr>
          <a:solidFill>
            <a:srgbClr val="023F88"/>
          </a:solidFill>
        </c:spPr>
      </c:pivotFmt>
      <c:pivotFmt>
        <c:idx val="123"/>
        <c:spPr>
          <a:solidFill>
            <a:srgbClr val="89BA17"/>
          </a:solidFill>
        </c:spPr>
      </c:pivotFmt>
      <c:pivotFmt>
        <c:idx val="124"/>
        <c:spPr>
          <a:solidFill>
            <a:srgbClr val="7030A0"/>
          </a:solidFill>
        </c:spPr>
      </c:pivotFmt>
      <c:pivotFmt>
        <c:idx val="125"/>
        <c:spPr>
          <a:solidFill>
            <a:srgbClr val="00A656"/>
          </a:solidFill>
        </c:spPr>
      </c:pivotFmt>
      <c:pivotFmt>
        <c:idx val="126"/>
        <c:spPr>
          <a:solidFill>
            <a:srgbClr val="00B4ED"/>
          </a:solidFill>
        </c:spPr>
      </c:pivotFmt>
      <c:pivotFmt>
        <c:idx val="127"/>
      </c:pivotFmt>
      <c:pivotFmt>
        <c:idx val="128"/>
        <c:spPr>
          <a:solidFill>
            <a:srgbClr val="023F88"/>
          </a:solidFill>
        </c:spPr>
      </c:pivotFmt>
      <c:pivotFmt>
        <c:idx val="129"/>
        <c:spPr>
          <a:solidFill>
            <a:srgbClr val="89BA17"/>
          </a:solidFill>
        </c:spPr>
      </c:pivotFmt>
      <c:pivotFmt>
        <c:idx val="130"/>
        <c:spPr>
          <a:solidFill>
            <a:srgbClr val="7030A0"/>
          </a:solidFill>
        </c:spPr>
      </c:pivotFmt>
      <c:pivotFmt>
        <c:idx val="131"/>
        <c:spPr>
          <a:solidFill>
            <a:srgbClr val="00A656"/>
          </a:solidFill>
        </c:spPr>
      </c:pivotFmt>
      <c:pivotFmt>
        <c:idx val="132"/>
        <c:spPr>
          <a:solidFill>
            <a:srgbClr val="023F88"/>
          </a:solidFill>
        </c:spPr>
      </c:pivotFmt>
      <c:pivotFmt>
        <c:idx val="133"/>
        <c:spPr>
          <a:solidFill>
            <a:srgbClr val="89BA17"/>
          </a:solidFill>
        </c:spPr>
      </c:pivotFmt>
      <c:pivotFmt>
        <c:idx val="134"/>
        <c:spPr>
          <a:solidFill>
            <a:srgbClr val="7030A0"/>
          </a:solidFill>
        </c:spPr>
      </c:pivotFmt>
      <c:pivotFmt>
        <c:idx val="135"/>
        <c:spPr>
          <a:solidFill>
            <a:srgbClr val="00A656"/>
          </a:solidFill>
        </c:spPr>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89BA17"/>
          </a:solidFill>
        </c:spPr>
        <c:marker>
          <c:symbol val="none"/>
        </c:marker>
        <c:dLbl>
          <c:idx val="0"/>
          <c:delete val="1"/>
          <c:extLst>
            <c:ext xmlns:c15="http://schemas.microsoft.com/office/drawing/2012/chart" uri="{CE6537A1-D6FC-4f65-9D91-7224C49458BB}"/>
          </c:extLst>
        </c:dLbl>
      </c:pivotFmt>
      <c:pivotFmt>
        <c:idx val="138"/>
        <c:spPr>
          <a:solidFill>
            <a:srgbClr val="7030A0"/>
          </a:solidFill>
        </c:spPr>
        <c:marker>
          <c:symbol val="none"/>
        </c:marker>
        <c:dLbl>
          <c:idx val="0"/>
          <c:delete val="1"/>
          <c:extLst>
            <c:ext xmlns:c15="http://schemas.microsoft.com/office/drawing/2012/chart" uri="{CE6537A1-D6FC-4f65-9D91-7224C49458BB}"/>
          </c:extLst>
        </c:dLbl>
      </c:pivotFmt>
      <c:pivotFmt>
        <c:idx val="139"/>
        <c:spPr>
          <a:solidFill>
            <a:srgbClr val="00A656"/>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89BA17"/>
          </a:solidFill>
        </c:spPr>
        <c:marker>
          <c:symbol val="none"/>
        </c:marker>
        <c:dLbl>
          <c:idx val="0"/>
          <c:delete val="1"/>
          <c:extLst>
            <c:ext xmlns:c15="http://schemas.microsoft.com/office/drawing/2012/chart" uri="{CE6537A1-D6FC-4f65-9D91-7224C49458BB}"/>
          </c:extLst>
        </c:dLbl>
      </c:pivotFmt>
      <c:pivotFmt>
        <c:idx val="142"/>
        <c:spPr>
          <a:solidFill>
            <a:srgbClr val="7030A0"/>
          </a:solidFill>
        </c:spPr>
        <c:marker>
          <c:symbol val="none"/>
        </c:marker>
        <c:dLbl>
          <c:idx val="0"/>
          <c:delete val="1"/>
          <c:extLst>
            <c:ext xmlns:c15="http://schemas.microsoft.com/office/drawing/2012/chart" uri="{CE6537A1-D6FC-4f65-9D91-7224C49458BB}"/>
          </c:extLst>
        </c:dLbl>
      </c:pivotFmt>
      <c:pivotFmt>
        <c:idx val="143"/>
        <c:spPr>
          <a:solidFill>
            <a:srgbClr val="00A656"/>
          </a:solidFill>
        </c:spPr>
        <c:marker>
          <c:symbol val="none"/>
        </c:marker>
        <c:dLbl>
          <c:idx val="0"/>
          <c:delete val="1"/>
          <c:extLst>
            <c:ext xmlns:c15="http://schemas.microsoft.com/office/drawing/2012/chart" uri="{CE6537A1-D6FC-4f65-9D91-7224C49458BB}"/>
          </c:extLst>
        </c:dLbl>
      </c:pivotFmt>
      <c:pivotFmt>
        <c:idx val="144"/>
        <c:spPr>
          <a:solidFill>
            <a:srgbClr val="023F88"/>
          </a:solidFill>
        </c:spPr>
        <c:marker>
          <c:symbol val="none"/>
        </c:marker>
        <c:dLbl>
          <c:idx val="0"/>
          <c:delete val="1"/>
          <c:extLst>
            <c:ext xmlns:c15="http://schemas.microsoft.com/office/drawing/2012/chart" uri="{CE6537A1-D6FC-4f65-9D91-7224C49458BB}"/>
          </c:extLst>
        </c:dLbl>
      </c:pivotFmt>
      <c:pivotFmt>
        <c:idx val="145"/>
        <c:spPr>
          <a:solidFill>
            <a:srgbClr val="89BA17"/>
          </a:solidFill>
        </c:spPr>
        <c:marker>
          <c:symbol val="none"/>
        </c:marker>
        <c:dLbl>
          <c:idx val="0"/>
          <c:delete val="1"/>
          <c:extLst>
            <c:ext xmlns:c15="http://schemas.microsoft.com/office/drawing/2012/chart" uri="{CE6537A1-D6FC-4f65-9D91-7224C49458BB}"/>
          </c:extLst>
        </c:dLbl>
      </c:pivotFmt>
      <c:pivotFmt>
        <c:idx val="146"/>
        <c:spPr>
          <a:solidFill>
            <a:srgbClr val="7030A0"/>
          </a:solidFill>
        </c:spPr>
        <c:marker>
          <c:symbol val="none"/>
        </c:marker>
        <c:dLbl>
          <c:idx val="0"/>
          <c:delete val="1"/>
          <c:extLst>
            <c:ext xmlns:c15="http://schemas.microsoft.com/office/drawing/2012/chart" uri="{CE6537A1-D6FC-4f65-9D91-7224C49458BB}"/>
          </c:extLst>
        </c:dLbl>
      </c:pivotFmt>
      <c:pivotFmt>
        <c:idx val="147"/>
        <c:spPr>
          <a:solidFill>
            <a:srgbClr val="00A656"/>
          </a:solidFill>
        </c:spPr>
        <c:marker>
          <c:symbol val="none"/>
        </c:marker>
        <c:dLbl>
          <c:idx val="0"/>
          <c:delete val="1"/>
          <c:extLst>
            <c:ext xmlns:c15="http://schemas.microsoft.com/office/drawing/2012/chart" uri="{CE6537A1-D6FC-4f65-9D91-7224C49458BB}"/>
          </c:extLst>
        </c:dLbl>
      </c:pivotFmt>
      <c:pivotFmt>
        <c:idx val="148"/>
        <c:spPr>
          <a:solidFill>
            <a:srgbClr val="023F88"/>
          </a:solidFill>
        </c:spPr>
        <c:marker>
          <c:symbol val="none"/>
        </c:marker>
        <c:dLbl>
          <c:idx val="0"/>
          <c:delete val="1"/>
          <c:extLst>
            <c:ext xmlns:c15="http://schemas.microsoft.com/office/drawing/2012/chart" uri="{CE6537A1-D6FC-4f65-9D91-7224C49458BB}"/>
          </c:extLst>
        </c:dLbl>
      </c:pivotFmt>
      <c:pivotFmt>
        <c:idx val="149"/>
        <c:spPr>
          <a:solidFill>
            <a:srgbClr val="89BA17"/>
          </a:solidFill>
        </c:spPr>
        <c:marker>
          <c:symbol val="none"/>
        </c:marker>
        <c:dLbl>
          <c:idx val="0"/>
          <c:delete val="1"/>
          <c:extLst>
            <c:ext xmlns:c15="http://schemas.microsoft.com/office/drawing/2012/chart" uri="{CE6537A1-D6FC-4f65-9D91-7224C49458BB}"/>
          </c:extLst>
        </c:dLbl>
      </c:pivotFmt>
      <c:pivotFmt>
        <c:idx val="150"/>
        <c:spPr>
          <a:solidFill>
            <a:srgbClr val="7030A0"/>
          </a:solidFill>
        </c:spPr>
        <c:marker>
          <c:symbol val="none"/>
        </c:marker>
        <c:dLbl>
          <c:idx val="0"/>
          <c:delete val="1"/>
          <c:extLst>
            <c:ext xmlns:c15="http://schemas.microsoft.com/office/drawing/2012/chart" uri="{CE6537A1-D6FC-4f65-9D91-7224C49458BB}"/>
          </c:extLst>
        </c:dLbl>
      </c:pivotFmt>
      <c:pivotFmt>
        <c:idx val="151"/>
        <c:spPr>
          <a:solidFill>
            <a:srgbClr val="00A656"/>
          </a:solidFill>
        </c:spPr>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'Q13'!$B$3:$B$4</c:f>
              <c:strCache>
                <c:ptCount val="1"/>
                <c:pt idx="0">
                  <c:v>MA</c:v>
                </c:pt>
              </c:strCache>
            </c:strRef>
          </c:tx>
          <c:spPr>
            <a:solidFill>
              <a:srgbClr val="023F88"/>
            </a:solidFill>
          </c:spPr>
          <c:invertIfNegative val="0"/>
          <c:cat>
            <c:strRef>
              <c:f>'Q13'!$A$5:$A$9</c:f>
              <c:strCache>
                <c:ptCount val="5"/>
                <c:pt idx="0">
                  <c:v>Weight 1</c:v>
                </c:pt>
                <c:pt idx="1">
                  <c:v>Weight 2</c:v>
                </c:pt>
                <c:pt idx="2">
                  <c:v>Weight 4</c:v>
                </c:pt>
                <c:pt idx="3">
                  <c:v>Weight 5</c:v>
                </c:pt>
                <c:pt idx="4">
                  <c:v>N.A.</c:v>
                </c:pt>
              </c:strCache>
            </c:strRef>
          </c:cat>
          <c:val>
            <c:numRef>
              <c:f>'Q13'!$B$5:$B$9</c:f>
              <c:numCache>
                <c:formatCode>General</c:formatCode>
                <c:ptCount val="5"/>
                <c:pt idx="0">
                  <c:v>5</c:v>
                </c:pt>
                <c:pt idx="2">
                  <c:v>1</c:v>
                </c:pt>
                <c:pt idx="3">
                  <c:v>1</c:v>
                </c:pt>
                <c:pt idx="4">
                  <c:v>1</c:v>
                </c:pt>
              </c:numCache>
            </c:numRef>
          </c:val>
          <c:extLst>
            <c:ext xmlns:c16="http://schemas.microsoft.com/office/drawing/2014/chart" uri="{C3380CC4-5D6E-409C-BE32-E72D297353CC}">
              <c16:uniqueId val="{00000007-C438-4593-9EBB-697684330014}"/>
            </c:ext>
          </c:extLst>
        </c:ser>
        <c:ser>
          <c:idx val="1"/>
          <c:order val="1"/>
          <c:tx>
            <c:strRef>
              <c:f>'Q13'!$C$3:$C$4</c:f>
              <c:strCache>
                <c:ptCount val="1"/>
                <c:pt idx="0">
                  <c:v>PV</c:v>
                </c:pt>
              </c:strCache>
            </c:strRef>
          </c:tx>
          <c:spPr>
            <a:solidFill>
              <a:srgbClr val="89BA17"/>
            </a:solidFill>
          </c:spPr>
          <c:invertIfNegative val="0"/>
          <c:cat>
            <c:strRef>
              <c:f>'Q13'!$A$5:$A$9</c:f>
              <c:strCache>
                <c:ptCount val="5"/>
                <c:pt idx="0">
                  <c:v>Weight 1</c:v>
                </c:pt>
                <c:pt idx="1">
                  <c:v>Weight 2</c:v>
                </c:pt>
                <c:pt idx="2">
                  <c:v>Weight 4</c:v>
                </c:pt>
                <c:pt idx="3">
                  <c:v>Weight 5</c:v>
                </c:pt>
                <c:pt idx="4">
                  <c:v>N.A.</c:v>
                </c:pt>
              </c:strCache>
            </c:strRef>
          </c:cat>
          <c:val>
            <c:numRef>
              <c:f>'Q13'!$C$5:$C$9</c:f>
              <c:numCache>
                <c:formatCode>General</c:formatCode>
                <c:ptCount val="5"/>
                <c:pt idx="0">
                  <c:v>1</c:v>
                </c:pt>
                <c:pt idx="3">
                  <c:v>1</c:v>
                </c:pt>
              </c:numCache>
            </c:numRef>
          </c:val>
          <c:extLst>
            <c:ext xmlns:c16="http://schemas.microsoft.com/office/drawing/2014/chart" uri="{C3380CC4-5D6E-409C-BE32-E72D297353CC}">
              <c16:uniqueId val="{00000009-C438-4593-9EBB-697684330014}"/>
            </c:ext>
          </c:extLst>
        </c:ser>
        <c:ser>
          <c:idx val="2"/>
          <c:order val="2"/>
          <c:tx>
            <c:strRef>
              <c:f>'Q13'!$D$3:$D$4</c:f>
              <c:strCache>
                <c:ptCount val="1"/>
                <c:pt idx="0">
                  <c:v>PV/MA</c:v>
                </c:pt>
              </c:strCache>
            </c:strRef>
          </c:tx>
          <c:spPr>
            <a:solidFill>
              <a:srgbClr val="7030A0"/>
            </a:solidFill>
          </c:spPr>
          <c:invertIfNegative val="0"/>
          <c:cat>
            <c:strRef>
              <c:f>'Q13'!$A$5:$A$9</c:f>
              <c:strCache>
                <c:ptCount val="5"/>
                <c:pt idx="0">
                  <c:v>Weight 1</c:v>
                </c:pt>
                <c:pt idx="1">
                  <c:v>Weight 2</c:v>
                </c:pt>
                <c:pt idx="2">
                  <c:v>Weight 4</c:v>
                </c:pt>
                <c:pt idx="3">
                  <c:v>Weight 5</c:v>
                </c:pt>
                <c:pt idx="4">
                  <c:v>N.A.</c:v>
                </c:pt>
              </c:strCache>
            </c:strRef>
          </c:cat>
          <c:val>
            <c:numRef>
              <c:f>'Q13'!$D$5:$D$9</c:f>
              <c:numCache>
                <c:formatCode>General</c:formatCode>
                <c:ptCount val="5"/>
                <c:pt idx="4">
                  <c:v>1</c:v>
                </c:pt>
              </c:numCache>
            </c:numRef>
          </c:val>
          <c:extLst>
            <c:ext xmlns:c16="http://schemas.microsoft.com/office/drawing/2014/chart" uri="{C3380CC4-5D6E-409C-BE32-E72D297353CC}">
              <c16:uniqueId val="{00000003-44AC-429D-87A0-ECBDFB713B7C}"/>
            </c:ext>
          </c:extLst>
        </c:ser>
        <c:ser>
          <c:idx val="3"/>
          <c:order val="3"/>
          <c:tx>
            <c:strRef>
              <c:f>'Q13'!$E$3:$E$4</c:f>
              <c:strCache>
                <c:ptCount val="1"/>
                <c:pt idx="0">
                  <c:v>PV/QA</c:v>
                </c:pt>
              </c:strCache>
            </c:strRef>
          </c:tx>
          <c:spPr>
            <a:solidFill>
              <a:srgbClr val="00A656"/>
            </a:solidFill>
          </c:spPr>
          <c:invertIfNegative val="0"/>
          <c:cat>
            <c:strRef>
              <c:f>'Q13'!$A$5:$A$9</c:f>
              <c:strCache>
                <c:ptCount val="5"/>
                <c:pt idx="0">
                  <c:v>Weight 1</c:v>
                </c:pt>
                <c:pt idx="1">
                  <c:v>Weight 2</c:v>
                </c:pt>
                <c:pt idx="2">
                  <c:v>Weight 4</c:v>
                </c:pt>
                <c:pt idx="3">
                  <c:v>Weight 5</c:v>
                </c:pt>
                <c:pt idx="4">
                  <c:v>N.A.</c:v>
                </c:pt>
              </c:strCache>
            </c:strRef>
          </c:cat>
          <c:val>
            <c:numRef>
              <c:f>'Q13'!$E$5:$E$9</c:f>
              <c:numCache>
                <c:formatCode>General</c:formatCode>
                <c:ptCount val="5"/>
                <c:pt idx="0">
                  <c:v>1</c:v>
                </c:pt>
                <c:pt idx="1">
                  <c:v>1</c:v>
                </c:pt>
              </c:numCache>
            </c:numRef>
          </c:val>
          <c:extLst>
            <c:ext xmlns:c16="http://schemas.microsoft.com/office/drawing/2014/chart" uri="{C3380CC4-5D6E-409C-BE32-E72D297353CC}">
              <c16:uniqueId val="{00000004-44AC-429D-87A0-ECBDFB713B7C}"/>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spreadsheet.xlsx]Q14!Tabela dinâmica27</c:name>
    <c:fmtId val="187"/>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89BA17"/>
          </a:solidFill>
        </c:spPr>
        <c:marker>
          <c:symbol val="none"/>
        </c:marker>
        <c:dLbl>
          <c:idx val="0"/>
          <c:delete val="1"/>
          <c:extLst>
            <c:ext xmlns:c15="http://schemas.microsoft.com/office/drawing/2012/chart" uri="{CE6537A1-D6FC-4f65-9D91-7224C49458BB}"/>
          </c:extLst>
        </c:dLbl>
      </c:pivotFmt>
      <c:pivotFmt>
        <c:idx val="164"/>
        <c:spPr>
          <a:solidFill>
            <a:srgbClr val="7030A0"/>
          </a:solidFill>
        </c:spPr>
        <c:marker>
          <c:symbol val="none"/>
        </c:marker>
        <c:dLbl>
          <c:idx val="0"/>
          <c:delete val="1"/>
          <c:extLst>
            <c:ext xmlns:c15="http://schemas.microsoft.com/office/drawing/2012/chart" uri="{CE6537A1-D6FC-4f65-9D91-7224C49458BB}"/>
          </c:extLst>
        </c:dLbl>
      </c:pivotFmt>
      <c:pivotFmt>
        <c:idx val="165"/>
        <c:spPr>
          <a:solidFill>
            <a:srgbClr val="00A656"/>
          </a:solidFill>
        </c:spPr>
        <c:marker>
          <c:symbol val="none"/>
        </c:marker>
        <c:dLbl>
          <c:idx val="0"/>
          <c:delete val="1"/>
          <c:extLst>
            <c:ext xmlns:c15="http://schemas.microsoft.com/office/drawing/2012/chart" uri="{CE6537A1-D6FC-4f65-9D91-7224C49458BB}"/>
          </c:extLst>
        </c:dLbl>
      </c:pivotFmt>
      <c:pivotFmt>
        <c:idx val="166"/>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'Q14'!$B$3:$B$4</c:f>
              <c:strCache>
                <c:ptCount val="1"/>
                <c:pt idx="0">
                  <c:v>MA</c:v>
                </c:pt>
              </c:strCache>
            </c:strRef>
          </c:tx>
          <c:spPr>
            <a:solidFill>
              <a:srgbClr val="023F88"/>
            </a:solidFill>
          </c:spPr>
          <c:invertIfNegative val="0"/>
          <c:cat>
            <c:strRef>
              <c:f>'Q14'!$A$5:$A$6</c:f>
              <c:strCache>
                <c:ptCount val="2"/>
                <c:pt idx="0">
                  <c:v>Weight 1</c:v>
                </c:pt>
                <c:pt idx="1">
                  <c:v>N.A.</c:v>
                </c:pt>
              </c:strCache>
            </c:strRef>
          </c:cat>
          <c:val>
            <c:numRef>
              <c:f>'Q14'!$B$5:$B$6</c:f>
              <c:numCache>
                <c:formatCode>General</c:formatCode>
                <c:ptCount val="2"/>
                <c:pt idx="0">
                  <c:v>9</c:v>
                </c:pt>
                <c:pt idx="1">
                  <c:v>1</c:v>
                </c:pt>
              </c:numCache>
            </c:numRef>
          </c:val>
          <c:extLst>
            <c:ext xmlns:c16="http://schemas.microsoft.com/office/drawing/2014/chart" uri="{C3380CC4-5D6E-409C-BE32-E72D297353CC}">
              <c16:uniqueId val="{00000000-F783-48D1-B02B-56DB9B221339}"/>
            </c:ext>
          </c:extLst>
        </c:ser>
        <c:ser>
          <c:idx val="1"/>
          <c:order val="1"/>
          <c:tx>
            <c:strRef>
              <c:f>'Q14'!$C$3:$C$4</c:f>
              <c:strCache>
                <c:ptCount val="1"/>
                <c:pt idx="0">
                  <c:v>PV</c:v>
                </c:pt>
              </c:strCache>
            </c:strRef>
          </c:tx>
          <c:spPr>
            <a:solidFill>
              <a:srgbClr val="89BA17"/>
            </a:solidFill>
          </c:spPr>
          <c:invertIfNegative val="0"/>
          <c:cat>
            <c:strRef>
              <c:f>'Q14'!$A$5:$A$6</c:f>
              <c:strCache>
                <c:ptCount val="2"/>
                <c:pt idx="0">
                  <c:v>Weight 1</c:v>
                </c:pt>
                <c:pt idx="1">
                  <c:v>N.A.</c:v>
                </c:pt>
              </c:strCache>
            </c:strRef>
          </c:cat>
          <c:val>
            <c:numRef>
              <c:f>'Q14'!$C$5:$C$6</c:f>
              <c:numCache>
                <c:formatCode>General</c:formatCode>
                <c:ptCount val="2"/>
                <c:pt idx="1">
                  <c:v>1</c:v>
                </c:pt>
              </c:numCache>
            </c:numRef>
          </c:val>
          <c:extLst>
            <c:ext xmlns:c16="http://schemas.microsoft.com/office/drawing/2014/chart" uri="{C3380CC4-5D6E-409C-BE32-E72D297353CC}">
              <c16:uniqueId val="{00000001-F783-48D1-B02B-56DB9B221339}"/>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100" b="1"/>
              <a:t>PV, PV/MA and PV/QA functions</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lotArea>
      <c:layout/>
      <c:lineChart>
        <c:grouping val="standard"/>
        <c:varyColors val="0"/>
        <c:ser>
          <c:idx val="3"/>
          <c:order val="0"/>
          <c:tx>
            <c:strRef>
              <c:f>'Global comparison between sites'!$I$39</c:f>
              <c:strCache>
                <c:ptCount val="1"/>
                <c:pt idx="0">
                  <c:v>Q1</c:v>
                </c:pt>
              </c:strCache>
            </c:strRef>
          </c:tx>
          <c:spPr>
            <a:ln w="28575" cap="rnd">
              <a:noFill/>
              <a:round/>
            </a:ln>
            <a:effectLst/>
          </c:spPr>
          <c:marker>
            <c:symbol val="dash"/>
            <c:size val="5"/>
            <c:spPr>
              <a:solidFill>
                <a:schemeClr val="accent4"/>
              </a:solidFill>
              <a:ln w="9525">
                <a:solidFill>
                  <a:srgbClr val="4D4F53"/>
                </a:solidFill>
              </a:ln>
              <a:effectLst/>
            </c:spPr>
          </c:marker>
          <c:cat>
            <c:strRef>
              <c:f>'Global comparison between sites'!$J$35:$O$35</c:f>
              <c:strCache>
                <c:ptCount val="6"/>
                <c:pt idx="0">
                  <c:v>General</c:v>
                </c:pt>
                <c:pt idx="1">
                  <c:v>DSJ</c:v>
                </c:pt>
                <c:pt idx="2">
                  <c:v>DSI</c:v>
                </c:pt>
                <c:pt idx="3">
                  <c:v>DSE</c:v>
                </c:pt>
                <c:pt idx="4">
                  <c:v>DSBR</c:v>
                </c:pt>
                <c:pt idx="5">
                  <c:v>ASCA</c:v>
                </c:pt>
              </c:strCache>
            </c:strRef>
          </c:cat>
          <c:val>
            <c:numRef>
              <c:f>'Global comparison between sites'!$J$39:$O$39</c:f>
              <c:numCache>
                <c:formatCode>0.00</c:formatCode>
                <c:ptCount val="6"/>
                <c:pt idx="0">
                  <c:v>1.7632575757575757</c:v>
                </c:pt>
                <c:pt idx="1">
                  <c:v>1</c:v>
                </c:pt>
                <c:pt idx="2">
                  <c:v>1</c:v>
                </c:pt>
                <c:pt idx="3">
                  <c:v>1.7749999999999999</c:v>
                </c:pt>
                <c:pt idx="4">
                  <c:v>1</c:v>
                </c:pt>
                <c:pt idx="5">
                  <c:v>1.6</c:v>
                </c:pt>
              </c:numCache>
            </c:numRef>
          </c:val>
          <c:smooth val="0"/>
          <c:extLst>
            <c:ext xmlns:c16="http://schemas.microsoft.com/office/drawing/2014/chart" uri="{C3380CC4-5D6E-409C-BE32-E72D297353CC}">
              <c16:uniqueId val="{00000003-1249-4654-B325-DC6C805FB138}"/>
            </c:ext>
          </c:extLst>
        </c:ser>
        <c:ser>
          <c:idx val="0"/>
          <c:order val="1"/>
          <c:tx>
            <c:strRef>
              <c:f>'Global comparison between sites'!$I$36</c:f>
              <c:strCache>
                <c:ptCount val="1"/>
                <c:pt idx="0">
                  <c:v>Max.</c:v>
                </c:pt>
              </c:strCache>
            </c:strRef>
          </c:tx>
          <c:spPr>
            <a:ln w="28575" cap="rnd">
              <a:noFill/>
              <a:round/>
            </a:ln>
            <a:effectLst/>
          </c:spPr>
          <c:marker>
            <c:symbol val="dash"/>
            <c:size val="5"/>
            <c:spPr>
              <a:solidFill>
                <a:schemeClr val="accent1"/>
              </a:solidFill>
              <a:ln w="9525">
                <a:solidFill>
                  <a:srgbClr val="4D4F53"/>
                </a:solidFill>
              </a:ln>
              <a:effectLst/>
            </c:spPr>
          </c:marker>
          <c:cat>
            <c:strRef>
              <c:f>'Global comparison between sites'!$J$35:$O$35</c:f>
              <c:strCache>
                <c:ptCount val="6"/>
                <c:pt idx="0">
                  <c:v>General</c:v>
                </c:pt>
                <c:pt idx="1">
                  <c:v>DSJ</c:v>
                </c:pt>
                <c:pt idx="2">
                  <c:v>DSI</c:v>
                </c:pt>
                <c:pt idx="3">
                  <c:v>DSE</c:v>
                </c:pt>
                <c:pt idx="4">
                  <c:v>DSBR</c:v>
                </c:pt>
                <c:pt idx="5">
                  <c:v>ASCA</c:v>
                </c:pt>
              </c:strCache>
            </c:strRef>
          </c:cat>
          <c:val>
            <c:numRef>
              <c:f>'Global comparison between sites'!$J$36:$O$36</c:f>
              <c:numCache>
                <c:formatCode>0.00</c:formatCode>
                <c:ptCount val="6"/>
                <c:pt idx="0">
                  <c:v>4.0434782608695654</c:v>
                </c:pt>
                <c:pt idx="1">
                  <c:v>5</c:v>
                </c:pt>
                <c:pt idx="2">
                  <c:v>5</c:v>
                </c:pt>
                <c:pt idx="3">
                  <c:v>3.9333333333333331</c:v>
                </c:pt>
                <c:pt idx="4">
                  <c:v>5</c:v>
                </c:pt>
                <c:pt idx="5">
                  <c:v>5</c:v>
                </c:pt>
              </c:numCache>
            </c:numRef>
          </c:val>
          <c:smooth val="0"/>
          <c:extLst>
            <c:ext xmlns:c16="http://schemas.microsoft.com/office/drawing/2014/chart" uri="{C3380CC4-5D6E-409C-BE32-E72D297353CC}">
              <c16:uniqueId val="{00000000-1249-4654-B325-DC6C805FB138}"/>
            </c:ext>
          </c:extLst>
        </c:ser>
        <c:ser>
          <c:idx val="2"/>
          <c:order val="2"/>
          <c:tx>
            <c:strRef>
              <c:f>'Global comparison between sites'!$I$38</c:f>
              <c:strCache>
                <c:ptCount val="1"/>
                <c:pt idx="0">
                  <c:v>Average</c:v>
                </c:pt>
              </c:strCache>
            </c:strRef>
          </c:tx>
          <c:spPr>
            <a:ln w="28575" cap="rnd">
              <a:noFill/>
              <a:round/>
            </a:ln>
            <a:effectLst/>
          </c:spPr>
          <c:marker>
            <c:symbol val="dash"/>
            <c:size val="5"/>
            <c:spPr>
              <a:solidFill>
                <a:schemeClr val="accent3"/>
              </a:solidFill>
              <a:ln w="9525">
                <a:solidFill>
                  <a:srgbClr val="4D4F53"/>
                </a:solidFill>
              </a:ln>
              <a:effectLst/>
            </c:spPr>
          </c:marker>
          <c:cat>
            <c:strRef>
              <c:f>'Global comparison between sites'!$J$35:$O$35</c:f>
              <c:strCache>
                <c:ptCount val="6"/>
                <c:pt idx="0">
                  <c:v>General</c:v>
                </c:pt>
                <c:pt idx="1">
                  <c:v>DSJ</c:v>
                </c:pt>
                <c:pt idx="2">
                  <c:v>DSI</c:v>
                </c:pt>
                <c:pt idx="3">
                  <c:v>DSE</c:v>
                </c:pt>
                <c:pt idx="4">
                  <c:v>DSBR</c:v>
                </c:pt>
                <c:pt idx="5">
                  <c:v>ASCA</c:v>
                </c:pt>
              </c:strCache>
            </c:strRef>
          </c:cat>
          <c:val>
            <c:numRef>
              <c:f>'Global comparison between sites'!$J$38:$O$38</c:f>
              <c:numCache>
                <c:formatCode>0.00</c:formatCode>
                <c:ptCount val="6"/>
                <c:pt idx="0">
                  <c:v>2.2909216603298357</c:v>
                </c:pt>
                <c:pt idx="1">
                  <c:v>2.08</c:v>
                </c:pt>
                <c:pt idx="2">
                  <c:v>2.2272727272727271</c:v>
                </c:pt>
                <c:pt idx="3">
                  <c:v>2.293593751927085</c:v>
                </c:pt>
                <c:pt idx="4">
                  <c:v>2.1481481481481484</c:v>
                </c:pt>
                <c:pt idx="5">
                  <c:v>2.42962962962963</c:v>
                </c:pt>
              </c:numCache>
            </c:numRef>
          </c:val>
          <c:smooth val="0"/>
          <c:extLst>
            <c:ext xmlns:c16="http://schemas.microsoft.com/office/drawing/2014/chart" uri="{C3380CC4-5D6E-409C-BE32-E72D297353CC}">
              <c16:uniqueId val="{00000002-1249-4654-B325-DC6C805FB138}"/>
            </c:ext>
          </c:extLst>
        </c:ser>
        <c:ser>
          <c:idx val="4"/>
          <c:order val="3"/>
          <c:tx>
            <c:strRef>
              <c:f>'Global comparison between sites'!$I$40</c:f>
              <c:strCache>
                <c:ptCount val="1"/>
                <c:pt idx="0">
                  <c:v>Min.</c:v>
                </c:pt>
              </c:strCache>
            </c:strRef>
          </c:tx>
          <c:spPr>
            <a:ln w="28575" cap="rnd">
              <a:noFill/>
              <a:round/>
            </a:ln>
            <a:effectLst/>
          </c:spPr>
          <c:marker>
            <c:symbol val="dash"/>
            <c:size val="5"/>
            <c:spPr>
              <a:solidFill>
                <a:schemeClr val="accent5"/>
              </a:solidFill>
              <a:ln w="9525">
                <a:solidFill>
                  <a:srgbClr val="4D4F53"/>
                </a:solidFill>
              </a:ln>
              <a:effectLst/>
            </c:spPr>
          </c:marker>
          <c:cat>
            <c:strRef>
              <c:f>'Global comparison between sites'!$J$35:$O$35</c:f>
              <c:strCache>
                <c:ptCount val="6"/>
                <c:pt idx="0">
                  <c:v>General</c:v>
                </c:pt>
                <c:pt idx="1">
                  <c:v>DSJ</c:v>
                </c:pt>
                <c:pt idx="2">
                  <c:v>DSI</c:v>
                </c:pt>
                <c:pt idx="3">
                  <c:v>DSE</c:v>
                </c:pt>
                <c:pt idx="4">
                  <c:v>DSBR</c:v>
                </c:pt>
                <c:pt idx="5">
                  <c:v>ASCA</c:v>
                </c:pt>
              </c:strCache>
            </c:strRef>
          </c:cat>
          <c:val>
            <c:numRef>
              <c:f>'Global comparison between sites'!$J$40:$O$40</c:f>
              <c:numCache>
                <c:formatCode>0.00</c:formatCode>
                <c:ptCount val="6"/>
                <c:pt idx="0">
                  <c:v>1.3043478260869565</c:v>
                </c:pt>
                <c:pt idx="1">
                  <c:v>1</c:v>
                </c:pt>
                <c:pt idx="2">
                  <c:v>1</c:v>
                </c:pt>
                <c:pt idx="3">
                  <c:v>1.4</c:v>
                </c:pt>
                <c:pt idx="4">
                  <c:v>1</c:v>
                </c:pt>
                <c:pt idx="5">
                  <c:v>1</c:v>
                </c:pt>
              </c:numCache>
            </c:numRef>
          </c:val>
          <c:smooth val="0"/>
          <c:extLst>
            <c:ext xmlns:c16="http://schemas.microsoft.com/office/drawing/2014/chart" uri="{C3380CC4-5D6E-409C-BE32-E72D297353CC}">
              <c16:uniqueId val="{00000004-1249-4654-B325-DC6C805FB138}"/>
            </c:ext>
          </c:extLst>
        </c:ser>
        <c:ser>
          <c:idx val="1"/>
          <c:order val="4"/>
          <c:tx>
            <c:strRef>
              <c:f>'Global comparison between sites'!$I$37</c:f>
              <c:strCache>
                <c:ptCount val="1"/>
                <c:pt idx="0">
                  <c:v>Q3</c:v>
                </c:pt>
              </c:strCache>
            </c:strRef>
          </c:tx>
          <c:spPr>
            <a:ln w="28575" cap="rnd">
              <a:noFill/>
              <a:round/>
            </a:ln>
            <a:effectLst/>
          </c:spPr>
          <c:marker>
            <c:symbol val="dash"/>
            <c:size val="5"/>
            <c:spPr>
              <a:solidFill>
                <a:schemeClr val="accent2"/>
              </a:solidFill>
              <a:ln w="9525">
                <a:solidFill>
                  <a:srgbClr val="4D4F53"/>
                </a:solidFill>
              </a:ln>
              <a:effectLst/>
            </c:spPr>
          </c:marker>
          <c:cat>
            <c:strRef>
              <c:f>'Global comparison between sites'!$J$35:$O$35</c:f>
              <c:strCache>
                <c:ptCount val="6"/>
                <c:pt idx="0">
                  <c:v>General</c:v>
                </c:pt>
                <c:pt idx="1">
                  <c:v>DSJ</c:v>
                </c:pt>
                <c:pt idx="2">
                  <c:v>DSI</c:v>
                </c:pt>
                <c:pt idx="3">
                  <c:v>DSE</c:v>
                </c:pt>
                <c:pt idx="4">
                  <c:v>DSBR</c:v>
                </c:pt>
                <c:pt idx="5">
                  <c:v>ASCA</c:v>
                </c:pt>
              </c:strCache>
            </c:strRef>
          </c:cat>
          <c:val>
            <c:numRef>
              <c:f>'Global comparison between sites'!$J$37:$O$37</c:f>
              <c:numCache>
                <c:formatCode>0.00</c:formatCode>
                <c:ptCount val="6"/>
                <c:pt idx="0">
                  <c:v>2.5</c:v>
                </c:pt>
                <c:pt idx="1">
                  <c:v>3</c:v>
                </c:pt>
                <c:pt idx="2">
                  <c:v>3</c:v>
                </c:pt>
                <c:pt idx="3">
                  <c:v>2.569230769230769</c:v>
                </c:pt>
                <c:pt idx="4">
                  <c:v>3</c:v>
                </c:pt>
                <c:pt idx="5">
                  <c:v>3.3</c:v>
                </c:pt>
              </c:numCache>
            </c:numRef>
          </c:val>
          <c:smooth val="0"/>
          <c:extLst>
            <c:ext xmlns:c16="http://schemas.microsoft.com/office/drawing/2014/chart" uri="{C3380CC4-5D6E-409C-BE32-E72D297353CC}">
              <c16:uniqueId val="{00000001-1249-4654-B325-DC6C805FB138}"/>
            </c:ext>
          </c:extLst>
        </c:ser>
        <c:dLbls>
          <c:showLegendKey val="0"/>
          <c:showVal val="0"/>
          <c:showCatName val="0"/>
          <c:showSerName val="0"/>
          <c:showPercent val="0"/>
          <c:showBubbleSize val="0"/>
        </c:dLbls>
        <c:hiLowLines>
          <c:spPr>
            <a:ln w="12700" cap="flat" cmpd="sng" algn="ctr">
              <a:solidFill>
                <a:srgbClr val="4D4F53"/>
              </a:solidFill>
              <a:round/>
            </a:ln>
            <a:effectLst/>
          </c:spPr>
        </c:hiLowLines>
        <c:upDownBars>
          <c:gapWidth val="219"/>
          <c:upBars>
            <c:spPr>
              <a:solidFill>
                <a:srgbClr val="FFE900"/>
              </a:solidFill>
              <a:ln w="22225">
                <a:solidFill>
                  <a:srgbClr val="4D4F53"/>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654665824"/>
        <c:axId val="1654681376"/>
      </c:lineChart>
      <c:catAx>
        <c:axId val="165466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1654681376"/>
        <c:crosses val="autoZero"/>
        <c:auto val="1"/>
        <c:lblAlgn val="ctr"/>
        <c:lblOffset val="100"/>
        <c:noMultiLvlLbl val="0"/>
      </c:catAx>
      <c:valAx>
        <c:axId val="1654681376"/>
        <c:scaling>
          <c:orientation val="minMax"/>
          <c:max val="5"/>
          <c:min val="1"/>
        </c:scaling>
        <c:delete val="0"/>
        <c:axPos val="l"/>
        <c:majorGridlines>
          <c:spPr>
            <a:ln w="9525" cap="flat" cmpd="sng" algn="ctr">
              <a:solidFill>
                <a:srgbClr val="D9D9D6"/>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165466582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4D4F53"/>
          </a:solidFill>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spreadsheet.xlsx]Q15!Tabela dinâmica27</c:name>
    <c:fmtId val="200"/>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89BA17"/>
          </a:solidFill>
        </c:spPr>
        <c:marker>
          <c:symbol val="none"/>
        </c:marker>
        <c:dLbl>
          <c:idx val="0"/>
          <c:delete val="1"/>
          <c:extLst>
            <c:ext xmlns:c15="http://schemas.microsoft.com/office/drawing/2012/chart" uri="{CE6537A1-D6FC-4f65-9D91-7224C49458BB}"/>
          </c:extLst>
        </c:dLbl>
      </c:pivotFmt>
      <c:pivotFmt>
        <c:idx val="178"/>
        <c:spPr>
          <a:solidFill>
            <a:srgbClr val="7030A0"/>
          </a:solidFill>
        </c:spPr>
        <c:marker>
          <c:symbol val="none"/>
        </c:marker>
        <c:dLbl>
          <c:idx val="0"/>
          <c:delete val="1"/>
          <c:extLst>
            <c:ext xmlns:c15="http://schemas.microsoft.com/office/drawing/2012/chart" uri="{CE6537A1-D6FC-4f65-9D91-7224C49458BB}"/>
          </c:extLst>
        </c:dLbl>
      </c:pivotFmt>
      <c:pivotFmt>
        <c:idx val="179"/>
        <c:spPr>
          <a:solidFill>
            <a:srgbClr val="00A656"/>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'Q15'!$B$3:$B$4</c:f>
              <c:strCache>
                <c:ptCount val="1"/>
                <c:pt idx="0">
                  <c:v>MA</c:v>
                </c:pt>
              </c:strCache>
            </c:strRef>
          </c:tx>
          <c:spPr>
            <a:solidFill>
              <a:srgbClr val="023F88"/>
            </a:solidFill>
          </c:spPr>
          <c:invertIfNegative val="0"/>
          <c:cat>
            <c:strRef>
              <c:f>'Q15'!$A$5:$A$8</c:f>
              <c:strCache>
                <c:ptCount val="4"/>
                <c:pt idx="0">
                  <c:v>Weight 1</c:v>
                </c:pt>
                <c:pt idx="1">
                  <c:v>Weight 2</c:v>
                </c:pt>
                <c:pt idx="2">
                  <c:v>Weight 3</c:v>
                </c:pt>
                <c:pt idx="3">
                  <c:v>N.A.</c:v>
                </c:pt>
              </c:strCache>
            </c:strRef>
          </c:cat>
          <c:val>
            <c:numRef>
              <c:f>'Q15'!$B$5:$B$8</c:f>
              <c:numCache>
                <c:formatCode>General</c:formatCode>
                <c:ptCount val="4"/>
                <c:pt idx="0">
                  <c:v>5</c:v>
                </c:pt>
                <c:pt idx="1">
                  <c:v>2</c:v>
                </c:pt>
                <c:pt idx="2">
                  <c:v>1</c:v>
                </c:pt>
                <c:pt idx="3">
                  <c:v>2</c:v>
                </c:pt>
              </c:numCache>
            </c:numRef>
          </c:val>
          <c:extLst>
            <c:ext xmlns:c16="http://schemas.microsoft.com/office/drawing/2014/chart" uri="{C3380CC4-5D6E-409C-BE32-E72D297353CC}">
              <c16:uniqueId val="{00000006-DDAB-4E4F-9306-6B34E54AD8BE}"/>
            </c:ext>
          </c:extLst>
        </c:ser>
        <c:ser>
          <c:idx val="1"/>
          <c:order val="1"/>
          <c:tx>
            <c:strRef>
              <c:f>'Q15'!$C$3:$C$4</c:f>
              <c:strCache>
                <c:ptCount val="1"/>
                <c:pt idx="0">
                  <c:v>PV</c:v>
                </c:pt>
              </c:strCache>
            </c:strRef>
          </c:tx>
          <c:spPr>
            <a:solidFill>
              <a:srgbClr val="89BA17"/>
            </a:solidFill>
          </c:spPr>
          <c:invertIfNegative val="0"/>
          <c:cat>
            <c:strRef>
              <c:f>'Q15'!$A$5:$A$8</c:f>
              <c:strCache>
                <c:ptCount val="4"/>
                <c:pt idx="0">
                  <c:v>Weight 1</c:v>
                </c:pt>
                <c:pt idx="1">
                  <c:v>Weight 2</c:v>
                </c:pt>
                <c:pt idx="2">
                  <c:v>Weight 3</c:v>
                </c:pt>
                <c:pt idx="3">
                  <c:v>N.A.</c:v>
                </c:pt>
              </c:strCache>
            </c:strRef>
          </c:cat>
          <c:val>
            <c:numRef>
              <c:f>'Q15'!$C$5:$C$8</c:f>
              <c:numCache>
                <c:formatCode>General</c:formatCode>
                <c:ptCount val="4"/>
                <c:pt idx="0">
                  <c:v>1</c:v>
                </c:pt>
              </c:numCache>
            </c:numRef>
          </c:val>
          <c:extLst>
            <c:ext xmlns:c16="http://schemas.microsoft.com/office/drawing/2014/chart" uri="{C3380CC4-5D6E-409C-BE32-E72D297353CC}">
              <c16:uniqueId val="{00000007-DDAB-4E4F-9306-6B34E54AD8BE}"/>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spreadsheet.xlsx]Q16!Tabela dinâmica27</c:name>
    <c:fmtId val="217"/>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89BA17"/>
          </a:solidFill>
        </c:spPr>
        <c:marker>
          <c:symbol val="none"/>
        </c:marker>
        <c:dLbl>
          <c:idx val="0"/>
          <c:delete val="1"/>
          <c:extLst>
            <c:ext xmlns:c15="http://schemas.microsoft.com/office/drawing/2012/chart" uri="{CE6537A1-D6FC-4f65-9D91-7224C49458BB}"/>
          </c:extLst>
        </c:dLbl>
      </c:pivotFmt>
      <c:pivotFmt>
        <c:idx val="193"/>
        <c:spPr>
          <a:solidFill>
            <a:srgbClr val="7030A0"/>
          </a:solidFill>
        </c:spPr>
        <c:marker>
          <c:symbol val="none"/>
        </c:marker>
        <c:dLbl>
          <c:idx val="0"/>
          <c:delete val="1"/>
          <c:extLst>
            <c:ext xmlns:c15="http://schemas.microsoft.com/office/drawing/2012/chart" uri="{CE6537A1-D6FC-4f65-9D91-7224C49458BB}"/>
          </c:extLst>
        </c:dLbl>
      </c:pivotFmt>
      <c:pivotFmt>
        <c:idx val="194"/>
        <c:spPr>
          <a:solidFill>
            <a:srgbClr val="00A656"/>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'Q16'!$B$3:$B$4</c:f>
              <c:strCache>
                <c:ptCount val="1"/>
                <c:pt idx="0">
                  <c:v>MA</c:v>
                </c:pt>
              </c:strCache>
            </c:strRef>
          </c:tx>
          <c:spPr>
            <a:solidFill>
              <a:srgbClr val="023F88"/>
            </a:solidFill>
          </c:spPr>
          <c:invertIfNegative val="0"/>
          <c:cat>
            <c:strRef>
              <c:f>'Q16'!$A$5:$A$7</c:f>
              <c:strCache>
                <c:ptCount val="3"/>
                <c:pt idx="0">
                  <c:v>Weight 1</c:v>
                </c:pt>
                <c:pt idx="1">
                  <c:v>Weight 2</c:v>
                </c:pt>
                <c:pt idx="2">
                  <c:v>N.A.</c:v>
                </c:pt>
              </c:strCache>
            </c:strRef>
          </c:cat>
          <c:val>
            <c:numRef>
              <c:f>'Q16'!$B$5:$B$7</c:f>
              <c:numCache>
                <c:formatCode>General</c:formatCode>
                <c:ptCount val="3"/>
                <c:pt idx="0">
                  <c:v>7</c:v>
                </c:pt>
                <c:pt idx="1">
                  <c:v>2</c:v>
                </c:pt>
                <c:pt idx="2">
                  <c:v>1</c:v>
                </c:pt>
              </c:numCache>
            </c:numRef>
          </c:val>
          <c:extLst>
            <c:ext xmlns:c16="http://schemas.microsoft.com/office/drawing/2014/chart" uri="{C3380CC4-5D6E-409C-BE32-E72D297353CC}">
              <c16:uniqueId val="{00000006-1918-4785-BA92-4A99DF5DE0F0}"/>
            </c:ext>
          </c:extLst>
        </c:ser>
        <c:ser>
          <c:idx val="1"/>
          <c:order val="1"/>
          <c:tx>
            <c:strRef>
              <c:f>'Q16'!$C$3:$C$4</c:f>
              <c:strCache>
                <c:ptCount val="1"/>
                <c:pt idx="0">
                  <c:v>PV</c:v>
                </c:pt>
              </c:strCache>
            </c:strRef>
          </c:tx>
          <c:spPr>
            <a:solidFill>
              <a:srgbClr val="89BA17"/>
            </a:solidFill>
          </c:spPr>
          <c:invertIfNegative val="0"/>
          <c:cat>
            <c:strRef>
              <c:f>'Q16'!$A$5:$A$7</c:f>
              <c:strCache>
                <c:ptCount val="3"/>
                <c:pt idx="0">
                  <c:v>Weight 1</c:v>
                </c:pt>
                <c:pt idx="1">
                  <c:v>Weight 2</c:v>
                </c:pt>
                <c:pt idx="2">
                  <c:v>N.A.</c:v>
                </c:pt>
              </c:strCache>
            </c:strRef>
          </c:cat>
          <c:val>
            <c:numRef>
              <c:f>'Q16'!$C$5:$C$7</c:f>
              <c:numCache>
                <c:formatCode>General</c:formatCode>
                <c:ptCount val="3"/>
                <c:pt idx="0">
                  <c:v>1</c:v>
                </c:pt>
              </c:numCache>
            </c:numRef>
          </c:val>
          <c:extLst>
            <c:ext xmlns:c16="http://schemas.microsoft.com/office/drawing/2014/chart" uri="{C3380CC4-5D6E-409C-BE32-E72D297353CC}">
              <c16:uniqueId val="{00000007-1918-4785-BA92-4A99DF5DE0F0}"/>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spreadsheet.xlsx]Q17!Tabela dinâmica27</c:name>
    <c:fmtId val="235"/>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a:t>
            </a:r>
            <a:r>
              <a:rPr lang="pt-BR" sz="1200" b="1" baseline="0">
                <a:solidFill>
                  <a:srgbClr val="4D4F53"/>
                </a:solidFill>
              </a:rPr>
              <a:t> only</a:t>
            </a:r>
            <a:endParaRPr lang="pt-BR" sz="1200" b="1">
              <a:solidFill>
                <a:srgbClr val="4D4F53"/>
              </a:solidFill>
            </a:endParaRP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7030A0"/>
          </a:solidFill>
        </c:spPr>
        <c:marker>
          <c:symbol val="none"/>
        </c:marker>
        <c:dLbl>
          <c:idx val="0"/>
          <c:delete val="1"/>
          <c:extLst>
            <c:ext xmlns:c15="http://schemas.microsoft.com/office/drawing/2012/chart" uri="{CE6537A1-D6FC-4f65-9D91-7224C49458BB}"/>
          </c:extLst>
        </c:dLbl>
      </c:pivotFmt>
      <c:pivotFmt>
        <c:idx val="208"/>
        <c:spPr>
          <a:solidFill>
            <a:srgbClr val="89BA17"/>
          </a:solidFill>
        </c:spPr>
        <c:marker>
          <c:symbol val="none"/>
        </c:marker>
        <c:dLbl>
          <c:idx val="0"/>
          <c:delete val="1"/>
          <c:extLst>
            <c:ext xmlns:c15="http://schemas.microsoft.com/office/drawing/2012/chart" uri="{CE6537A1-D6FC-4f65-9D91-7224C49458BB}"/>
          </c:extLst>
        </c:dLbl>
      </c:pivotFmt>
      <c:pivotFmt>
        <c:idx val="209"/>
        <c:spPr>
          <a:solidFill>
            <a:srgbClr val="00A656"/>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'Q17'!$B$3:$B$4</c:f>
              <c:strCache>
                <c:ptCount val="1"/>
                <c:pt idx="0">
                  <c:v>MA</c:v>
                </c:pt>
              </c:strCache>
            </c:strRef>
          </c:tx>
          <c:spPr>
            <a:solidFill>
              <a:srgbClr val="023F88"/>
            </a:solidFill>
          </c:spPr>
          <c:invertIfNegative val="0"/>
          <c:cat>
            <c:strRef>
              <c:f>'Q17'!$A$5:$A$9</c:f>
              <c:strCache>
                <c:ptCount val="5"/>
                <c:pt idx="0">
                  <c:v>Weight 2</c:v>
                </c:pt>
                <c:pt idx="1">
                  <c:v>Weight 3</c:v>
                </c:pt>
                <c:pt idx="2">
                  <c:v>Weight 4</c:v>
                </c:pt>
                <c:pt idx="3">
                  <c:v>Weight 5</c:v>
                </c:pt>
                <c:pt idx="4">
                  <c:v>N.A.</c:v>
                </c:pt>
              </c:strCache>
            </c:strRef>
          </c:cat>
          <c:val>
            <c:numRef>
              <c:f>'Q17'!$B$5:$B$9</c:f>
              <c:numCache>
                <c:formatCode>General</c:formatCode>
                <c:ptCount val="5"/>
                <c:pt idx="0">
                  <c:v>1</c:v>
                </c:pt>
                <c:pt idx="1">
                  <c:v>3</c:v>
                </c:pt>
                <c:pt idx="2">
                  <c:v>4</c:v>
                </c:pt>
                <c:pt idx="3">
                  <c:v>1</c:v>
                </c:pt>
                <c:pt idx="4">
                  <c:v>1</c:v>
                </c:pt>
              </c:numCache>
            </c:numRef>
          </c:val>
          <c:extLst>
            <c:ext xmlns:c16="http://schemas.microsoft.com/office/drawing/2014/chart" uri="{C3380CC4-5D6E-409C-BE32-E72D297353CC}">
              <c16:uniqueId val="{00000006-5303-4114-8A49-9905F297B2E1}"/>
            </c:ext>
          </c:extLst>
        </c:ser>
        <c:ser>
          <c:idx val="1"/>
          <c:order val="1"/>
          <c:tx>
            <c:strRef>
              <c:f>'Q17'!$C$3:$C$4</c:f>
              <c:strCache>
                <c:ptCount val="1"/>
                <c:pt idx="0">
                  <c:v>PV</c:v>
                </c:pt>
              </c:strCache>
            </c:strRef>
          </c:tx>
          <c:spPr>
            <a:solidFill>
              <a:srgbClr val="89BA17"/>
            </a:solidFill>
          </c:spPr>
          <c:invertIfNegative val="0"/>
          <c:cat>
            <c:strRef>
              <c:f>'Q17'!$A$5:$A$9</c:f>
              <c:strCache>
                <c:ptCount val="5"/>
                <c:pt idx="0">
                  <c:v>Weight 2</c:v>
                </c:pt>
                <c:pt idx="1">
                  <c:v>Weight 3</c:v>
                </c:pt>
                <c:pt idx="2">
                  <c:v>Weight 4</c:v>
                </c:pt>
                <c:pt idx="3">
                  <c:v>Weight 5</c:v>
                </c:pt>
                <c:pt idx="4">
                  <c:v>N.A.</c:v>
                </c:pt>
              </c:strCache>
            </c:strRef>
          </c:cat>
          <c:val>
            <c:numRef>
              <c:f>'Q17'!$C$5:$C$9</c:f>
              <c:numCache>
                <c:formatCode>General</c:formatCode>
                <c:ptCount val="5"/>
                <c:pt idx="1">
                  <c:v>1</c:v>
                </c:pt>
              </c:numCache>
            </c:numRef>
          </c:val>
          <c:extLst>
            <c:ext xmlns:c16="http://schemas.microsoft.com/office/drawing/2014/chart" uri="{C3380CC4-5D6E-409C-BE32-E72D297353CC}">
              <c16:uniqueId val="{00000007-5303-4114-8A49-9905F297B2E1}"/>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spreadsheet.xlsx]Q18!Tabela dinâmica27</c:name>
    <c:fmtId val="249"/>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89BA17"/>
          </a:solidFill>
        </c:spPr>
        <c:marker>
          <c:symbol val="none"/>
        </c:marker>
        <c:dLbl>
          <c:idx val="0"/>
          <c:delete val="1"/>
          <c:extLst>
            <c:ext xmlns:c15="http://schemas.microsoft.com/office/drawing/2012/chart" uri="{CE6537A1-D6FC-4f65-9D91-7224C49458BB}"/>
          </c:extLst>
        </c:dLbl>
      </c:pivotFmt>
      <c:pivotFmt>
        <c:idx val="222"/>
        <c:spPr>
          <a:solidFill>
            <a:srgbClr val="7030A0"/>
          </a:solidFill>
        </c:spPr>
        <c:marker>
          <c:symbol val="none"/>
        </c:marker>
        <c:dLbl>
          <c:idx val="0"/>
          <c:delete val="1"/>
          <c:extLst>
            <c:ext xmlns:c15="http://schemas.microsoft.com/office/drawing/2012/chart" uri="{CE6537A1-D6FC-4f65-9D91-7224C49458BB}"/>
          </c:extLst>
        </c:dLbl>
      </c:pivotFmt>
      <c:pivotFmt>
        <c:idx val="223"/>
        <c:spPr>
          <a:solidFill>
            <a:srgbClr val="00A656"/>
          </a:solidFill>
        </c:spPr>
        <c:marker>
          <c:symbol val="none"/>
        </c:marker>
        <c:dLbl>
          <c:idx val="0"/>
          <c:delete val="1"/>
          <c:extLst>
            <c:ext xmlns:c15="http://schemas.microsoft.com/office/drawing/2012/chart" uri="{CE6537A1-D6FC-4f65-9D91-7224C49458BB}"/>
          </c:extLst>
        </c:dLbl>
      </c:pivotFmt>
      <c:pivotFmt>
        <c:idx val="224"/>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'Q18'!$B$3:$B$4</c:f>
              <c:strCache>
                <c:ptCount val="1"/>
                <c:pt idx="0">
                  <c:v>MA</c:v>
                </c:pt>
              </c:strCache>
            </c:strRef>
          </c:tx>
          <c:spPr>
            <a:solidFill>
              <a:srgbClr val="023F88"/>
            </a:solidFill>
          </c:spPr>
          <c:invertIfNegative val="0"/>
          <c:cat>
            <c:strRef>
              <c:f>'Q18'!$A$5:$A$7</c:f>
              <c:strCache>
                <c:ptCount val="3"/>
                <c:pt idx="0">
                  <c:v>Weight 1</c:v>
                </c:pt>
                <c:pt idx="1">
                  <c:v>Weight 2</c:v>
                </c:pt>
                <c:pt idx="2">
                  <c:v>N.A.</c:v>
                </c:pt>
              </c:strCache>
            </c:strRef>
          </c:cat>
          <c:val>
            <c:numRef>
              <c:f>'Q18'!$B$5:$B$7</c:f>
              <c:numCache>
                <c:formatCode>General</c:formatCode>
                <c:ptCount val="3"/>
                <c:pt idx="0">
                  <c:v>1</c:v>
                </c:pt>
                <c:pt idx="1">
                  <c:v>8</c:v>
                </c:pt>
                <c:pt idx="2">
                  <c:v>1</c:v>
                </c:pt>
              </c:numCache>
            </c:numRef>
          </c:val>
          <c:extLst>
            <c:ext xmlns:c16="http://schemas.microsoft.com/office/drawing/2014/chart" uri="{C3380CC4-5D6E-409C-BE32-E72D297353CC}">
              <c16:uniqueId val="{00000005-806C-4E31-AFB1-DA9E1CF8E78E}"/>
            </c:ext>
          </c:extLst>
        </c:ser>
        <c:ser>
          <c:idx val="1"/>
          <c:order val="1"/>
          <c:tx>
            <c:strRef>
              <c:f>'Q18'!$C$3:$C$4</c:f>
              <c:strCache>
                <c:ptCount val="1"/>
                <c:pt idx="0">
                  <c:v>PV</c:v>
                </c:pt>
              </c:strCache>
            </c:strRef>
          </c:tx>
          <c:spPr>
            <a:solidFill>
              <a:srgbClr val="89BA17"/>
            </a:solidFill>
          </c:spPr>
          <c:invertIfNegative val="0"/>
          <c:cat>
            <c:strRef>
              <c:f>'Q18'!$A$5:$A$7</c:f>
              <c:strCache>
                <c:ptCount val="3"/>
                <c:pt idx="0">
                  <c:v>Weight 1</c:v>
                </c:pt>
                <c:pt idx="1">
                  <c:v>Weight 2</c:v>
                </c:pt>
                <c:pt idx="2">
                  <c:v>N.A.</c:v>
                </c:pt>
              </c:strCache>
            </c:strRef>
          </c:cat>
          <c:val>
            <c:numRef>
              <c:f>'Q18'!$C$5:$C$7</c:f>
              <c:numCache>
                <c:formatCode>General</c:formatCode>
                <c:ptCount val="3"/>
                <c:pt idx="1">
                  <c:v>1</c:v>
                </c:pt>
              </c:numCache>
            </c:numRef>
          </c:val>
          <c:extLst>
            <c:ext xmlns:c16="http://schemas.microsoft.com/office/drawing/2014/chart" uri="{C3380CC4-5D6E-409C-BE32-E72D297353CC}">
              <c16:uniqueId val="{00000006-806C-4E31-AFB1-DA9E1CF8E78E}"/>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spreadsheet.xlsx]Q19!Tabela dinâmica27</c:name>
    <c:fmtId val="264"/>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FF6600"/>
          </a:solidFill>
        </c:spPr>
        <c:marker>
          <c:symbol val="none"/>
        </c:marker>
        <c:dLbl>
          <c:idx val="0"/>
          <c:delete val="1"/>
          <c:extLst>
            <c:ext xmlns:c15="http://schemas.microsoft.com/office/drawing/2012/chart" uri="{CE6537A1-D6FC-4f65-9D91-7224C49458BB}"/>
          </c:extLst>
        </c:dLbl>
      </c:pivotFmt>
      <c:pivotFmt>
        <c:idx val="222"/>
        <c:spPr>
          <a:solidFill>
            <a:srgbClr val="89BA17"/>
          </a:solidFill>
        </c:spPr>
        <c:marker>
          <c:symbol val="none"/>
        </c:marker>
        <c:dLbl>
          <c:idx val="0"/>
          <c:delete val="1"/>
          <c:extLst>
            <c:ext xmlns:c15="http://schemas.microsoft.com/office/drawing/2012/chart" uri="{CE6537A1-D6FC-4f65-9D91-7224C49458BB}"/>
          </c:extLst>
        </c:dLbl>
      </c:pivotFmt>
      <c:pivotFmt>
        <c:idx val="223"/>
        <c:spPr>
          <a:solidFill>
            <a:srgbClr val="7030A0"/>
          </a:solidFill>
        </c:spPr>
        <c:marker>
          <c:symbol val="none"/>
        </c:marker>
        <c:dLbl>
          <c:idx val="0"/>
          <c:delete val="1"/>
          <c:extLst>
            <c:ext xmlns:c15="http://schemas.microsoft.com/office/drawing/2012/chart" uri="{CE6537A1-D6FC-4f65-9D91-7224C49458BB}"/>
          </c:extLst>
        </c:dLbl>
      </c:pivotFmt>
      <c:pivotFmt>
        <c:idx val="224"/>
        <c:spPr>
          <a:solidFill>
            <a:srgbClr val="023F88"/>
          </a:solidFill>
        </c:spPr>
        <c:marker>
          <c:symbol val="none"/>
        </c:marker>
        <c:dLbl>
          <c:idx val="0"/>
          <c:delete val="1"/>
          <c:extLst>
            <c:ext xmlns:c15="http://schemas.microsoft.com/office/drawing/2012/chart" uri="{CE6537A1-D6FC-4f65-9D91-7224C49458BB}"/>
          </c:extLst>
        </c:dLbl>
      </c:pivotFmt>
      <c:pivotFmt>
        <c:idx val="225"/>
        <c:spPr>
          <a:solidFill>
            <a:srgbClr val="FF6600"/>
          </a:solidFill>
        </c:spPr>
        <c:marker>
          <c:symbol val="none"/>
        </c:marker>
        <c:dLbl>
          <c:idx val="0"/>
          <c:delete val="1"/>
          <c:extLst>
            <c:ext xmlns:c15="http://schemas.microsoft.com/office/drawing/2012/chart" uri="{CE6537A1-D6FC-4f65-9D91-7224C49458BB}"/>
          </c:extLst>
        </c:dLbl>
      </c:pivotFmt>
      <c:pivotFmt>
        <c:idx val="226"/>
        <c:spPr>
          <a:solidFill>
            <a:srgbClr val="89BA17"/>
          </a:solidFill>
        </c:spPr>
        <c:marker>
          <c:symbol val="none"/>
        </c:marker>
        <c:dLbl>
          <c:idx val="0"/>
          <c:delete val="1"/>
          <c:extLst>
            <c:ext xmlns:c15="http://schemas.microsoft.com/office/drawing/2012/chart" uri="{CE6537A1-D6FC-4f65-9D91-7224C49458BB}"/>
          </c:extLst>
        </c:dLbl>
      </c:pivotFmt>
      <c:pivotFmt>
        <c:idx val="227"/>
        <c:spPr>
          <a:solidFill>
            <a:srgbClr val="7030A0"/>
          </a:solidFill>
        </c:spPr>
        <c:marker>
          <c:symbol val="none"/>
        </c:marker>
        <c:dLbl>
          <c:idx val="0"/>
          <c:delete val="1"/>
          <c:extLst>
            <c:ext xmlns:c15="http://schemas.microsoft.com/office/drawing/2012/chart" uri="{CE6537A1-D6FC-4f65-9D91-7224C49458BB}"/>
          </c:extLst>
        </c:dLbl>
      </c:pivotFmt>
      <c:pivotFmt>
        <c:idx val="228"/>
        <c:marker>
          <c:symbol val="none"/>
        </c:marker>
        <c:dLbl>
          <c:idx val="0"/>
          <c:delete val="1"/>
          <c:extLst>
            <c:ext xmlns:c15="http://schemas.microsoft.com/office/drawing/2012/chart" uri="{CE6537A1-D6FC-4f65-9D91-7224C49458BB}"/>
          </c:extLst>
        </c:dLbl>
      </c:pivotFmt>
      <c:pivotFmt>
        <c:idx val="229"/>
        <c:marker>
          <c:symbol val="none"/>
        </c:marker>
        <c:dLbl>
          <c:idx val="0"/>
          <c:delete val="1"/>
          <c:extLst>
            <c:ext xmlns:c15="http://schemas.microsoft.com/office/drawing/2012/chart" uri="{CE6537A1-D6FC-4f65-9D91-7224C49458BB}"/>
          </c:extLst>
        </c:dLbl>
      </c:pivotFmt>
      <c:pivotFmt>
        <c:idx val="230"/>
        <c:marker>
          <c:symbol val="none"/>
        </c:marker>
        <c:dLbl>
          <c:idx val="0"/>
          <c:delete val="1"/>
          <c:extLst>
            <c:ext xmlns:c15="http://schemas.microsoft.com/office/drawing/2012/chart" uri="{CE6537A1-D6FC-4f65-9D91-7224C49458BB}"/>
          </c:extLst>
        </c:dLbl>
      </c:pivotFmt>
      <c:pivotFmt>
        <c:idx val="231"/>
        <c:marker>
          <c:symbol val="none"/>
        </c:marker>
        <c:dLbl>
          <c:idx val="0"/>
          <c:delete val="1"/>
          <c:extLst>
            <c:ext xmlns:c15="http://schemas.microsoft.com/office/drawing/2012/chart" uri="{CE6537A1-D6FC-4f65-9D91-7224C49458BB}"/>
          </c:extLst>
        </c:dLbl>
      </c:pivotFmt>
      <c:pivotFmt>
        <c:idx val="232"/>
        <c:spPr>
          <a:solidFill>
            <a:srgbClr val="00B4ED"/>
          </a:solidFill>
        </c:spPr>
        <c:marker>
          <c:symbol val="none"/>
        </c:marker>
        <c:dLbl>
          <c:idx val="0"/>
          <c:delete val="1"/>
          <c:extLst>
            <c:ext xmlns:c15="http://schemas.microsoft.com/office/drawing/2012/chart" uri="{CE6537A1-D6FC-4f65-9D91-7224C49458BB}"/>
          </c:extLst>
        </c:dLbl>
      </c:pivotFmt>
      <c:pivotFmt>
        <c:idx val="233"/>
        <c:spPr>
          <a:solidFill>
            <a:srgbClr val="023F88"/>
          </a:solidFill>
        </c:spPr>
        <c:marker>
          <c:symbol val="none"/>
        </c:marker>
        <c:dLbl>
          <c:idx val="0"/>
          <c:delete val="1"/>
          <c:extLst>
            <c:ext xmlns:c15="http://schemas.microsoft.com/office/drawing/2012/chart" uri="{CE6537A1-D6FC-4f65-9D91-7224C49458BB}"/>
          </c:extLst>
        </c:dLbl>
      </c:pivotFmt>
      <c:pivotFmt>
        <c:idx val="234"/>
        <c:spPr>
          <a:solidFill>
            <a:srgbClr val="89BA17"/>
          </a:solidFill>
        </c:spPr>
        <c:marker>
          <c:symbol val="none"/>
        </c:marker>
        <c:dLbl>
          <c:idx val="0"/>
          <c:delete val="1"/>
          <c:extLst>
            <c:ext xmlns:c15="http://schemas.microsoft.com/office/drawing/2012/chart" uri="{CE6537A1-D6FC-4f65-9D91-7224C49458BB}"/>
          </c:extLst>
        </c:dLbl>
      </c:pivotFmt>
      <c:pivotFmt>
        <c:idx val="235"/>
        <c:spPr>
          <a:solidFill>
            <a:srgbClr val="7030A0"/>
          </a:solidFill>
        </c:spPr>
        <c:marker>
          <c:symbol val="none"/>
        </c:marker>
        <c:dLbl>
          <c:idx val="0"/>
          <c:delete val="1"/>
          <c:extLst>
            <c:ext xmlns:c15="http://schemas.microsoft.com/office/drawing/2012/chart" uri="{CE6537A1-D6FC-4f65-9D91-7224C49458BB}"/>
          </c:extLst>
        </c:dLbl>
      </c:pivotFmt>
      <c:pivotFmt>
        <c:idx val="236"/>
        <c:spPr>
          <a:solidFill>
            <a:srgbClr val="00A656"/>
          </a:solidFill>
        </c:spPr>
        <c:marker>
          <c:symbol val="none"/>
        </c:marker>
        <c:dLbl>
          <c:idx val="0"/>
          <c:delete val="1"/>
          <c:extLst>
            <c:ext xmlns:c15="http://schemas.microsoft.com/office/drawing/2012/chart" uri="{CE6537A1-D6FC-4f65-9D91-7224C49458BB}"/>
          </c:extLst>
        </c:dLbl>
      </c:pivotFmt>
      <c:pivotFmt>
        <c:idx val="237"/>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'Q19'!$B$3:$B$4</c:f>
              <c:strCache>
                <c:ptCount val="1"/>
                <c:pt idx="0">
                  <c:v>MA</c:v>
                </c:pt>
              </c:strCache>
            </c:strRef>
          </c:tx>
          <c:spPr>
            <a:solidFill>
              <a:srgbClr val="023F88"/>
            </a:solidFill>
          </c:spPr>
          <c:invertIfNegative val="0"/>
          <c:cat>
            <c:strRef>
              <c:f>'Q19'!$A$5:$A$8</c:f>
              <c:strCache>
                <c:ptCount val="4"/>
                <c:pt idx="0">
                  <c:v>Weight 1</c:v>
                </c:pt>
                <c:pt idx="1">
                  <c:v>Weight 2</c:v>
                </c:pt>
                <c:pt idx="2">
                  <c:v>Weight 3</c:v>
                </c:pt>
                <c:pt idx="3">
                  <c:v>Weight 4</c:v>
                </c:pt>
              </c:strCache>
            </c:strRef>
          </c:cat>
          <c:val>
            <c:numRef>
              <c:f>'Q19'!$B$5:$B$8</c:f>
              <c:numCache>
                <c:formatCode>General</c:formatCode>
                <c:ptCount val="4"/>
                <c:pt idx="0">
                  <c:v>3</c:v>
                </c:pt>
                <c:pt idx="1">
                  <c:v>5</c:v>
                </c:pt>
                <c:pt idx="2">
                  <c:v>1</c:v>
                </c:pt>
                <c:pt idx="3">
                  <c:v>1</c:v>
                </c:pt>
              </c:numCache>
            </c:numRef>
          </c:val>
          <c:extLst>
            <c:ext xmlns:c16="http://schemas.microsoft.com/office/drawing/2014/chart" uri="{C3380CC4-5D6E-409C-BE32-E72D297353CC}">
              <c16:uniqueId val="{00000005-C7A3-4DC4-93FB-A8CF0DFB9420}"/>
            </c:ext>
          </c:extLst>
        </c:ser>
        <c:ser>
          <c:idx val="1"/>
          <c:order val="1"/>
          <c:tx>
            <c:strRef>
              <c:f>'Q19'!$C$3:$C$4</c:f>
              <c:strCache>
                <c:ptCount val="1"/>
                <c:pt idx="0">
                  <c:v>PV</c:v>
                </c:pt>
              </c:strCache>
            </c:strRef>
          </c:tx>
          <c:spPr>
            <a:solidFill>
              <a:srgbClr val="89BA17"/>
            </a:solidFill>
          </c:spPr>
          <c:invertIfNegative val="0"/>
          <c:cat>
            <c:strRef>
              <c:f>'Q19'!$A$5:$A$8</c:f>
              <c:strCache>
                <c:ptCount val="4"/>
                <c:pt idx="0">
                  <c:v>Weight 1</c:v>
                </c:pt>
                <c:pt idx="1">
                  <c:v>Weight 2</c:v>
                </c:pt>
                <c:pt idx="2">
                  <c:v>Weight 3</c:v>
                </c:pt>
                <c:pt idx="3">
                  <c:v>Weight 4</c:v>
                </c:pt>
              </c:strCache>
            </c:strRef>
          </c:cat>
          <c:val>
            <c:numRef>
              <c:f>'Q19'!$C$5:$C$8</c:f>
              <c:numCache>
                <c:formatCode>General</c:formatCode>
                <c:ptCount val="4"/>
                <c:pt idx="0">
                  <c:v>1</c:v>
                </c:pt>
              </c:numCache>
            </c:numRef>
          </c:val>
          <c:extLst>
            <c:ext xmlns:c16="http://schemas.microsoft.com/office/drawing/2014/chart" uri="{C3380CC4-5D6E-409C-BE32-E72D297353CC}">
              <c16:uniqueId val="{00000006-C7A3-4DC4-93FB-A8CF0DFB9420}"/>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spreadsheet.xlsx]Q20!Tabela dinâmica27</c:name>
    <c:fmtId val="277"/>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FF6600"/>
          </a:solidFill>
        </c:spPr>
        <c:marker>
          <c:symbol val="none"/>
        </c:marker>
        <c:dLbl>
          <c:idx val="0"/>
          <c:delete val="1"/>
          <c:extLst>
            <c:ext xmlns:c15="http://schemas.microsoft.com/office/drawing/2012/chart" uri="{CE6537A1-D6FC-4f65-9D91-7224C49458BB}"/>
          </c:extLst>
        </c:dLbl>
      </c:pivotFmt>
      <c:pivotFmt>
        <c:idx val="222"/>
        <c:spPr>
          <a:solidFill>
            <a:srgbClr val="89BA17"/>
          </a:solidFill>
        </c:spPr>
        <c:marker>
          <c:symbol val="none"/>
        </c:marker>
        <c:dLbl>
          <c:idx val="0"/>
          <c:delete val="1"/>
          <c:extLst>
            <c:ext xmlns:c15="http://schemas.microsoft.com/office/drawing/2012/chart" uri="{CE6537A1-D6FC-4f65-9D91-7224C49458BB}"/>
          </c:extLst>
        </c:dLbl>
      </c:pivotFmt>
      <c:pivotFmt>
        <c:idx val="223"/>
        <c:spPr>
          <a:solidFill>
            <a:srgbClr val="7030A0"/>
          </a:solidFill>
        </c:spPr>
        <c:marker>
          <c:symbol val="none"/>
        </c:marker>
        <c:dLbl>
          <c:idx val="0"/>
          <c:delete val="1"/>
          <c:extLst>
            <c:ext xmlns:c15="http://schemas.microsoft.com/office/drawing/2012/chart" uri="{CE6537A1-D6FC-4f65-9D91-7224C49458BB}"/>
          </c:extLst>
        </c:dLbl>
      </c:pivotFmt>
      <c:pivotFmt>
        <c:idx val="224"/>
        <c:spPr>
          <a:solidFill>
            <a:srgbClr val="023F88"/>
          </a:solidFill>
        </c:spPr>
        <c:marker>
          <c:symbol val="none"/>
        </c:marker>
        <c:dLbl>
          <c:idx val="0"/>
          <c:delete val="1"/>
          <c:extLst>
            <c:ext xmlns:c15="http://schemas.microsoft.com/office/drawing/2012/chart" uri="{CE6537A1-D6FC-4f65-9D91-7224C49458BB}"/>
          </c:extLst>
        </c:dLbl>
      </c:pivotFmt>
      <c:pivotFmt>
        <c:idx val="225"/>
        <c:spPr>
          <a:solidFill>
            <a:srgbClr val="FF6600"/>
          </a:solidFill>
        </c:spPr>
        <c:marker>
          <c:symbol val="none"/>
        </c:marker>
        <c:dLbl>
          <c:idx val="0"/>
          <c:delete val="1"/>
          <c:extLst>
            <c:ext xmlns:c15="http://schemas.microsoft.com/office/drawing/2012/chart" uri="{CE6537A1-D6FC-4f65-9D91-7224C49458BB}"/>
          </c:extLst>
        </c:dLbl>
      </c:pivotFmt>
      <c:pivotFmt>
        <c:idx val="226"/>
        <c:spPr>
          <a:solidFill>
            <a:srgbClr val="89BA17"/>
          </a:solidFill>
        </c:spPr>
        <c:marker>
          <c:symbol val="none"/>
        </c:marker>
        <c:dLbl>
          <c:idx val="0"/>
          <c:delete val="1"/>
          <c:extLst>
            <c:ext xmlns:c15="http://schemas.microsoft.com/office/drawing/2012/chart" uri="{CE6537A1-D6FC-4f65-9D91-7224C49458BB}"/>
          </c:extLst>
        </c:dLbl>
      </c:pivotFmt>
      <c:pivotFmt>
        <c:idx val="227"/>
        <c:spPr>
          <a:solidFill>
            <a:srgbClr val="7030A0"/>
          </a:solidFill>
        </c:spPr>
        <c:marker>
          <c:symbol val="none"/>
        </c:marker>
        <c:dLbl>
          <c:idx val="0"/>
          <c:delete val="1"/>
          <c:extLst>
            <c:ext xmlns:c15="http://schemas.microsoft.com/office/drawing/2012/chart" uri="{CE6537A1-D6FC-4f65-9D91-7224C49458BB}"/>
          </c:extLst>
        </c:dLbl>
      </c:pivotFmt>
      <c:pivotFmt>
        <c:idx val="228"/>
        <c:marker>
          <c:symbol val="none"/>
        </c:marker>
        <c:dLbl>
          <c:idx val="0"/>
          <c:delete val="1"/>
          <c:extLst>
            <c:ext xmlns:c15="http://schemas.microsoft.com/office/drawing/2012/chart" uri="{CE6537A1-D6FC-4f65-9D91-7224C49458BB}"/>
          </c:extLst>
        </c:dLbl>
      </c:pivotFmt>
      <c:pivotFmt>
        <c:idx val="229"/>
        <c:marker>
          <c:symbol val="none"/>
        </c:marker>
        <c:dLbl>
          <c:idx val="0"/>
          <c:delete val="1"/>
          <c:extLst>
            <c:ext xmlns:c15="http://schemas.microsoft.com/office/drawing/2012/chart" uri="{CE6537A1-D6FC-4f65-9D91-7224C49458BB}"/>
          </c:extLst>
        </c:dLbl>
      </c:pivotFmt>
      <c:pivotFmt>
        <c:idx val="230"/>
        <c:marker>
          <c:symbol val="none"/>
        </c:marker>
        <c:dLbl>
          <c:idx val="0"/>
          <c:delete val="1"/>
          <c:extLst>
            <c:ext xmlns:c15="http://schemas.microsoft.com/office/drawing/2012/chart" uri="{CE6537A1-D6FC-4f65-9D91-7224C49458BB}"/>
          </c:extLst>
        </c:dLbl>
      </c:pivotFmt>
      <c:pivotFmt>
        <c:idx val="231"/>
        <c:marker>
          <c:symbol val="none"/>
        </c:marker>
        <c:dLbl>
          <c:idx val="0"/>
          <c:delete val="1"/>
          <c:extLst>
            <c:ext xmlns:c15="http://schemas.microsoft.com/office/drawing/2012/chart" uri="{CE6537A1-D6FC-4f65-9D91-7224C49458BB}"/>
          </c:extLst>
        </c:dLbl>
      </c:pivotFmt>
      <c:pivotFmt>
        <c:idx val="232"/>
        <c:spPr>
          <a:solidFill>
            <a:srgbClr val="00B4ED"/>
          </a:solidFill>
        </c:spPr>
        <c:marker>
          <c:symbol val="none"/>
        </c:marker>
        <c:dLbl>
          <c:idx val="0"/>
          <c:delete val="1"/>
          <c:extLst>
            <c:ext xmlns:c15="http://schemas.microsoft.com/office/drawing/2012/chart" uri="{CE6537A1-D6FC-4f65-9D91-7224C49458BB}"/>
          </c:extLst>
        </c:dLbl>
      </c:pivotFmt>
      <c:pivotFmt>
        <c:idx val="233"/>
        <c:spPr>
          <a:solidFill>
            <a:srgbClr val="023F88"/>
          </a:solidFill>
        </c:spPr>
        <c:marker>
          <c:symbol val="none"/>
        </c:marker>
        <c:dLbl>
          <c:idx val="0"/>
          <c:delete val="1"/>
          <c:extLst>
            <c:ext xmlns:c15="http://schemas.microsoft.com/office/drawing/2012/chart" uri="{CE6537A1-D6FC-4f65-9D91-7224C49458BB}"/>
          </c:extLst>
        </c:dLbl>
      </c:pivotFmt>
      <c:pivotFmt>
        <c:idx val="234"/>
        <c:spPr>
          <a:solidFill>
            <a:srgbClr val="FF6600"/>
          </a:solidFill>
        </c:spPr>
        <c:marker>
          <c:symbol val="none"/>
        </c:marker>
        <c:dLbl>
          <c:idx val="0"/>
          <c:delete val="1"/>
          <c:extLst>
            <c:ext xmlns:c15="http://schemas.microsoft.com/office/drawing/2012/chart" uri="{CE6537A1-D6FC-4f65-9D91-7224C49458BB}"/>
          </c:extLst>
        </c:dLbl>
      </c:pivotFmt>
      <c:pivotFmt>
        <c:idx val="235"/>
        <c:spPr>
          <a:solidFill>
            <a:srgbClr val="89BA17"/>
          </a:solidFill>
        </c:spPr>
        <c:marker>
          <c:symbol val="none"/>
        </c:marker>
        <c:dLbl>
          <c:idx val="0"/>
          <c:delete val="1"/>
          <c:extLst>
            <c:ext xmlns:c15="http://schemas.microsoft.com/office/drawing/2012/chart" uri="{CE6537A1-D6FC-4f65-9D91-7224C49458BB}"/>
          </c:extLst>
        </c:dLbl>
      </c:pivotFmt>
      <c:pivotFmt>
        <c:idx val="236"/>
        <c:spPr>
          <a:solidFill>
            <a:srgbClr val="7030A0"/>
          </a:solidFill>
        </c:spPr>
        <c:marker>
          <c:symbol val="none"/>
        </c:marker>
        <c:dLbl>
          <c:idx val="0"/>
          <c:delete val="1"/>
          <c:extLst>
            <c:ext xmlns:c15="http://schemas.microsoft.com/office/drawing/2012/chart" uri="{CE6537A1-D6FC-4f65-9D91-7224C49458BB}"/>
          </c:extLst>
        </c:dLbl>
      </c:pivotFmt>
      <c:pivotFmt>
        <c:idx val="237"/>
        <c:spPr>
          <a:solidFill>
            <a:srgbClr val="023F88"/>
          </a:solidFill>
        </c:spPr>
        <c:marker>
          <c:symbol val="none"/>
        </c:marker>
        <c:dLbl>
          <c:idx val="0"/>
          <c:delete val="1"/>
          <c:extLst>
            <c:ext xmlns:c15="http://schemas.microsoft.com/office/drawing/2012/chart" uri="{CE6537A1-D6FC-4f65-9D91-7224C49458BB}"/>
          </c:extLst>
        </c:dLbl>
      </c:pivotFmt>
      <c:pivotFmt>
        <c:idx val="238"/>
        <c:spPr>
          <a:solidFill>
            <a:srgbClr val="FF6600"/>
          </a:solidFill>
        </c:spPr>
        <c:marker>
          <c:symbol val="none"/>
        </c:marker>
        <c:dLbl>
          <c:idx val="0"/>
          <c:delete val="1"/>
          <c:extLst>
            <c:ext xmlns:c15="http://schemas.microsoft.com/office/drawing/2012/chart" uri="{CE6537A1-D6FC-4f65-9D91-7224C49458BB}"/>
          </c:extLst>
        </c:dLbl>
      </c:pivotFmt>
      <c:pivotFmt>
        <c:idx val="239"/>
        <c:spPr>
          <a:solidFill>
            <a:srgbClr val="89BA17"/>
          </a:solidFill>
        </c:spPr>
        <c:marker>
          <c:symbol val="none"/>
        </c:marker>
        <c:dLbl>
          <c:idx val="0"/>
          <c:delete val="1"/>
          <c:extLst>
            <c:ext xmlns:c15="http://schemas.microsoft.com/office/drawing/2012/chart" uri="{CE6537A1-D6FC-4f65-9D91-7224C49458BB}"/>
          </c:extLst>
        </c:dLbl>
      </c:pivotFmt>
      <c:pivotFmt>
        <c:idx val="240"/>
        <c:spPr>
          <a:solidFill>
            <a:srgbClr val="7030A0"/>
          </a:solidFill>
        </c:spPr>
        <c:marker>
          <c:symbol val="none"/>
        </c:marker>
        <c:dLbl>
          <c:idx val="0"/>
          <c:delete val="1"/>
          <c:extLst>
            <c:ext xmlns:c15="http://schemas.microsoft.com/office/drawing/2012/chart" uri="{CE6537A1-D6FC-4f65-9D91-7224C49458BB}"/>
          </c:extLst>
        </c:dLbl>
      </c:pivotFmt>
      <c:pivotFmt>
        <c:idx val="241"/>
        <c:marker>
          <c:symbol val="none"/>
        </c:marker>
        <c:dLbl>
          <c:idx val="0"/>
          <c:delete val="1"/>
          <c:extLst>
            <c:ext xmlns:c15="http://schemas.microsoft.com/office/drawing/2012/chart" uri="{CE6537A1-D6FC-4f65-9D91-7224C49458BB}"/>
          </c:extLst>
        </c:dLbl>
      </c:pivotFmt>
      <c:pivotFmt>
        <c:idx val="242"/>
        <c:marker>
          <c:symbol val="none"/>
        </c:marker>
        <c:dLbl>
          <c:idx val="0"/>
          <c:delete val="1"/>
          <c:extLst>
            <c:ext xmlns:c15="http://schemas.microsoft.com/office/drawing/2012/chart" uri="{CE6537A1-D6FC-4f65-9D91-7224C49458BB}"/>
          </c:extLst>
        </c:dLbl>
      </c:pivotFmt>
      <c:pivotFmt>
        <c:idx val="243"/>
        <c:marker>
          <c:symbol val="none"/>
        </c:marker>
        <c:dLbl>
          <c:idx val="0"/>
          <c:delete val="1"/>
          <c:extLst>
            <c:ext xmlns:c15="http://schemas.microsoft.com/office/drawing/2012/chart" uri="{CE6537A1-D6FC-4f65-9D91-7224C49458BB}"/>
          </c:extLst>
        </c:dLbl>
      </c:pivotFmt>
      <c:pivotFmt>
        <c:idx val="244"/>
        <c:marker>
          <c:symbol val="none"/>
        </c:marker>
        <c:dLbl>
          <c:idx val="0"/>
          <c:delete val="1"/>
          <c:extLst>
            <c:ext xmlns:c15="http://schemas.microsoft.com/office/drawing/2012/chart" uri="{CE6537A1-D6FC-4f65-9D91-7224C49458BB}"/>
          </c:extLst>
        </c:dLbl>
      </c:pivotFmt>
      <c:pivotFmt>
        <c:idx val="245"/>
        <c:spPr>
          <a:solidFill>
            <a:srgbClr val="00B4ED"/>
          </a:solidFill>
        </c:spPr>
        <c:marker>
          <c:symbol val="none"/>
        </c:marker>
        <c:dLbl>
          <c:idx val="0"/>
          <c:delete val="1"/>
          <c:extLst>
            <c:ext xmlns:c15="http://schemas.microsoft.com/office/drawing/2012/chart" uri="{CE6537A1-D6FC-4f65-9D91-7224C49458BB}"/>
          </c:extLst>
        </c:dLbl>
      </c:pivotFmt>
      <c:pivotFmt>
        <c:idx val="246"/>
        <c:spPr>
          <a:solidFill>
            <a:srgbClr val="023F88"/>
          </a:solidFill>
        </c:spPr>
        <c:marker>
          <c:symbol val="none"/>
        </c:marker>
        <c:dLbl>
          <c:idx val="0"/>
          <c:delete val="1"/>
          <c:extLst>
            <c:ext xmlns:c15="http://schemas.microsoft.com/office/drawing/2012/chart" uri="{CE6537A1-D6FC-4f65-9D91-7224C49458BB}"/>
          </c:extLst>
        </c:dLbl>
      </c:pivotFmt>
      <c:pivotFmt>
        <c:idx val="247"/>
        <c:spPr>
          <a:solidFill>
            <a:srgbClr val="89BA17"/>
          </a:solidFill>
        </c:spPr>
        <c:marker>
          <c:symbol val="none"/>
        </c:marker>
        <c:dLbl>
          <c:idx val="0"/>
          <c:delete val="1"/>
          <c:extLst>
            <c:ext xmlns:c15="http://schemas.microsoft.com/office/drawing/2012/chart" uri="{CE6537A1-D6FC-4f65-9D91-7224C49458BB}"/>
          </c:extLst>
        </c:dLbl>
      </c:pivotFmt>
      <c:pivotFmt>
        <c:idx val="248"/>
        <c:spPr>
          <a:solidFill>
            <a:srgbClr val="7030A0"/>
          </a:solidFill>
        </c:spPr>
        <c:marker>
          <c:symbol val="none"/>
        </c:marker>
        <c:dLbl>
          <c:idx val="0"/>
          <c:delete val="1"/>
          <c:extLst>
            <c:ext xmlns:c15="http://schemas.microsoft.com/office/drawing/2012/chart" uri="{CE6537A1-D6FC-4f65-9D91-7224C49458BB}"/>
          </c:extLst>
        </c:dLbl>
      </c:pivotFmt>
      <c:pivotFmt>
        <c:idx val="249"/>
        <c:spPr>
          <a:solidFill>
            <a:srgbClr val="00A656"/>
          </a:solidFill>
        </c:spPr>
        <c:marker>
          <c:symbol val="none"/>
        </c:marker>
        <c:dLbl>
          <c:idx val="0"/>
          <c:delete val="1"/>
          <c:extLst>
            <c:ext xmlns:c15="http://schemas.microsoft.com/office/drawing/2012/chart" uri="{CE6537A1-D6FC-4f65-9D91-7224C49458BB}"/>
          </c:extLst>
        </c:dLbl>
      </c:pivotFmt>
      <c:pivotFmt>
        <c:idx val="250"/>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'Q20'!$B$3:$B$4</c:f>
              <c:strCache>
                <c:ptCount val="1"/>
                <c:pt idx="0">
                  <c:v>MA</c:v>
                </c:pt>
              </c:strCache>
            </c:strRef>
          </c:tx>
          <c:spPr>
            <a:solidFill>
              <a:srgbClr val="023F88"/>
            </a:solidFill>
          </c:spPr>
          <c:invertIfNegative val="0"/>
          <c:cat>
            <c:strRef>
              <c:f>'Q20'!$A$5:$A$7</c:f>
              <c:strCache>
                <c:ptCount val="3"/>
                <c:pt idx="0">
                  <c:v>Weight 1</c:v>
                </c:pt>
                <c:pt idx="1">
                  <c:v>Weight 3</c:v>
                </c:pt>
                <c:pt idx="2">
                  <c:v>N.A.</c:v>
                </c:pt>
              </c:strCache>
            </c:strRef>
          </c:cat>
          <c:val>
            <c:numRef>
              <c:f>'Q20'!$B$5:$B$7</c:f>
              <c:numCache>
                <c:formatCode>General</c:formatCode>
                <c:ptCount val="3"/>
                <c:pt idx="0">
                  <c:v>7</c:v>
                </c:pt>
                <c:pt idx="1">
                  <c:v>1</c:v>
                </c:pt>
                <c:pt idx="2">
                  <c:v>2</c:v>
                </c:pt>
              </c:numCache>
            </c:numRef>
          </c:val>
          <c:extLst>
            <c:ext xmlns:c16="http://schemas.microsoft.com/office/drawing/2014/chart" uri="{C3380CC4-5D6E-409C-BE32-E72D297353CC}">
              <c16:uniqueId val="{00000005-8CE1-46CF-A1EC-887FF395420B}"/>
            </c:ext>
          </c:extLst>
        </c:ser>
        <c:ser>
          <c:idx val="1"/>
          <c:order val="1"/>
          <c:tx>
            <c:strRef>
              <c:f>'Q20'!$C$3:$C$4</c:f>
              <c:strCache>
                <c:ptCount val="1"/>
                <c:pt idx="0">
                  <c:v>PV</c:v>
                </c:pt>
              </c:strCache>
            </c:strRef>
          </c:tx>
          <c:spPr>
            <a:solidFill>
              <a:srgbClr val="89BA17"/>
            </a:solidFill>
          </c:spPr>
          <c:invertIfNegative val="0"/>
          <c:cat>
            <c:strRef>
              <c:f>'Q20'!$A$5:$A$7</c:f>
              <c:strCache>
                <c:ptCount val="3"/>
                <c:pt idx="0">
                  <c:v>Weight 1</c:v>
                </c:pt>
                <c:pt idx="1">
                  <c:v>Weight 3</c:v>
                </c:pt>
                <c:pt idx="2">
                  <c:v>N.A.</c:v>
                </c:pt>
              </c:strCache>
            </c:strRef>
          </c:cat>
          <c:val>
            <c:numRef>
              <c:f>'Q20'!$C$5:$C$7</c:f>
              <c:numCache>
                <c:formatCode>General</c:formatCode>
                <c:ptCount val="3"/>
                <c:pt idx="0">
                  <c:v>1</c:v>
                </c:pt>
              </c:numCache>
            </c:numRef>
          </c:val>
          <c:extLst>
            <c:ext xmlns:c16="http://schemas.microsoft.com/office/drawing/2014/chart" uri="{C3380CC4-5D6E-409C-BE32-E72D297353CC}">
              <c16:uniqueId val="{00000006-8CE1-46CF-A1EC-887FF395420B}"/>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spreadsheet.xlsx]Q21!Tabela dinâmica27</c:name>
    <c:fmtId val="290"/>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FF6600"/>
          </a:solidFill>
        </c:spPr>
        <c:marker>
          <c:symbol val="none"/>
        </c:marker>
        <c:dLbl>
          <c:idx val="0"/>
          <c:delete val="1"/>
          <c:extLst>
            <c:ext xmlns:c15="http://schemas.microsoft.com/office/drawing/2012/chart" uri="{CE6537A1-D6FC-4f65-9D91-7224C49458BB}"/>
          </c:extLst>
        </c:dLbl>
      </c:pivotFmt>
      <c:pivotFmt>
        <c:idx val="222"/>
        <c:spPr>
          <a:solidFill>
            <a:srgbClr val="89BA17"/>
          </a:solidFill>
        </c:spPr>
        <c:marker>
          <c:symbol val="none"/>
        </c:marker>
        <c:dLbl>
          <c:idx val="0"/>
          <c:delete val="1"/>
          <c:extLst>
            <c:ext xmlns:c15="http://schemas.microsoft.com/office/drawing/2012/chart" uri="{CE6537A1-D6FC-4f65-9D91-7224C49458BB}"/>
          </c:extLst>
        </c:dLbl>
      </c:pivotFmt>
      <c:pivotFmt>
        <c:idx val="223"/>
        <c:spPr>
          <a:solidFill>
            <a:srgbClr val="7030A0"/>
          </a:solidFill>
        </c:spPr>
        <c:marker>
          <c:symbol val="none"/>
        </c:marker>
        <c:dLbl>
          <c:idx val="0"/>
          <c:delete val="1"/>
          <c:extLst>
            <c:ext xmlns:c15="http://schemas.microsoft.com/office/drawing/2012/chart" uri="{CE6537A1-D6FC-4f65-9D91-7224C49458BB}"/>
          </c:extLst>
        </c:dLbl>
      </c:pivotFmt>
      <c:pivotFmt>
        <c:idx val="224"/>
        <c:spPr>
          <a:solidFill>
            <a:srgbClr val="023F88"/>
          </a:solidFill>
        </c:spPr>
        <c:marker>
          <c:symbol val="none"/>
        </c:marker>
        <c:dLbl>
          <c:idx val="0"/>
          <c:delete val="1"/>
          <c:extLst>
            <c:ext xmlns:c15="http://schemas.microsoft.com/office/drawing/2012/chart" uri="{CE6537A1-D6FC-4f65-9D91-7224C49458BB}"/>
          </c:extLst>
        </c:dLbl>
      </c:pivotFmt>
      <c:pivotFmt>
        <c:idx val="225"/>
        <c:spPr>
          <a:solidFill>
            <a:srgbClr val="FF6600"/>
          </a:solidFill>
        </c:spPr>
        <c:marker>
          <c:symbol val="none"/>
        </c:marker>
        <c:dLbl>
          <c:idx val="0"/>
          <c:delete val="1"/>
          <c:extLst>
            <c:ext xmlns:c15="http://schemas.microsoft.com/office/drawing/2012/chart" uri="{CE6537A1-D6FC-4f65-9D91-7224C49458BB}"/>
          </c:extLst>
        </c:dLbl>
      </c:pivotFmt>
      <c:pivotFmt>
        <c:idx val="226"/>
        <c:spPr>
          <a:solidFill>
            <a:srgbClr val="89BA17"/>
          </a:solidFill>
        </c:spPr>
        <c:marker>
          <c:symbol val="none"/>
        </c:marker>
        <c:dLbl>
          <c:idx val="0"/>
          <c:delete val="1"/>
          <c:extLst>
            <c:ext xmlns:c15="http://schemas.microsoft.com/office/drawing/2012/chart" uri="{CE6537A1-D6FC-4f65-9D91-7224C49458BB}"/>
          </c:extLst>
        </c:dLbl>
      </c:pivotFmt>
      <c:pivotFmt>
        <c:idx val="227"/>
        <c:spPr>
          <a:solidFill>
            <a:srgbClr val="7030A0"/>
          </a:solidFill>
        </c:spPr>
        <c:marker>
          <c:symbol val="none"/>
        </c:marker>
        <c:dLbl>
          <c:idx val="0"/>
          <c:delete val="1"/>
          <c:extLst>
            <c:ext xmlns:c15="http://schemas.microsoft.com/office/drawing/2012/chart" uri="{CE6537A1-D6FC-4f65-9D91-7224C49458BB}"/>
          </c:extLst>
        </c:dLbl>
      </c:pivotFmt>
      <c:pivotFmt>
        <c:idx val="228"/>
        <c:marker>
          <c:symbol val="none"/>
        </c:marker>
        <c:dLbl>
          <c:idx val="0"/>
          <c:delete val="1"/>
          <c:extLst>
            <c:ext xmlns:c15="http://schemas.microsoft.com/office/drawing/2012/chart" uri="{CE6537A1-D6FC-4f65-9D91-7224C49458BB}"/>
          </c:extLst>
        </c:dLbl>
      </c:pivotFmt>
      <c:pivotFmt>
        <c:idx val="229"/>
        <c:marker>
          <c:symbol val="none"/>
        </c:marker>
        <c:dLbl>
          <c:idx val="0"/>
          <c:delete val="1"/>
          <c:extLst>
            <c:ext xmlns:c15="http://schemas.microsoft.com/office/drawing/2012/chart" uri="{CE6537A1-D6FC-4f65-9D91-7224C49458BB}"/>
          </c:extLst>
        </c:dLbl>
      </c:pivotFmt>
      <c:pivotFmt>
        <c:idx val="230"/>
        <c:marker>
          <c:symbol val="none"/>
        </c:marker>
        <c:dLbl>
          <c:idx val="0"/>
          <c:delete val="1"/>
          <c:extLst>
            <c:ext xmlns:c15="http://schemas.microsoft.com/office/drawing/2012/chart" uri="{CE6537A1-D6FC-4f65-9D91-7224C49458BB}"/>
          </c:extLst>
        </c:dLbl>
      </c:pivotFmt>
      <c:pivotFmt>
        <c:idx val="231"/>
        <c:marker>
          <c:symbol val="none"/>
        </c:marker>
        <c:dLbl>
          <c:idx val="0"/>
          <c:delete val="1"/>
          <c:extLst>
            <c:ext xmlns:c15="http://schemas.microsoft.com/office/drawing/2012/chart" uri="{CE6537A1-D6FC-4f65-9D91-7224C49458BB}"/>
          </c:extLst>
        </c:dLbl>
      </c:pivotFmt>
      <c:pivotFmt>
        <c:idx val="232"/>
        <c:spPr>
          <a:solidFill>
            <a:srgbClr val="00B4ED"/>
          </a:solidFill>
        </c:spPr>
        <c:marker>
          <c:symbol val="none"/>
        </c:marker>
        <c:dLbl>
          <c:idx val="0"/>
          <c:delete val="1"/>
          <c:extLst>
            <c:ext xmlns:c15="http://schemas.microsoft.com/office/drawing/2012/chart" uri="{CE6537A1-D6FC-4f65-9D91-7224C49458BB}"/>
          </c:extLst>
        </c:dLbl>
      </c:pivotFmt>
      <c:pivotFmt>
        <c:idx val="233"/>
        <c:spPr>
          <a:solidFill>
            <a:srgbClr val="023F88"/>
          </a:solidFill>
        </c:spPr>
        <c:marker>
          <c:symbol val="none"/>
        </c:marker>
        <c:dLbl>
          <c:idx val="0"/>
          <c:delete val="1"/>
          <c:extLst>
            <c:ext xmlns:c15="http://schemas.microsoft.com/office/drawing/2012/chart" uri="{CE6537A1-D6FC-4f65-9D91-7224C49458BB}"/>
          </c:extLst>
        </c:dLbl>
      </c:pivotFmt>
      <c:pivotFmt>
        <c:idx val="234"/>
        <c:spPr>
          <a:solidFill>
            <a:srgbClr val="FF6600"/>
          </a:solidFill>
        </c:spPr>
        <c:marker>
          <c:symbol val="none"/>
        </c:marker>
        <c:dLbl>
          <c:idx val="0"/>
          <c:delete val="1"/>
          <c:extLst>
            <c:ext xmlns:c15="http://schemas.microsoft.com/office/drawing/2012/chart" uri="{CE6537A1-D6FC-4f65-9D91-7224C49458BB}"/>
          </c:extLst>
        </c:dLbl>
      </c:pivotFmt>
      <c:pivotFmt>
        <c:idx val="235"/>
        <c:spPr>
          <a:solidFill>
            <a:srgbClr val="89BA17"/>
          </a:solidFill>
        </c:spPr>
        <c:marker>
          <c:symbol val="none"/>
        </c:marker>
        <c:dLbl>
          <c:idx val="0"/>
          <c:delete val="1"/>
          <c:extLst>
            <c:ext xmlns:c15="http://schemas.microsoft.com/office/drawing/2012/chart" uri="{CE6537A1-D6FC-4f65-9D91-7224C49458BB}"/>
          </c:extLst>
        </c:dLbl>
      </c:pivotFmt>
      <c:pivotFmt>
        <c:idx val="236"/>
        <c:spPr>
          <a:solidFill>
            <a:srgbClr val="7030A0"/>
          </a:solidFill>
        </c:spPr>
        <c:marker>
          <c:symbol val="none"/>
        </c:marker>
        <c:dLbl>
          <c:idx val="0"/>
          <c:delete val="1"/>
          <c:extLst>
            <c:ext xmlns:c15="http://schemas.microsoft.com/office/drawing/2012/chart" uri="{CE6537A1-D6FC-4f65-9D91-7224C49458BB}"/>
          </c:extLst>
        </c:dLbl>
      </c:pivotFmt>
      <c:pivotFmt>
        <c:idx val="237"/>
        <c:spPr>
          <a:solidFill>
            <a:srgbClr val="023F88"/>
          </a:solidFill>
        </c:spPr>
        <c:marker>
          <c:symbol val="none"/>
        </c:marker>
        <c:dLbl>
          <c:idx val="0"/>
          <c:delete val="1"/>
          <c:extLst>
            <c:ext xmlns:c15="http://schemas.microsoft.com/office/drawing/2012/chart" uri="{CE6537A1-D6FC-4f65-9D91-7224C49458BB}"/>
          </c:extLst>
        </c:dLbl>
      </c:pivotFmt>
      <c:pivotFmt>
        <c:idx val="238"/>
        <c:spPr>
          <a:solidFill>
            <a:srgbClr val="FF6600"/>
          </a:solidFill>
        </c:spPr>
        <c:marker>
          <c:symbol val="none"/>
        </c:marker>
        <c:dLbl>
          <c:idx val="0"/>
          <c:delete val="1"/>
          <c:extLst>
            <c:ext xmlns:c15="http://schemas.microsoft.com/office/drawing/2012/chart" uri="{CE6537A1-D6FC-4f65-9D91-7224C49458BB}"/>
          </c:extLst>
        </c:dLbl>
      </c:pivotFmt>
      <c:pivotFmt>
        <c:idx val="239"/>
        <c:spPr>
          <a:solidFill>
            <a:srgbClr val="89BA17"/>
          </a:solidFill>
        </c:spPr>
        <c:marker>
          <c:symbol val="none"/>
        </c:marker>
        <c:dLbl>
          <c:idx val="0"/>
          <c:delete val="1"/>
          <c:extLst>
            <c:ext xmlns:c15="http://schemas.microsoft.com/office/drawing/2012/chart" uri="{CE6537A1-D6FC-4f65-9D91-7224C49458BB}"/>
          </c:extLst>
        </c:dLbl>
      </c:pivotFmt>
      <c:pivotFmt>
        <c:idx val="240"/>
        <c:spPr>
          <a:solidFill>
            <a:srgbClr val="7030A0"/>
          </a:solidFill>
        </c:spPr>
        <c:marker>
          <c:symbol val="none"/>
        </c:marker>
        <c:dLbl>
          <c:idx val="0"/>
          <c:delete val="1"/>
          <c:extLst>
            <c:ext xmlns:c15="http://schemas.microsoft.com/office/drawing/2012/chart" uri="{CE6537A1-D6FC-4f65-9D91-7224C49458BB}"/>
          </c:extLst>
        </c:dLbl>
      </c:pivotFmt>
      <c:pivotFmt>
        <c:idx val="241"/>
        <c:marker>
          <c:symbol val="none"/>
        </c:marker>
        <c:dLbl>
          <c:idx val="0"/>
          <c:delete val="1"/>
          <c:extLst>
            <c:ext xmlns:c15="http://schemas.microsoft.com/office/drawing/2012/chart" uri="{CE6537A1-D6FC-4f65-9D91-7224C49458BB}"/>
          </c:extLst>
        </c:dLbl>
      </c:pivotFmt>
      <c:pivotFmt>
        <c:idx val="242"/>
        <c:marker>
          <c:symbol val="none"/>
        </c:marker>
        <c:dLbl>
          <c:idx val="0"/>
          <c:delete val="1"/>
          <c:extLst>
            <c:ext xmlns:c15="http://schemas.microsoft.com/office/drawing/2012/chart" uri="{CE6537A1-D6FC-4f65-9D91-7224C49458BB}"/>
          </c:extLst>
        </c:dLbl>
      </c:pivotFmt>
      <c:pivotFmt>
        <c:idx val="243"/>
        <c:marker>
          <c:symbol val="none"/>
        </c:marker>
        <c:dLbl>
          <c:idx val="0"/>
          <c:delete val="1"/>
          <c:extLst>
            <c:ext xmlns:c15="http://schemas.microsoft.com/office/drawing/2012/chart" uri="{CE6537A1-D6FC-4f65-9D91-7224C49458BB}"/>
          </c:extLst>
        </c:dLbl>
      </c:pivotFmt>
      <c:pivotFmt>
        <c:idx val="244"/>
        <c:marker>
          <c:symbol val="none"/>
        </c:marker>
        <c:dLbl>
          <c:idx val="0"/>
          <c:delete val="1"/>
          <c:extLst>
            <c:ext xmlns:c15="http://schemas.microsoft.com/office/drawing/2012/chart" uri="{CE6537A1-D6FC-4f65-9D91-7224C49458BB}"/>
          </c:extLst>
        </c:dLbl>
      </c:pivotFmt>
      <c:pivotFmt>
        <c:idx val="245"/>
        <c:spPr>
          <a:solidFill>
            <a:srgbClr val="00B4ED"/>
          </a:solidFill>
        </c:spPr>
        <c:marker>
          <c:symbol val="none"/>
        </c:marker>
        <c:dLbl>
          <c:idx val="0"/>
          <c:delete val="1"/>
          <c:extLst>
            <c:ext xmlns:c15="http://schemas.microsoft.com/office/drawing/2012/chart" uri="{CE6537A1-D6FC-4f65-9D91-7224C49458BB}"/>
          </c:extLst>
        </c:dLbl>
      </c:pivotFmt>
      <c:pivotFmt>
        <c:idx val="246"/>
        <c:spPr>
          <a:solidFill>
            <a:srgbClr val="023F88"/>
          </a:solidFill>
        </c:spPr>
        <c:marker>
          <c:symbol val="none"/>
        </c:marker>
        <c:dLbl>
          <c:idx val="0"/>
          <c:delete val="1"/>
          <c:extLst>
            <c:ext xmlns:c15="http://schemas.microsoft.com/office/drawing/2012/chart" uri="{CE6537A1-D6FC-4f65-9D91-7224C49458BB}"/>
          </c:extLst>
        </c:dLbl>
      </c:pivotFmt>
      <c:pivotFmt>
        <c:idx val="247"/>
        <c:spPr>
          <a:solidFill>
            <a:srgbClr val="FF6600"/>
          </a:solidFill>
        </c:spPr>
        <c:marker>
          <c:symbol val="none"/>
        </c:marker>
        <c:dLbl>
          <c:idx val="0"/>
          <c:delete val="1"/>
          <c:extLst>
            <c:ext xmlns:c15="http://schemas.microsoft.com/office/drawing/2012/chart" uri="{CE6537A1-D6FC-4f65-9D91-7224C49458BB}"/>
          </c:extLst>
        </c:dLbl>
      </c:pivotFmt>
      <c:pivotFmt>
        <c:idx val="248"/>
        <c:spPr>
          <a:solidFill>
            <a:srgbClr val="89BA17"/>
          </a:solidFill>
        </c:spPr>
        <c:marker>
          <c:symbol val="none"/>
        </c:marker>
        <c:dLbl>
          <c:idx val="0"/>
          <c:delete val="1"/>
          <c:extLst>
            <c:ext xmlns:c15="http://schemas.microsoft.com/office/drawing/2012/chart" uri="{CE6537A1-D6FC-4f65-9D91-7224C49458BB}"/>
          </c:extLst>
        </c:dLbl>
      </c:pivotFmt>
      <c:pivotFmt>
        <c:idx val="249"/>
        <c:spPr>
          <a:solidFill>
            <a:srgbClr val="7030A0"/>
          </a:solidFill>
        </c:spPr>
        <c:marker>
          <c:symbol val="none"/>
        </c:marker>
        <c:dLbl>
          <c:idx val="0"/>
          <c:delete val="1"/>
          <c:extLst>
            <c:ext xmlns:c15="http://schemas.microsoft.com/office/drawing/2012/chart" uri="{CE6537A1-D6FC-4f65-9D91-7224C49458BB}"/>
          </c:extLst>
        </c:dLbl>
      </c:pivotFmt>
      <c:pivotFmt>
        <c:idx val="250"/>
        <c:spPr>
          <a:solidFill>
            <a:srgbClr val="023F88"/>
          </a:solidFill>
        </c:spPr>
        <c:marker>
          <c:symbol val="none"/>
        </c:marker>
        <c:dLbl>
          <c:idx val="0"/>
          <c:delete val="1"/>
          <c:extLst>
            <c:ext xmlns:c15="http://schemas.microsoft.com/office/drawing/2012/chart" uri="{CE6537A1-D6FC-4f65-9D91-7224C49458BB}"/>
          </c:extLst>
        </c:dLbl>
      </c:pivotFmt>
      <c:pivotFmt>
        <c:idx val="251"/>
        <c:spPr>
          <a:solidFill>
            <a:srgbClr val="FF6600"/>
          </a:solidFill>
        </c:spPr>
        <c:marker>
          <c:symbol val="none"/>
        </c:marker>
        <c:dLbl>
          <c:idx val="0"/>
          <c:delete val="1"/>
          <c:extLst>
            <c:ext xmlns:c15="http://schemas.microsoft.com/office/drawing/2012/chart" uri="{CE6537A1-D6FC-4f65-9D91-7224C49458BB}"/>
          </c:extLst>
        </c:dLbl>
      </c:pivotFmt>
      <c:pivotFmt>
        <c:idx val="252"/>
        <c:spPr>
          <a:solidFill>
            <a:srgbClr val="89BA17"/>
          </a:solidFill>
        </c:spPr>
        <c:marker>
          <c:symbol val="none"/>
        </c:marker>
        <c:dLbl>
          <c:idx val="0"/>
          <c:delete val="1"/>
          <c:extLst>
            <c:ext xmlns:c15="http://schemas.microsoft.com/office/drawing/2012/chart" uri="{CE6537A1-D6FC-4f65-9D91-7224C49458BB}"/>
          </c:extLst>
        </c:dLbl>
      </c:pivotFmt>
      <c:pivotFmt>
        <c:idx val="253"/>
        <c:spPr>
          <a:solidFill>
            <a:srgbClr val="7030A0"/>
          </a:solidFill>
        </c:spPr>
        <c:marker>
          <c:symbol val="none"/>
        </c:marker>
        <c:dLbl>
          <c:idx val="0"/>
          <c:delete val="1"/>
          <c:extLst>
            <c:ext xmlns:c15="http://schemas.microsoft.com/office/drawing/2012/chart" uri="{CE6537A1-D6FC-4f65-9D91-7224C49458BB}"/>
          </c:extLst>
        </c:dLbl>
      </c:pivotFmt>
      <c:pivotFmt>
        <c:idx val="254"/>
        <c:marker>
          <c:symbol val="none"/>
        </c:marker>
        <c:dLbl>
          <c:idx val="0"/>
          <c:delete val="1"/>
          <c:extLst>
            <c:ext xmlns:c15="http://schemas.microsoft.com/office/drawing/2012/chart" uri="{CE6537A1-D6FC-4f65-9D91-7224C49458BB}"/>
          </c:extLst>
        </c:dLbl>
      </c:pivotFmt>
      <c:pivotFmt>
        <c:idx val="255"/>
        <c:marker>
          <c:symbol val="none"/>
        </c:marker>
        <c:dLbl>
          <c:idx val="0"/>
          <c:delete val="1"/>
          <c:extLst>
            <c:ext xmlns:c15="http://schemas.microsoft.com/office/drawing/2012/chart" uri="{CE6537A1-D6FC-4f65-9D91-7224C49458BB}"/>
          </c:extLst>
        </c:dLbl>
      </c:pivotFmt>
      <c:pivotFmt>
        <c:idx val="256"/>
        <c:marker>
          <c:symbol val="none"/>
        </c:marker>
        <c:dLbl>
          <c:idx val="0"/>
          <c:delete val="1"/>
          <c:extLst>
            <c:ext xmlns:c15="http://schemas.microsoft.com/office/drawing/2012/chart" uri="{CE6537A1-D6FC-4f65-9D91-7224C49458BB}"/>
          </c:extLst>
        </c:dLbl>
      </c:pivotFmt>
      <c:pivotFmt>
        <c:idx val="257"/>
        <c:marker>
          <c:symbol val="none"/>
        </c:marker>
        <c:dLbl>
          <c:idx val="0"/>
          <c:delete val="1"/>
          <c:extLst>
            <c:ext xmlns:c15="http://schemas.microsoft.com/office/drawing/2012/chart" uri="{CE6537A1-D6FC-4f65-9D91-7224C49458BB}"/>
          </c:extLst>
        </c:dLbl>
      </c:pivotFmt>
      <c:pivotFmt>
        <c:idx val="258"/>
        <c:marker>
          <c:symbol val="none"/>
        </c:marker>
        <c:dLbl>
          <c:idx val="0"/>
          <c:delete val="1"/>
          <c:extLst>
            <c:ext xmlns:c15="http://schemas.microsoft.com/office/drawing/2012/chart" uri="{CE6537A1-D6FC-4f65-9D91-7224C49458BB}"/>
          </c:extLst>
        </c:dLbl>
      </c:pivotFmt>
      <c:pivotFmt>
        <c:idx val="259"/>
        <c:marker>
          <c:symbol val="none"/>
        </c:marker>
        <c:dLbl>
          <c:idx val="0"/>
          <c:delete val="1"/>
          <c:extLst>
            <c:ext xmlns:c15="http://schemas.microsoft.com/office/drawing/2012/chart" uri="{CE6537A1-D6FC-4f65-9D91-7224C49458BB}"/>
          </c:extLst>
        </c:dLbl>
      </c:pivotFmt>
      <c:pivotFmt>
        <c:idx val="260"/>
        <c:spPr>
          <a:solidFill>
            <a:srgbClr val="023F88"/>
          </a:solidFill>
        </c:spPr>
        <c:marker>
          <c:symbol val="none"/>
        </c:marker>
        <c:dLbl>
          <c:idx val="0"/>
          <c:delete val="1"/>
          <c:extLst>
            <c:ext xmlns:c15="http://schemas.microsoft.com/office/drawing/2012/chart" uri="{CE6537A1-D6FC-4f65-9D91-7224C49458BB}"/>
          </c:extLst>
        </c:dLbl>
      </c:pivotFmt>
      <c:pivotFmt>
        <c:idx val="261"/>
        <c:spPr>
          <a:solidFill>
            <a:srgbClr val="89BA17"/>
          </a:solidFill>
        </c:spPr>
        <c:marker>
          <c:symbol val="none"/>
        </c:marker>
        <c:dLbl>
          <c:idx val="0"/>
          <c:delete val="1"/>
          <c:extLst>
            <c:ext xmlns:c15="http://schemas.microsoft.com/office/drawing/2012/chart" uri="{CE6537A1-D6FC-4f65-9D91-7224C49458BB}"/>
          </c:extLst>
        </c:dLbl>
      </c:pivotFmt>
      <c:pivotFmt>
        <c:idx val="262"/>
        <c:spPr>
          <a:solidFill>
            <a:srgbClr val="7030A0"/>
          </a:solidFill>
        </c:spPr>
        <c:marker>
          <c:symbol val="none"/>
        </c:marker>
        <c:dLbl>
          <c:idx val="0"/>
          <c:delete val="1"/>
          <c:extLst>
            <c:ext xmlns:c15="http://schemas.microsoft.com/office/drawing/2012/chart" uri="{CE6537A1-D6FC-4f65-9D91-7224C49458BB}"/>
          </c:extLst>
        </c:dLbl>
      </c:pivotFmt>
      <c:pivotFmt>
        <c:idx val="263"/>
        <c:spPr>
          <a:solidFill>
            <a:srgbClr val="00A656"/>
          </a:solidFill>
        </c:spPr>
        <c:marker>
          <c:symbol val="none"/>
        </c:marker>
        <c:dLbl>
          <c:idx val="0"/>
          <c:delete val="1"/>
          <c:extLst>
            <c:ext xmlns:c15="http://schemas.microsoft.com/office/drawing/2012/chart" uri="{CE6537A1-D6FC-4f65-9D91-7224C49458BB}"/>
          </c:extLst>
        </c:dLbl>
      </c:pivotFmt>
      <c:pivotFmt>
        <c:idx val="264"/>
        <c:spPr>
          <a:solidFill>
            <a:srgbClr val="00B4ED"/>
          </a:solidFill>
        </c:spPr>
        <c:marker>
          <c:symbol val="none"/>
        </c:marker>
        <c:dLbl>
          <c:idx val="0"/>
          <c:delete val="1"/>
          <c:extLst>
            <c:ext xmlns:c15="http://schemas.microsoft.com/office/drawing/2012/chart" uri="{CE6537A1-D6FC-4f65-9D91-7224C49458BB}"/>
          </c:extLst>
        </c:dLbl>
      </c:pivotFmt>
      <c:pivotFmt>
        <c:idx val="265"/>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'Q21'!$B$3:$B$4</c:f>
              <c:strCache>
                <c:ptCount val="1"/>
                <c:pt idx="0">
                  <c:v>MA</c:v>
                </c:pt>
              </c:strCache>
            </c:strRef>
          </c:tx>
          <c:spPr>
            <a:solidFill>
              <a:srgbClr val="023F88"/>
            </a:solidFill>
          </c:spPr>
          <c:invertIfNegative val="0"/>
          <c:cat>
            <c:strRef>
              <c:f>'Q21'!$A$5</c:f>
              <c:strCache>
                <c:ptCount val="1"/>
                <c:pt idx="0">
                  <c:v>Weight 1</c:v>
                </c:pt>
              </c:strCache>
            </c:strRef>
          </c:cat>
          <c:val>
            <c:numRef>
              <c:f>'Q21'!$B$5</c:f>
              <c:numCache>
                <c:formatCode>General</c:formatCode>
                <c:ptCount val="1"/>
                <c:pt idx="0">
                  <c:v>10</c:v>
                </c:pt>
              </c:numCache>
            </c:numRef>
          </c:val>
          <c:extLst>
            <c:ext xmlns:c16="http://schemas.microsoft.com/office/drawing/2014/chart" uri="{C3380CC4-5D6E-409C-BE32-E72D297353CC}">
              <c16:uniqueId val="{00000006-B7EC-474C-9E46-9D57169C6035}"/>
            </c:ext>
          </c:extLst>
        </c:ser>
        <c:ser>
          <c:idx val="1"/>
          <c:order val="1"/>
          <c:tx>
            <c:strRef>
              <c:f>'Q21'!$C$3:$C$4</c:f>
              <c:strCache>
                <c:ptCount val="1"/>
                <c:pt idx="0">
                  <c:v>PV</c:v>
                </c:pt>
              </c:strCache>
            </c:strRef>
          </c:tx>
          <c:spPr>
            <a:solidFill>
              <a:srgbClr val="89BA17"/>
            </a:solidFill>
          </c:spPr>
          <c:invertIfNegative val="0"/>
          <c:cat>
            <c:strRef>
              <c:f>'Q21'!$A$5</c:f>
              <c:strCache>
                <c:ptCount val="1"/>
                <c:pt idx="0">
                  <c:v>Weight 1</c:v>
                </c:pt>
              </c:strCache>
            </c:strRef>
          </c:cat>
          <c:val>
            <c:numRef>
              <c:f>'Q21'!$C$5</c:f>
              <c:numCache>
                <c:formatCode>General</c:formatCode>
                <c:ptCount val="1"/>
                <c:pt idx="0">
                  <c:v>1</c:v>
                </c:pt>
              </c:numCache>
            </c:numRef>
          </c:val>
          <c:extLst>
            <c:ext xmlns:c16="http://schemas.microsoft.com/office/drawing/2014/chart" uri="{C3380CC4-5D6E-409C-BE32-E72D297353CC}">
              <c16:uniqueId val="{00000007-B7EC-474C-9E46-9D57169C6035}"/>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spreadsheet.xlsx]Q22!Tabela dinâmica27</c:name>
    <c:fmtId val="306"/>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FF6600"/>
          </a:solidFill>
        </c:spPr>
        <c:marker>
          <c:symbol val="none"/>
        </c:marker>
        <c:dLbl>
          <c:idx val="0"/>
          <c:delete val="1"/>
          <c:extLst>
            <c:ext xmlns:c15="http://schemas.microsoft.com/office/drawing/2012/chart" uri="{CE6537A1-D6FC-4f65-9D91-7224C49458BB}"/>
          </c:extLst>
        </c:dLbl>
      </c:pivotFmt>
      <c:pivotFmt>
        <c:idx val="222"/>
        <c:spPr>
          <a:solidFill>
            <a:srgbClr val="89BA17"/>
          </a:solidFill>
        </c:spPr>
        <c:marker>
          <c:symbol val="none"/>
        </c:marker>
        <c:dLbl>
          <c:idx val="0"/>
          <c:delete val="1"/>
          <c:extLst>
            <c:ext xmlns:c15="http://schemas.microsoft.com/office/drawing/2012/chart" uri="{CE6537A1-D6FC-4f65-9D91-7224C49458BB}"/>
          </c:extLst>
        </c:dLbl>
      </c:pivotFmt>
      <c:pivotFmt>
        <c:idx val="223"/>
        <c:spPr>
          <a:solidFill>
            <a:srgbClr val="7030A0"/>
          </a:solidFill>
        </c:spPr>
        <c:marker>
          <c:symbol val="none"/>
        </c:marker>
        <c:dLbl>
          <c:idx val="0"/>
          <c:delete val="1"/>
          <c:extLst>
            <c:ext xmlns:c15="http://schemas.microsoft.com/office/drawing/2012/chart" uri="{CE6537A1-D6FC-4f65-9D91-7224C49458BB}"/>
          </c:extLst>
        </c:dLbl>
      </c:pivotFmt>
      <c:pivotFmt>
        <c:idx val="224"/>
        <c:spPr>
          <a:solidFill>
            <a:srgbClr val="023F88"/>
          </a:solidFill>
        </c:spPr>
        <c:marker>
          <c:symbol val="none"/>
        </c:marker>
        <c:dLbl>
          <c:idx val="0"/>
          <c:delete val="1"/>
          <c:extLst>
            <c:ext xmlns:c15="http://schemas.microsoft.com/office/drawing/2012/chart" uri="{CE6537A1-D6FC-4f65-9D91-7224C49458BB}"/>
          </c:extLst>
        </c:dLbl>
      </c:pivotFmt>
      <c:pivotFmt>
        <c:idx val="225"/>
        <c:spPr>
          <a:solidFill>
            <a:srgbClr val="FF6600"/>
          </a:solidFill>
        </c:spPr>
        <c:marker>
          <c:symbol val="none"/>
        </c:marker>
        <c:dLbl>
          <c:idx val="0"/>
          <c:delete val="1"/>
          <c:extLst>
            <c:ext xmlns:c15="http://schemas.microsoft.com/office/drawing/2012/chart" uri="{CE6537A1-D6FC-4f65-9D91-7224C49458BB}"/>
          </c:extLst>
        </c:dLbl>
      </c:pivotFmt>
      <c:pivotFmt>
        <c:idx val="226"/>
        <c:spPr>
          <a:solidFill>
            <a:srgbClr val="89BA17"/>
          </a:solidFill>
        </c:spPr>
        <c:marker>
          <c:symbol val="none"/>
        </c:marker>
        <c:dLbl>
          <c:idx val="0"/>
          <c:delete val="1"/>
          <c:extLst>
            <c:ext xmlns:c15="http://schemas.microsoft.com/office/drawing/2012/chart" uri="{CE6537A1-D6FC-4f65-9D91-7224C49458BB}"/>
          </c:extLst>
        </c:dLbl>
      </c:pivotFmt>
      <c:pivotFmt>
        <c:idx val="227"/>
        <c:spPr>
          <a:solidFill>
            <a:srgbClr val="7030A0"/>
          </a:solidFill>
        </c:spPr>
        <c:marker>
          <c:symbol val="none"/>
        </c:marker>
        <c:dLbl>
          <c:idx val="0"/>
          <c:delete val="1"/>
          <c:extLst>
            <c:ext xmlns:c15="http://schemas.microsoft.com/office/drawing/2012/chart" uri="{CE6537A1-D6FC-4f65-9D91-7224C49458BB}"/>
          </c:extLst>
        </c:dLbl>
      </c:pivotFmt>
      <c:pivotFmt>
        <c:idx val="228"/>
        <c:marker>
          <c:symbol val="none"/>
        </c:marker>
        <c:dLbl>
          <c:idx val="0"/>
          <c:delete val="1"/>
          <c:extLst>
            <c:ext xmlns:c15="http://schemas.microsoft.com/office/drawing/2012/chart" uri="{CE6537A1-D6FC-4f65-9D91-7224C49458BB}"/>
          </c:extLst>
        </c:dLbl>
      </c:pivotFmt>
      <c:pivotFmt>
        <c:idx val="229"/>
        <c:marker>
          <c:symbol val="none"/>
        </c:marker>
        <c:dLbl>
          <c:idx val="0"/>
          <c:delete val="1"/>
          <c:extLst>
            <c:ext xmlns:c15="http://schemas.microsoft.com/office/drawing/2012/chart" uri="{CE6537A1-D6FC-4f65-9D91-7224C49458BB}"/>
          </c:extLst>
        </c:dLbl>
      </c:pivotFmt>
      <c:pivotFmt>
        <c:idx val="230"/>
        <c:marker>
          <c:symbol val="none"/>
        </c:marker>
        <c:dLbl>
          <c:idx val="0"/>
          <c:delete val="1"/>
          <c:extLst>
            <c:ext xmlns:c15="http://schemas.microsoft.com/office/drawing/2012/chart" uri="{CE6537A1-D6FC-4f65-9D91-7224C49458BB}"/>
          </c:extLst>
        </c:dLbl>
      </c:pivotFmt>
      <c:pivotFmt>
        <c:idx val="231"/>
        <c:marker>
          <c:symbol val="none"/>
        </c:marker>
        <c:dLbl>
          <c:idx val="0"/>
          <c:delete val="1"/>
          <c:extLst>
            <c:ext xmlns:c15="http://schemas.microsoft.com/office/drawing/2012/chart" uri="{CE6537A1-D6FC-4f65-9D91-7224C49458BB}"/>
          </c:extLst>
        </c:dLbl>
      </c:pivotFmt>
      <c:pivotFmt>
        <c:idx val="232"/>
        <c:spPr>
          <a:solidFill>
            <a:srgbClr val="00B4ED"/>
          </a:solidFill>
        </c:spPr>
        <c:marker>
          <c:symbol val="none"/>
        </c:marker>
        <c:dLbl>
          <c:idx val="0"/>
          <c:delete val="1"/>
          <c:extLst>
            <c:ext xmlns:c15="http://schemas.microsoft.com/office/drawing/2012/chart" uri="{CE6537A1-D6FC-4f65-9D91-7224C49458BB}"/>
          </c:extLst>
        </c:dLbl>
      </c:pivotFmt>
      <c:pivotFmt>
        <c:idx val="233"/>
        <c:spPr>
          <a:solidFill>
            <a:srgbClr val="023F88"/>
          </a:solidFill>
        </c:spPr>
        <c:marker>
          <c:symbol val="none"/>
        </c:marker>
        <c:dLbl>
          <c:idx val="0"/>
          <c:delete val="1"/>
          <c:extLst>
            <c:ext xmlns:c15="http://schemas.microsoft.com/office/drawing/2012/chart" uri="{CE6537A1-D6FC-4f65-9D91-7224C49458BB}"/>
          </c:extLst>
        </c:dLbl>
      </c:pivotFmt>
      <c:pivotFmt>
        <c:idx val="234"/>
        <c:spPr>
          <a:solidFill>
            <a:srgbClr val="FF6600"/>
          </a:solidFill>
        </c:spPr>
        <c:marker>
          <c:symbol val="none"/>
        </c:marker>
        <c:dLbl>
          <c:idx val="0"/>
          <c:delete val="1"/>
          <c:extLst>
            <c:ext xmlns:c15="http://schemas.microsoft.com/office/drawing/2012/chart" uri="{CE6537A1-D6FC-4f65-9D91-7224C49458BB}"/>
          </c:extLst>
        </c:dLbl>
      </c:pivotFmt>
      <c:pivotFmt>
        <c:idx val="235"/>
        <c:spPr>
          <a:solidFill>
            <a:srgbClr val="89BA17"/>
          </a:solidFill>
        </c:spPr>
        <c:marker>
          <c:symbol val="none"/>
        </c:marker>
        <c:dLbl>
          <c:idx val="0"/>
          <c:delete val="1"/>
          <c:extLst>
            <c:ext xmlns:c15="http://schemas.microsoft.com/office/drawing/2012/chart" uri="{CE6537A1-D6FC-4f65-9D91-7224C49458BB}"/>
          </c:extLst>
        </c:dLbl>
      </c:pivotFmt>
      <c:pivotFmt>
        <c:idx val="236"/>
        <c:spPr>
          <a:solidFill>
            <a:srgbClr val="7030A0"/>
          </a:solidFill>
        </c:spPr>
        <c:marker>
          <c:symbol val="none"/>
        </c:marker>
        <c:dLbl>
          <c:idx val="0"/>
          <c:delete val="1"/>
          <c:extLst>
            <c:ext xmlns:c15="http://schemas.microsoft.com/office/drawing/2012/chart" uri="{CE6537A1-D6FC-4f65-9D91-7224C49458BB}"/>
          </c:extLst>
        </c:dLbl>
      </c:pivotFmt>
      <c:pivotFmt>
        <c:idx val="237"/>
        <c:spPr>
          <a:solidFill>
            <a:srgbClr val="023F88"/>
          </a:solidFill>
        </c:spPr>
        <c:marker>
          <c:symbol val="none"/>
        </c:marker>
        <c:dLbl>
          <c:idx val="0"/>
          <c:delete val="1"/>
          <c:extLst>
            <c:ext xmlns:c15="http://schemas.microsoft.com/office/drawing/2012/chart" uri="{CE6537A1-D6FC-4f65-9D91-7224C49458BB}"/>
          </c:extLst>
        </c:dLbl>
      </c:pivotFmt>
      <c:pivotFmt>
        <c:idx val="238"/>
        <c:spPr>
          <a:solidFill>
            <a:srgbClr val="FF6600"/>
          </a:solidFill>
        </c:spPr>
        <c:marker>
          <c:symbol val="none"/>
        </c:marker>
        <c:dLbl>
          <c:idx val="0"/>
          <c:delete val="1"/>
          <c:extLst>
            <c:ext xmlns:c15="http://schemas.microsoft.com/office/drawing/2012/chart" uri="{CE6537A1-D6FC-4f65-9D91-7224C49458BB}"/>
          </c:extLst>
        </c:dLbl>
      </c:pivotFmt>
      <c:pivotFmt>
        <c:idx val="239"/>
        <c:spPr>
          <a:solidFill>
            <a:srgbClr val="89BA17"/>
          </a:solidFill>
        </c:spPr>
        <c:marker>
          <c:symbol val="none"/>
        </c:marker>
        <c:dLbl>
          <c:idx val="0"/>
          <c:delete val="1"/>
          <c:extLst>
            <c:ext xmlns:c15="http://schemas.microsoft.com/office/drawing/2012/chart" uri="{CE6537A1-D6FC-4f65-9D91-7224C49458BB}"/>
          </c:extLst>
        </c:dLbl>
      </c:pivotFmt>
      <c:pivotFmt>
        <c:idx val="240"/>
        <c:spPr>
          <a:solidFill>
            <a:srgbClr val="7030A0"/>
          </a:solidFill>
        </c:spPr>
        <c:marker>
          <c:symbol val="none"/>
        </c:marker>
        <c:dLbl>
          <c:idx val="0"/>
          <c:delete val="1"/>
          <c:extLst>
            <c:ext xmlns:c15="http://schemas.microsoft.com/office/drawing/2012/chart" uri="{CE6537A1-D6FC-4f65-9D91-7224C49458BB}"/>
          </c:extLst>
        </c:dLbl>
      </c:pivotFmt>
      <c:pivotFmt>
        <c:idx val="241"/>
        <c:marker>
          <c:symbol val="none"/>
        </c:marker>
        <c:dLbl>
          <c:idx val="0"/>
          <c:delete val="1"/>
          <c:extLst>
            <c:ext xmlns:c15="http://schemas.microsoft.com/office/drawing/2012/chart" uri="{CE6537A1-D6FC-4f65-9D91-7224C49458BB}"/>
          </c:extLst>
        </c:dLbl>
      </c:pivotFmt>
      <c:pivotFmt>
        <c:idx val="242"/>
        <c:marker>
          <c:symbol val="none"/>
        </c:marker>
        <c:dLbl>
          <c:idx val="0"/>
          <c:delete val="1"/>
          <c:extLst>
            <c:ext xmlns:c15="http://schemas.microsoft.com/office/drawing/2012/chart" uri="{CE6537A1-D6FC-4f65-9D91-7224C49458BB}"/>
          </c:extLst>
        </c:dLbl>
      </c:pivotFmt>
      <c:pivotFmt>
        <c:idx val="243"/>
        <c:marker>
          <c:symbol val="none"/>
        </c:marker>
        <c:dLbl>
          <c:idx val="0"/>
          <c:delete val="1"/>
          <c:extLst>
            <c:ext xmlns:c15="http://schemas.microsoft.com/office/drawing/2012/chart" uri="{CE6537A1-D6FC-4f65-9D91-7224C49458BB}"/>
          </c:extLst>
        </c:dLbl>
      </c:pivotFmt>
      <c:pivotFmt>
        <c:idx val="244"/>
        <c:marker>
          <c:symbol val="none"/>
        </c:marker>
        <c:dLbl>
          <c:idx val="0"/>
          <c:delete val="1"/>
          <c:extLst>
            <c:ext xmlns:c15="http://schemas.microsoft.com/office/drawing/2012/chart" uri="{CE6537A1-D6FC-4f65-9D91-7224C49458BB}"/>
          </c:extLst>
        </c:dLbl>
      </c:pivotFmt>
      <c:pivotFmt>
        <c:idx val="245"/>
        <c:spPr>
          <a:solidFill>
            <a:srgbClr val="00B4ED"/>
          </a:solidFill>
        </c:spPr>
        <c:marker>
          <c:symbol val="none"/>
        </c:marker>
        <c:dLbl>
          <c:idx val="0"/>
          <c:delete val="1"/>
          <c:extLst>
            <c:ext xmlns:c15="http://schemas.microsoft.com/office/drawing/2012/chart" uri="{CE6537A1-D6FC-4f65-9D91-7224C49458BB}"/>
          </c:extLst>
        </c:dLbl>
      </c:pivotFmt>
      <c:pivotFmt>
        <c:idx val="246"/>
        <c:spPr>
          <a:solidFill>
            <a:srgbClr val="023F88"/>
          </a:solidFill>
        </c:spPr>
        <c:marker>
          <c:symbol val="none"/>
        </c:marker>
        <c:dLbl>
          <c:idx val="0"/>
          <c:delete val="1"/>
          <c:extLst>
            <c:ext xmlns:c15="http://schemas.microsoft.com/office/drawing/2012/chart" uri="{CE6537A1-D6FC-4f65-9D91-7224C49458BB}"/>
          </c:extLst>
        </c:dLbl>
      </c:pivotFmt>
      <c:pivotFmt>
        <c:idx val="247"/>
        <c:spPr>
          <a:solidFill>
            <a:srgbClr val="FF6600"/>
          </a:solidFill>
        </c:spPr>
        <c:marker>
          <c:symbol val="none"/>
        </c:marker>
        <c:dLbl>
          <c:idx val="0"/>
          <c:delete val="1"/>
          <c:extLst>
            <c:ext xmlns:c15="http://schemas.microsoft.com/office/drawing/2012/chart" uri="{CE6537A1-D6FC-4f65-9D91-7224C49458BB}"/>
          </c:extLst>
        </c:dLbl>
      </c:pivotFmt>
      <c:pivotFmt>
        <c:idx val="248"/>
        <c:spPr>
          <a:solidFill>
            <a:srgbClr val="89BA17"/>
          </a:solidFill>
        </c:spPr>
        <c:marker>
          <c:symbol val="none"/>
        </c:marker>
        <c:dLbl>
          <c:idx val="0"/>
          <c:delete val="1"/>
          <c:extLst>
            <c:ext xmlns:c15="http://schemas.microsoft.com/office/drawing/2012/chart" uri="{CE6537A1-D6FC-4f65-9D91-7224C49458BB}"/>
          </c:extLst>
        </c:dLbl>
      </c:pivotFmt>
      <c:pivotFmt>
        <c:idx val="249"/>
        <c:spPr>
          <a:solidFill>
            <a:srgbClr val="7030A0"/>
          </a:solidFill>
        </c:spPr>
        <c:marker>
          <c:symbol val="none"/>
        </c:marker>
        <c:dLbl>
          <c:idx val="0"/>
          <c:delete val="1"/>
          <c:extLst>
            <c:ext xmlns:c15="http://schemas.microsoft.com/office/drawing/2012/chart" uri="{CE6537A1-D6FC-4f65-9D91-7224C49458BB}"/>
          </c:extLst>
        </c:dLbl>
      </c:pivotFmt>
      <c:pivotFmt>
        <c:idx val="250"/>
        <c:spPr>
          <a:solidFill>
            <a:srgbClr val="023F88"/>
          </a:solidFill>
        </c:spPr>
        <c:marker>
          <c:symbol val="none"/>
        </c:marker>
        <c:dLbl>
          <c:idx val="0"/>
          <c:delete val="1"/>
          <c:extLst>
            <c:ext xmlns:c15="http://schemas.microsoft.com/office/drawing/2012/chart" uri="{CE6537A1-D6FC-4f65-9D91-7224C49458BB}"/>
          </c:extLst>
        </c:dLbl>
      </c:pivotFmt>
      <c:pivotFmt>
        <c:idx val="251"/>
        <c:spPr>
          <a:solidFill>
            <a:srgbClr val="FF6600"/>
          </a:solidFill>
        </c:spPr>
        <c:marker>
          <c:symbol val="none"/>
        </c:marker>
        <c:dLbl>
          <c:idx val="0"/>
          <c:delete val="1"/>
          <c:extLst>
            <c:ext xmlns:c15="http://schemas.microsoft.com/office/drawing/2012/chart" uri="{CE6537A1-D6FC-4f65-9D91-7224C49458BB}"/>
          </c:extLst>
        </c:dLbl>
      </c:pivotFmt>
      <c:pivotFmt>
        <c:idx val="252"/>
        <c:spPr>
          <a:solidFill>
            <a:srgbClr val="89BA17"/>
          </a:solidFill>
        </c:spPr>
        <c:marker>
          <c:symbol val="none"/>
        </c:marker>
        <c:dLbl>
          <c:idx val="0"/>
          <c:delete val="1"/>
          <c:extLst>
            <c:ext xmlns:c15="http://schemas.microsoft.com/office/drawing/2012/chart" uri="{CE6537A1-D6FC-4f65-9D91-7224C49458BB}"/>
          </c:extLst>
        </c:dLbl>
      </c:pivotFmt>
      <c:pivotFmt>
        <c:idx val="253"/>
        <c:spPr>
          <a:solidFill>
            <a:srgbClr val="7030A0"/>
          </a:solidFill>
        </c:spPr>
        <c:marker>
          <c:symbol val="none"/>
        </c:marker>
        <c:dLbl>
          <c:idx val="0"/>
          <c:delete val="1"/>
          <c:extLst>
            <c:ext xmlns:c15="http://schemas.microsoft.com/office/drawing/2012/chart" uri="{CE6537A1-D6FC-4f65-9D91-7224C49458BB}"/>
          </c:extLst>
        </c:dLbl>
      </c:pivotFmt>
      <c:pivotFmt>
        <c:idx val="254"/>
        <c:marker>
          <c:symbol val="none"/>
        </c:marker>
        <c:dLbl>
          <c:idx val="0"/>
          <c:delete val="1"/>
          <c:extLst>
            <c:ext xmlns:c15="http://schemas.microsoft.com/office/drawing/2012/chart" uri="{CE6537A1-D6FC-4f65-9D91-7224C49458BB}"/>
          </c:extLst>
        </c:dLbl>
      </c:pivotFmt>
      <c:pivotFmt>
        <c:idx val="255"/>
        <c:marker>
          <c:symbol val="none"/>
        </c:marker>
        <c:dLbl>
          <c:idx val="0"/>
          <c:delete val="1"/>
          <c:extLst>
            <c:ext xmlns:c15="http://schemas.microsoft.com/office/drawing/2012/chart" uri="{CE6537A1-D6FC-4f65-9D91-7224C49458BB}"/>
          </c:extLst>
        </c:dLbl>
      </c:pivotFmt>
      <c:pivotFmt>
        <c:idx val="256"/>
        <c:marker>
          <c:symbol val="none"/>
        </c:marker>
        <c:dLbl>
          <c:idx val="0"/>
          <c:delete val="1"/>
          <c:extLst>
            <c:ext xmlns:c15="http://schemas.microsoft.com/office/drawing/2012/chart" uri="{CE6537A1-D6FC-4f65-9D91-7224C49458BB}"/>
          </c:extLst>
        </c:dLbl>
      </c:pivotFmt>
      <c:pivotFmt>
        <c:idx val="257"/>
        <c:marker>
          <c:symbol val="none"/>
        </c:marker>
        <c:dLbl>
          <c:idx val="0"/>
          <c:delete val="1"/>
          <c:extLst>
            <c:ext xmlns:c15="http://schemas.microsoft.com/office/drawing/2012/chart" uri="{CE6537A1-D6FC-4f65-9D91-7224C49458BB}"/>
          </c:extLst>
        </c:dLbl>
      </c:pivotFmt>
      <c:pivotFmt>
        <c:idx val="258"/>
        <c:marker>
          <c:symbol val="none"/>
        </c:marker>
        <c:dLbl>
          <c:idx val="0"/>
          <c:delete val="1"/>
          <c:extLst>
            <c:ext xmlns:c15="http://schemas.microsoft.com/office/drawing/2012/chart" uri="{CE6537A1-D6FC-4f65-9D91-7224C49458BB}"/>
          </c:extLst>
        </c:dLbl>
      </c:pivotFmt>
      <c:pivotFmt>
        <c:idx val="259"/>
        <c:marker>
          <c:symbol val="none"/>
        </c:marker>
        <c:dLbl>
          <c:idx val="0"/>
          <c:delete val="1"/>
          <c:extLst>
            <c:ext xmlns:c15="http://schemas.microsoft.com/office/drawing/2012/chart" uri="{CE6537A1-D6FC-4f65-9D91-7224C49458BB}"/>
          </c:extLst>
        </c:dLbl>
      </c:pivotFmt>
      <c:pivotFmt>
        <c:idx val="260"/>
        <c:spPr>
          <a:solidFill>
            <a:srgbClr val="023F88"/>
          </a:solidFill>
        </c:spPr>
        <c:marker>
          <c:symbol val="none"/>
        </c:marker>
        <c:dLbl>
          <c:idx val="0"/>
          <c:delete val="1"/>
          <c:extLst>
            <c:ext xmlns:c15="http://schemas.microsoft.com/office/drawing/2012/chart" uri="{CE6537A1-D6FC-4f65-9D91-7224C49458BB}"/>
          </c:extLst>
        </c:dLbl>
      </c:pivotFmt>
      <c:pivotFmt>
        <c:idx val="261"/>
        <c:spPr>
          <a:solidFill>
            <a:srgbClr val="FF6600"/>
          </a:solidFill>
        </c:spPr>
        <c:marker>
          <c:symbol val="none"/>
        </c:marker>
        <c:dLbl>
          <c:idx val="0"/>
          <c:delete val="1"/>
          <c:extLst>
            <c:ext xmlns:c15="http://schemas.microsoft.com/office/drawing/2012/chart" uri="{CE6537A1-D6FC-4f65-9D91-7224C49458BB}"/>
          </c:extLst>
        </c:dLbl>
      </c:pivotFmt>
      <c:pivotFmt>
        <c:idx val="262"/>
        <c:spPr>
          <a:solidFill>
            <a:srgbClr val="89BA17"/>
          </a:solidFill>
        </c:spPr>
        <c:marker>
          <c:symbol val="none"/>
        </c:marker>
        <c:dLbl>
          <c:idx val="0"/>
          <c:delete val="1"/>
          <c:extLst>
            <c:ext xmlns:c15="http://schemas.microsoft.com/office/drawing/2012/chart" uri="{CE6537A1-D6FC-4f65-9D91-7224C49458BB}"/>
          </c:extLst>
        </c:dLbl>
      </c:pivotFmt>
      <c:pivotFmt>
        <c:idx val="263"/>
        <c:spPr>
          <a:solidFill>
            <a:srgbClr val="7030A0"/>
          </a:solidFill>
        </c:spPr>
        <c:marker>
          <c:symbol val="none"/>
        </c:marker>
        <c:dLbl>
          <c:idx val="0"/>
          <c:delete val="1"/>
          <c:extLst>
            <c:ext xmlns:c15="http://schemas.microsoft.com/office/drawing/2012/chart" uri="{CE6537A1-D6FC-4f65-9D91-7224C49458BB}"/>
          </c:extLst>
        </c:dLbl>
      </c:pivotFmt>
      <c:pivotFmt>
        <c:idx val="264"/>
        <c:spPr>
          <a:solidFill>
            <a:srgbClr val="00B4ED"/>
          </a:solidFill>
        </c:spPr>
        <c:marker>
          <c:symbol val="none"/>
        </c:marker>
        <c:dLbl>
          <c:idx val="0"/>
          <c:delete val="1"/>
          <c:extLst>
            <c:ext xmlns:c15="http://schemas.microsoft.com/office/drawing/2012/chart" uri="{CE6537A1-D6FC-4f65-9D91-7224C49458BB}"/>
          </c:extLst>
        </c:dLbl>
      </c:pivotFmt>
      <c:pivotFmt>
        <c:idx val="265"/>
        <c:spPr>
          <a:solidFill>
            <a:srgbClr val="023F88"/>
          </a:solidFill>
        </c:spPr>
        <c:marker>
          <c:symbol val="none"/>
        </c:marker>
        <c:dLbl>
          <c:idx val="0"/>
          <c:delete val="1"/>
          <c:extLst>
            <c:ext xmlns:c15="http://schemas.microsoft.com/office/drawing/2012/chart" uri="{CE6537A1-D6FC-4f65-9D91-7224C49458BB}"/>
          </c:extLst>
        </c:dLbl>
      </c:pivotFmt>
      <c:pivotFmt>
        <c:idx val="266"/>
        <c:spPr>
          <a:solidFill>
            <a:srgbClr val="FF6600"/>
          </a:solidFill>
        </c:spPr>
        <c:marker>
          <c:symbol val="none"/>
        </c:marker>
        <c:dLbl>
          <c:idx val="0"/>
          <c:delete val="1"/>
          <c:extLst>
            <c:ext xmlns:c15="http://schemas.microsoft.com/office/drawing/2012/chart" uri="{CE6537A1-D6FC-4f65-9D91-7224C49458BB}"/>
          </c:extLst>
        </c:dLbl>
      </c:pivotFmt>
      <c:pivotFmt>
        <c:idx val="267"/>
        <c:spPr>
          <a:solidFill>
            <a:srgbClr val="89BA17"/>
          </a:solidFill>
        </c:spPr>
        <c:marker>
          <c:symbol val="none"/>
        </c:marker>
        <c:dLbl>
          <c:idx val="0"/>
          <c:delete val="1"/>
          <c:extLst>
            <c:ext xmlns:c15="http://schemas.microsoft.com/office/drawing/2012/chart" uri="{CE6537A1-D6FC-4f65-9D91-7224C49458BB}"/>
          </c:extLst>
        </c:dLbl>
      </c:pivotFmt>
      <c:pivotFmt>
        <c:idx val="268"/>
        <c:spPr>
          <a:solidFill>
            <a:srgbClr val="7030A0"/>
          </a:solidFill>
        </c:spPr>
        <c:marker>
          <c:symbol val="none"/>
        </c:marker>
        <c:dLbl>
          <c:idx val="0"/>
          <c:delete val="1"/>
          <c:extLst>
            <c:ext xmlns:c15="http://schemas.microsoft.com/office/drawing/2012/chart" uri="{CE6537A1-D6FC-4f65-9D91-7224C49458BB}"/>
          </c:extLst>
        </c:dLbl>
      </c:pivotFmt>
      <c:pivotFmt>
        <c:idx val="269"/>
        <c:marker>
          <c:symbol val="none"/>
        </c:marker>
        <c:dLbl>
          <c:idx val="0"/>
          <c:delete val="1"/>
          <c:extLst>
            <c:ext xmlns:c15="http://schemas.microsoft.com/office/drawing/2012/chart" uri="{CE6537A1-D6FC-4f65-9D91-7224C49458BB}"/>
          </c:extLst>
        </c:dLbl>
      </c:pivotFmt>
      <c:pivotFmt>
        <c:idx val="270"/>
        <c:marker>
          <c:symbol val="none"/>
        </c:marker>
        <c:dLbl>
          <c:idx val="0"/>
          <c:delete val="1"/>
          <c:extLst>
            <c:ext xmlns:c15="http://schemas.microsoft.com/office/drawing/2012/chart" uri="{CE6537A1-D6FC-4f65-9D91-7224C49458BB}"/>
          </c:extLst>
        </c:dLbl>
      </c:pivotFmt>
      <c:pivotFmt>
        <c:idx val="271"/>
        <c:marker>
          <c:symbol val="none"/>
        </c:marker>
        <c:dLbl>
          <c:idx val="0"/>
          <c:delete val="1"/>
          <c:extLst>
            <c:ext xmlns:c15="http://schemas.microsoft.com/office/drawing/2012/chart" uri="{CE6537A1-D6FC-4f65-9D91-7224C49458BB}"/>
          </c:extLst>
        </c:dLbl>
      </c:pivotFmt>
      <c:pivotFmt>
        <c:idx val="272"/>
        <c:marker>
          <c:symbol val="none"/>
        </c:marker>
        <c:dLbl>
          <c:idx val="0"/>
          <c:delete val="1"/>
          <c:extLst>
            <c:ext xmlns:c15="http://schemas.microsoft.com/office/drawing/2012/chart" uri="{CE6537A1-D6FC-4f65-9D91-7224C49458BB}"/>
          </c:extLst>
        </c:dLbl>
      </c:pivotFmt>
      <c:pivotFmt>
        <c:idx val="273"/>
        <c:marker>
          <c:symbol val="none"/>
        </c:marker>
        <c:dLbl>
          <c:idx val="0"/>
          <c:delete val="1"/>
          <c:extLst>
            <c:ext xmlns:c15="http://schemas.microsoft.com/office/drawing/2012/chart" uri="{CE6537A1-D6FC-4f65-9D91-7224C49458BB}"/>
          </c:extLst>
        </c:dLbl>
      </c:pivotFmt>
      <c:pivotFmt>
        <c:idx val="274"/>
        <c:marker>
          <c:symbol val="none"/>
        </c:marker>
        <c:dLbl>
          <c:idx val="0"/>
          <c:delete val="1"/>
          <c:extLst>
            <c:ext xmlns:c15="http://schemas.microsoft.com/office/drawing/2012/chart" uri="{CE6537A1-D6FC-4f65-9D91-7224C49458BB}"/>
          </c:extLst>
        </c:dLbl>
      </c:pivotFmt>
      <c:pivotFmt>
        <c:idx val="275"/>
        <c:spPr>
          <a:solidFill>
            <a:srgbClr val="023F88"/>
          </a:solidFill>
        </c:spPr>
        <c:marker>
          <c:symbol val="none"/>
        </c:marker>
        <c:dLbl>
          <c:idx val="0"/>
          <c:delete val="1"/>
          <c:extLst>
            <c:ext xmlns:c15="http://schemas.microsoft.com/office/drawing/2012/chart" uri="{CE6537A1-D6FC-4f65-9D91-7224C49458BB}"/>
          </c:extLst>
        </c:dLbl>
      </c:pivotFmt>
      <c:pivotFmt>
        <c:idx val="276"/>
        <c:spPr>
          <a:solidFill>
            <a:srgbClr val="89BA17"/>
          </a:solidFill>
        </c:spPr>
        <c:marker>
          <c:symbol val="none"/>
        </c:marker>
        <c:dLbl>
          <c:idx val="0"/>
          <c:delete val="1"/>
          <c:extLst>
            <c:ext xmlns:c15="http://schemas.microsoft.com/office/drawing/2012/chart" uri="{CE6537A1-D6FC-4f65-9D91-7224C49458BB}"/>
          </c:extLst>
        </c:dLbl>
      </c:pivotFmt>
      <c:pivotFmt>
        <c:idx val="277"/>
        <c:spPr>
          <a:solidFill>
            <a:srgbClr val="7030A0"/>
          </a:solidFill>
        </c:spPr>
        <c:marker>
          <c:symbol val="none"/>
        </c:marker>
        <c:dLbl>
          <c:idx val="0"/>
          <c:delete val="1"/>
          <c:extLst>
            <c:ext xmlns:c15="http://schemas.microsoft.com/office/drawing/2012/chart" uri="{CE6537A1-D6FC-4f65-9D91-7224C49458BB}"/>
          </c:extLst>
        </c:dLbl>
      </c:pivotFmt>
      <c:pivotFmt>
        <c:idx val="278"/>
        <c:spPr>
          <a:solidFill>
            <a:srgbClr val="00B4ED"/>
          </a:solidFill>
        </c:spPr>
        <c:marker>
          <c:symbol val="none"/>
        </c:marker>
        <c:dLbl>
          <c:idx val="0"/>
          <c:delete val="1"/>
          <c:extLst>
            <c:ext xmlns:c15="http://schemas.microsoft.com/office/drawing/2012/chart" uri="{CE6537A1-D6FC-4f65-9D91-7224C49458BB}"/>
          </c:extLst>
        </c:dLbl>
      </c:pivotFmt>
      <c:pivotFmt>
        <c:idx val="279"/>
        <c:spPr>
          <a:solidFill>
            <a:srgbClr val="00A656"/>
          </a:solidFill>
        </c:spPr>
        <c:marker>
          <c:symbol val="none"/>
        </c:marker>
        <c:dLbl>
          <c:idx val="0"/>
          <c:delete val="1"/>
          <c:extLst>
            <c:ext xmlns:c15="http://schemas.microsoft.com/office/drawing/2012/chart" uri="{CE6537A1-D6FC-4f65-9D91-7224C49458BB}"/>
          </c:extLst>
        </c:dLbl>
      </c:pivotFmt>
      <c:pivotFmt>
        <c:idx val="280"/>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'Q22'!$B$3:$B$4</c:f>
              <c:strCache>
                <c:ptCount val="1"/>
                <c:pt idx="0">
                  <c:v>MA</c:v>
                </c:pt>
              </c:strCache>
            </c:strRef>
          </c:tx>
          <c:spPr>
            <a:solidFill>
              <a:srgbClr val="023F88"/>
            </a:solidFill>
          </c:spPr>
          <c:invertIfNegative val="0"/>
          <c:cat>
            <c:strRef>
              <c:f>'Q22'!$A$5:$A$7</c:f>
              <c:strCache>
                <c:ptCount val="3"/>
                <c:pt idx="0">
                  <c:v>Weight 1</c:v>
                </c:pt>
                <c:pt idx="1">
                  <c:v>Weight 2</c:v>
                </c:pt>
                <c:pt idx="2">
                  <c:v>Weight 3</c:v>
                </c:pt>
              </c:strCache>
            </c:strRef>
          </c:cat>
          <c:val>
            <c:numRef>
              <c:f>'Q22'!$B$5:$B$7</c:f>
              <c:numCache>
                <c:formatCode>General</c:formatCode>
                <c:ptCount val="3"/>
                <c:pt idx="0">
                  <c:v>7</c:v>
                </c:pt>
                <c:pt idx="1">
                  <c:v>2</c:v>
                </c:pt>
                <c:pt idx="2">
                  <c:v>1</c:v>
                </c:pt>
              </c:numCache>
            </c:numRef>
          </c:val>
          <c:extLst>
            <c:ext xmlns:c16="http://schemas.microsoft.com/office/drawing/2014/chart" uri="{C3380CC4-5D6E-409C-BE32-E72D297353CC}">
              <c16:uniqueId val="{00000000-3BE5-4D7B-878C-9ACDFB42AC88}"/>
            </c:ext>
          </c:extLst>
        </c:ser>
        <c:ser>
          <c:idx val="1"/>
          <c:order val="1"/>
          <c:tx>
            <c:strRef>
              <c:f>'Q22'!$C$3:$C$4</c:f>
              <c:strCache>
                <c:ptCount val="1"/>
                <c:pt idx="0">
                  <c:v>PV</c:v>
                </c:pt>
              </c:strCache>
            </c:strRef>
          </c:tx>
          <c:spPr>
            <a:solidFill>
              <a:srgbClr val="89BA17"/>
            </a:solidFill>
          </c:spPr>
          <c:invertIfNegative val="0"/>
          <c:cat>
            <c:strRef>
              <c:f>'Q22'!$A$5:$A$7</c:f>
              <c:strCache>
                <c:ptCount val="3"/>
                <c:pt idx="0">
                  <c:v>Weight 1</c:v>
                </c:pt>
                <c:pt idx="1">
                  <c:v>Weight 2</c:v>
                </c:pt>
                <c:pt idx="2">
                  <c:v>Weight 3</c:v>
                </c:pt>
              </c:strCache>
            </c:strRef>
          </c:cat>
          <c:val>
            <c:numRef>
              <c:f>'Q22'!$C$5:$C$7</c:f>
              <c:numCache>
                <c:formatCode>General</c:formatCode>
                <c:ptCount val="3"/>
                <c:pt idx="1">
                  <c:v>1</c:v>
                </c:pt>
              </c:numCache>
            </c:numRef>
          </c:val>
          <c:extLst>
            <c:ext xmlns:c16="http://schemas.microsoft.com/office/drawing/2014/chart" uri="{C3380CC4-5D6E-409C-BE32-E72D297353CC}">
              <c16:uniqueId val="{00000001-3BE5-4D7B-878C-9ACDFB42AC88}"/>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spreadsheet.xlsx]Q23!Tabela dinâmica27</c:name>
    <c:fmtId val="332"/>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FF6600"/>
          </a:solidFill>
        </c:spPr>
        <c:marker>
          <c:symbol val="none"/>
        </c:marker>
        <c:dLbl>
          <c:idx val="0"/>
          <c:delete val="1"/>
          <c:extLst>
            <c:ext xmlns:c15="http://schemas.microsoft.com/office/drawing/2012/chart" uri="{CE6537A1-D6FC-4f65-9D91-7224C49458BB}"/>
          </c:extLst>
        </c:dLbl>
      </c:pivotFmt>
      <c:pivotFmt>
        <c:idx val="222"/>
        <c:spPr>
          <a:solidFill>
            <a:srgbClr val="89BA17"/>
          </a:solidFill>
        </c:spPr>
        <c:marker>
          <c:symbol val="none"/>
        </c:marker>
        <c:dLbl>
          <c:idx val="0"/>
          <c:delete val="1"/>
          <c:extLst>
            <c:ext xmlns:c15="http://schemas.microsoft.com/office/drawing/2012/chart" uri="{CE6537A1-D6FC-4f65-9D91-7224C49458BB}"/>
          </c:extLst>
        </c:dLbl>
      </c:pivotFmt>
      <c:pivotFmt>
        <c:idx val="223"/>
        <c:spPr>
          <a:solidFill>
            <a:srgbClr val="7030A0"/>
          </a:solidFill>
        </c:spPr>
        <c:marker>
          <c:symbol val="none"/>
        </c:marker>
        <c:dLbl>
          <c:idx val="0"/>
          <c:delete val="1"/>
          <c:extLst>
            <c:ext xmlns:c15="http://schemas.microsoft.com/office/drawing/2012/chart" uri="{CE6537A1-D6FC-4f65-9D91-7224C49458BB}"/>
          </c:extLst>
        </c:dLbl>
      </c:pivotFmt>
      <c:pivotFmt>
        <c:idx val="224"/>
        <c:spPr>
          <a:solidFill>
            <a:srgbClr val="023F88"/>
          </a:solidFill>
        </c:spPr>
        <c:marker>
          <c:symbol val="none"/>
        </c:marker>
        <c:dLbl>
          <c:idx val="0"/>
          <c:delete val="1"/>
          <c:extLst>
            <c:ext xmlns:c15="http://schemas.microsoft.com/office/drawing/2012/chart" uri="{CE6537A1-D6FC-4f65-9D91-7224C49458BB}"/>
          </c:extLst>
        </c:dLbl>
      </c:pivotFmt>
      <c:pivotFmt>
        <c:idx val="225"/>
        <c:spPr>
          <a:solidFill>
            <a:srgbClr val="FF6600"/>
          </a:solidFill>
        </c:spPr>
        <c:marker>
          <c:symbol val="none"/>
        </c:marker>
        <c:dLbl>
          <c:idx val="0"/>
          <c:delete val="1"/>
          <c:extLst>
            <c:ext xmlns:c15="http://schemas.microsoft.com/office/drawing/2012/chart" uri="{CE6537A1-D6FC-4f65-9D91-7224C49458BB}"/>
          </c:extLst>
        </c:dLbl>
      </c:pivotFmt>
      <c:pivotFmt>
        <c:idx val="226"/>
        <c:spPr>
          <a:solidFill>
            <a:srgbClr val="89BA17"/>
          </a:solidFill>
        </c:spPr>
        <c:marker>
          <c:symbol val="none"/>
        </c:marker>
        <c:dLbl>
          <c:idx val="0"/>
          <c:delete val="1"/>
          <c:extLst>
            <c:ext xmlns:c15="http://schemas.microsoft.com/office/drawing/2012/chart" uri="{CE6537A1-D6FC-4f65-9D91-7224C49458BB}"/>
          </c:extLst>
        </c:dLbl>
      </c:pivotFmt>
      <c:pivotFmt>
        <c:idx val="227"/>
        <c:spPr>
          <a:solidFill>
            <a:srgbClr val="7030A0"/>
          </a:solidFill>
        </c:spPr>
        <c:marker>
          <c:symbol val="none"/>
        </c:marker>
        <c:dLbl>
          <c:idx val="0"/>
          <c:delete val="1"/>
          <c:extLst>
            <c:ext xmlns:c15="http://schemas.microsoft.com/office/drawing/2012/chart" uri="{CE6537A1-D6FC-4f65-9D91-7224C49458BB}"/>
          </c:extLst>
        </c:dLbl>
      </c:pivotFmt>
      <c:pivotFmt>
        <c:idx val="228"/>
        <c:marker>
          <c:symbol val="none"/>
        </c:marker>
        <c:dLbl>
          <c:idx val="0"/>
          <c:delete val="1"/>
          <c:extLst>
            <c:ext xmlns:c15="http://schemas.microsoft.com/office/drawing/2012/chart" uri="{CE6537A1-D6FC-4f65-9D91-7224C49458BB}"/>
          </c:extLst>
        </c:dLbl>
      </c:pivotFmt>
      <c:pivotFmt>
        <c:idx val="229"/>
        <c:marker>
          <c:symbol val="none"/>
        </c:marker>
        <c:dLbl>
          <c:idx val="0"/>
          <c:delete val="1"/>
          <c:extLst>
            <c:ext xmlns:c15="http://schemas.microsoft.com/office/drawing/2012/chart" uri="{CE6537A1-D6FC-4f65-9D91-7224C49458BB}"/>
          </c:extLst>
        </c:dLbl>
      </c:pivotFmt>
      <c:pivotFmt>
        <c:idx val="230"/>
        <c:marker>
          <c:symbol val="none"/>
        </c:marker>
        <c:dLbl>
          <c:idx val="0"/>
          <c:delete val="1"/>
          <c:extLst>
            <c:ext xmlns:c15="http://schemas.microsoft.com/office/drawing/2012/chart" uri="{CE6537A1-D6FC-4f65-9D91-7224C49458BB}"/>
          </c:extLst>
        </c:dLbl>
      </c:pivotFmt>
      <c:pivotFmt>
        <c:idx val="231"/>
        <c:marker>
          <c:symbol val="none"/>
        </c:marker>
        <c:dLbl>
          <c:idx val="0"/>
          <c:delete val="1"/>
          <c:extLst>
            <c:ext xmlns:c15="http://schemas.microsoft.com/office/drawing/2012/chart" uri="{CE6537A1-D6FC-4f65-9D91-7224C49458BB}"/>
          </c:extLst>
        </c:dLbl>
      </c:pivotFmt>
      <c:pivotFmt>
        <c:idx val="232"/>
        <c:spPr>
          <a:solidFill>
            <a:srgbClr val="00B4ED"/>
          </a:solidFill>
        </c:spPr>
        <c:marker>
          <c:symbol val="none"/>
        </c:marker>
        <c:dLbl>
          <c:idx val="0"/>
          <c:delete val="1"/>
          <c:extLst>
            <c:ext xmlns:c15="http://schemas.microsoft.com/office/drawing/2012/chart" uri="{CE6537A1-D6FC-4f65-9D91-7224C49458BB}"/>
          </c:extLst>
        </c:dLbl>
      </c:pivotFmt>
      <c:pivotFmt>
        <c:idx val="233"/>
        <c:spPr>
          <a:solidFill>
            <a:srgbClr val="023F88"/>
          </a:solidFill>
        </c:spPr>
        <c:marker>
          <c:symbol val="none"/>
        </c:marker>
        <c:dLbl>
          <c:idx val="0"/>
          <c:delete val="1"/>
          <c:extLst>
            <c:ext xmlns:c15="http://schemas.microsoft.com/office/drawing/2012/chart" uri="{CE6537A1-D6FC-4f65-9D91-7224C49458BB}"/>
          </c:extLst>
        </c:dLbl>
      </c:pivotFmt>
      <c:pivotFmt>
        <c:idx val="234"/>
        <c:spPr>
          <a:solidFill>
            <a:srgbClr val="FF6600"/>
          </a:solidFill>
        </c:spPr>
        <c:marker>
          <c:symbol val="none"/>
        </c:marker>
        <c:dLbl>
          <c:idx val="0"/>
          <c:delete val="1"/>
          <c:extLst>
            <c:ext xmlns:c15="http://schemas.microsoft.com/office/drawing/2012/chart" uri="{CE6537A1-D6FC-4f65-9D91-7224C49458BB}"/>
          </c:extLst>
        </c:dLbl>
      </c:pivotFmt>
      <c:pivotFmt>
        <c:idx val="235"/>
        <c:spPr>
          <a:solidFill>
            <a:srgbClr val="89BA17"/>
          </a:solidFill>
        </c:spPr>
        <c:marker>
          <c:symbol val="none"/>
        </c:marker>
        <c:dLbl>
          <c:idx val="0"/>
          <c:delete val="1"/>
          <c:extLst>
            <c:ext xmlns:c15="http://schemas.microsoft.com/office/drawing/2012/chart" uri="{CE6537A1-D6FC-4f65-9D91-7224C49458BB}"/>
          </c:extLst>
        </c:dLbl>
      </c:pivotFmt>
      <c:pivotFmt>
        <c:idx val="236"/>
        <c:spPr>
          <a:solidFill>
            <a:srgbClr val="7030A0"/>
          </a:solidFill>
        </c:spPr>
        <c:marker>
          <c:symbol val="none"/>
        </c:marker>
        <c:dLbl>
          <c:idx val="0"/>
          <c:delete val="1"/>
          <c:extLst>
            <c:ext xmlns:c15="http://schemas.microsoft.com/office/drawing/2012/chart" uri="{CE6537A1-D6FC-4f65-9D91-7224C49458BB}"/>
          </c:extLst>
        </c:dLbl>
      </c:pivotFmt>
      <c:pivotFmt>
        <c:idx val="237"/>
        <c:spPr>
          <a:solidFill>
            <a:srgbClr val="023F88"/>
          </a:solidFill>
        </c:spPr>
        <c:marker>
          <c:symbol val="none"/>
        </c:marker>
        <c:dLbl>
          <c:idx val="0"/>
          <c:delete val="1"/>
          <c:extLst>
            <c:ext xmlns:c15="http://schemas.microsoft.com/office/drawing/2012/chart" uri="{CE6537A1-D6FC-4f65-9D91-7224C49458BB}"/>
          </c:extLst>
        </c:dLbl>
      </c:pivotFmt>
      <c:pivotFmt>
        <c:idx val="238"/>
        <c:spPr>
          <a:solidFill>
            <a:srgbClr val="FF6600"/>
          </a:solidFill>
        </c:spPr>
        <c:marker>
          <c:symbol val="none"/>
        </c:marker>
        <c:dLbl>
          <c:idx val="0"/>
          <c:delete val="1"/>
          <c:extLst>
            <c:ext xmlns:c15="http://schemas.microsoft.com/office/drawing/2012/chart" uri="{CE6537A1-D6FC-4f65-9D91-7224C49458BB}"/>
          </c:extLst>
        </c:dLbl>
      </c:pivotFmt>
      <c:pivotFmt>
        <c:idx val="239"/>
        <c:spPr>
          <a:solidFill>
            <a:srgbClr val="89BA17"/>
          </a:solidFill>
        </c:spPr>
        <c:marker>
          <c:symbol val="none"/>
        </c:marker>
        <c:dLbl>
          <c:idx val="0"/>
          <c:delete val="1"/>
          <c:extLst>
            <c:ext xmlns:c15="http://schemas.microsoft.com/office/drawing/2012/chart" uri="{CE6537A1-D6FC-4f65-9D91-7224C49458BB}"/>
          </c:extLst>
        </c:dLbl>
      </c:pivotFmt>
      <c:pivotFmt>
        <c:idx val="240"/>
        <c:spPr>
          <a:solidFill>
            <a:srgbClr val="7030A0"/>
          </a:solidFill>
        </c:spPr>
        <c:marker>
          <c:symbol val="none"/>
        </c:marker>
        <c:dLbl>
          <c:idx val="0"/>
          <c:delete val="1"/>
          <c:extLst>
            <c:ext xmlns:c15="http://schemas.microsoft.com/office/drawing/2012/chart" uri="{CE6537A1-D6FC-4f65-9D91-7224C49458BB}"/>
          </c:extLst>
        </c:dLbl>
      </c:pivotFmt>
      <c:pivotFmt>
        <c:idx val="241"/>
        <c:marker>
          <c:symbol val="none"/>
        </c:marker>
        <c:dLbl>
          <c:idx val="0"/>
          <c:delete val="1"/>
          <c:extLst>
            <c:ext xmlns:c15="http://schemas.microsoft.com/office/drawing/2012/chart" uri="{CE6537A1-D6FC-4f65-9D91-7224C49458BB}"/>
          </c:extLst>
        </c:dLbl>
      </c:pivotFmt>
      <c:pivotFmt>
        <c:idx val="242"/>
        <c:marker>
          <c:symbol val="none"/>
        </c:marker>
        <c:dLbl>
          <c:idx val="0"/>
          <c:delete val="1"/>
          <c:extLst>
            <c:ext xmlns:c15="http://schemas.microsoft.com/office/drawing/2012/chart" uri="{CE6537A1-D6FC-4f65-9D91-7224C49458BB}"/>
          </c:extLst>
        </c:dLbl>
      </c:pivotFmt>
      <c:pivotFmt>
        <c:idx val="243"/>
        <c:marker>
          <c:symbol val="none"/>
        </c:marker>
        <c:dLbl>
          <c:idx val="0"/>
          <c:delete val="1"/>
          <c:extLst>
            <c:ext xmlns:c15="http://schemas.microsoft.com/office/drawing/2012/chart" uri="{CE6537A1-D6FC-4f65-9D91-7224C49458BB}"/>
          </c:extLst>
        </c:dLbl>
      </c:pivotFmt>
      <c:pivotFmt>
        <c:idx val="244"/>
        <c:marker>
          <c:symbol val="none"/>
        </c:marker>
        <c:dLbl>
          <c:idx val="0"/>
          <c:delete val="1"/>
          <c:extLst>
            <c:ext xmlns:c15="http://schemas.microsoft.com/office/drawing/2012/chart" uri="{CE6537A1-D6FC-4f65-9D91-7224C49458BB}"/>
          </c:extLst>
        </c:dLbl>
      </c:pivotFmt>
      <c:pivotFmt>
        <c:idx val="245"/>
        <c:spPr>
          <a:solidFill>
            <a:srgbClr val="00B4ED"/>
          </a:solidFill>
        </c:spPr>
        <c:marker>
          <c:symbol val="none"/>
        </c:marker>
        <c:dLbl>
          <c:idx val="0"/>
          <c:delete val="1"/>
          <c:extLst>
            <c:ext xmlns:c15="http://schemas.microsoft.com/office/drawing/2012/chart" uri="{CE6537A1-D6FC-4f65-9D91-7224C49458BB}"/>
          </c:extLst>
        </c:dLbl>
      </c:pivotFmt>
      <c:pivotFmt>
        <c:idx val="246"/>
        <c:spPr>
          <a:solidFill>
            <a:srgbClr val="023F88"/>
          </a:solidFill>
        </c:spPr>
        <c:marker>
          <c:symbol val="none"/>
        </c:marker>
        <c:dLbl>
          <c:idx val="0"/>
          <c:delete val="1"/>
          <c:extLst>
            <c:ext xmlns:c15="http://schemas.microsoft.com/office/drawing/2012/chart" uri="{CE6537A1-D6FC-4f65-9D91-7224C49458BB}"/>
          </c:extLst>
        </c:dLbl>
      </c:pivotFmt>
      <c:pivotFmt>
        <c:idx val="247"/>
        <c:spPr>
          <a:solidFill>
            <a:srgbClr val="FF6600"/>
          </a:solidFill>
        </c:spPr>
        <c:marker>
          <c:symbol val="none"/>
        </c:marker>
        <c:dLbl>
          <c:idx val="0"/>
          <c:delete val="1"/>
          <c:extLst>
            <c:ext xmlns:c15="http://schemas.microsoft.com/office/drawing/2012/chart" uri="{CE6537A1-D6FC-4f65-9D91-7224C49458BB}"/>
          </c:extLst>
        </c:dLbl>
      </c:pivotFmt>
      <c:pivotFmt>
        <c:idx val="248"/>
        <c:spPr>
          <a:solidFill>
            <a:srgbClr val="89BA17"/>
          </a:solidFill>
        </c:spPr>
        <c:marker>
          <c:symbol val="none"/>
        </c:marker>
        <c:dLbl>
          <c:idx val="0"/>
          <c:delete val="1"/>
          <c:extLst>
            <c:ext xmlns:c15="http://schemas.microsoft.com/office/drawing/2012/chart" uri="{CE6537A1-D6FC-4f65-9D91-7224C49458BB}"/>
          </c:extLst>
        </c:dLbl>
      </c:pivotFmt>
      <c:pivotFmt>
        <c:idx val="249"/>
        <c:spPr>
          <a:solidFill>
            <a:srgbClr val="7030A0"/>
          </a:solidFill>
        </c:spPr>
        <c:marker>
          <c:symbol val="none"/>
        </c:marker>
        <c:dLbl>
          <c:idx val="0"/>
          <c:delete val="1"/>
          <c:extLst>
            <c:ext xmlns:c15="http://schemas.microsoft.com/office/drawing/2012/chart" uri="{CE6537A1-D6FC-4f65-9D91-7224C49458BB}"/>
          </c:extLst>
        </c:dLbl>
      </c:pivotFmt>
      <c:pivotFmt>
        <c:idx val="250"/>
        <c:spPr>
          <a:solidFill>
            <a:srgbClr val="023F88"/>
          </a:solidFill>
        </c:spPr>
        <c:marker>
          <c:symbol val="none"/>
        </c:marker>
        <c:dLbl>
          <c:idx val="0"/>
          <c:delete val="1"/>
          <c:extLst>
            <c:ext xmlns:c15="http://schemas.microsoft.com/office/drawing/2012/chart" uri="{CE6537A1-D6FC-4f65-9D91-7224C49458BB}"/>
          </c:extLst>
        </c:dLbl>
      </c:pivotFmt>
      <c:pivotFmt>
        <c:idx val="251"/>
        <c:spPr>
          <a:solidFill>
            <a:srgbClr val="FF6600"/>
          </a:solidFill>
        </c:spPr>
        <c:marker>
          <c:symbol val="none"/>
        </c:marker>
        <c:dLbl>
          <c:idx val="0"/>
          <c:delete val="1"/>
          <c:extLst>
            <c:ext xmlns:c15="http://schemas.microsoft.com/office/drawing/2012/chart" uri="{CE6537A1-D6FC-4f65-9D91-7224C49458BB}"/>
          </c:extLst>
        </c:dLbl>
      </c:pivotFmt>
      <c:pivotFmt>
        <c:idx val="252"/>
        <c:spPr>
          <a:solidFill>
            <a:srgbClr val="89BA17"/>
          </a:solidFill>
        </c:spPr>
        <c:marker>
          <c:symbol val="none"/>
        </c:marker>
        <c:dLbl>
          <c:idx val="0"/>
          <c:delete val="1"/>
          <c:extLst>
            <c:ext xmlns:c15="http://schemas.microsoft.com/office/drawing/2012/chart" uri="{CE6537A1-D6FC-4f65-9D91-7224C49458BB}"/>
          </c:extLst>
        </c:dLbl>
      </c:pivotFmt>
      <c:pivotFmt>
        <c:idx val="253"/>
        <c:spPr>
          <a:solidFill>
            <a:srgbClr val="7030A0"/>
          </a:solidFill>
        </c:spPr>
        <c:marker>
          <c:symbol val="none"/>
        </c:marker>
        <c:dLbl>
          <c:idx val="0"/>
          <c:delete val="1"/>
          <c:extLst>
            <c:ext xmlns:c15="http://schemas.microsoft.com/office/drawing/2012/chart" uri="{CE6537A1-D6FC-4f65-9D91-7224C49458BB}"/>
          </c:extLst>
        </c:dLbl>
      </c:pivotFmt>
      <c:pivotFmt>
        <c:idx val="254"/>
        <c:marker>
          <c:symbol val="none"/>
        </c:marker>
        <c:dLbl>
          <c:idx val="0"/>
          <c:delete val="1"/>
          <c:extLst>
            <c:ext xmlns:c15="http://schemas.microsoft.com/office/drawing/2012/chart" uri="{CE6537A1-D6FC-4f65-9D91-7224C49458BB}"/>
          </c:extLst>
        </c:dLbl>
      </c:pivotFmt>
      <c:pivotFmt>
        <c:idx val="255"/>
        <c:marker>
          <c:symbol val="none"/>
        </c:marker>
        <c:dLbl>
          <c:idx val="0"/>
          <c:delete val="1"/>
          <c:extLst>
            <c:ext xmlns:c15="http://schemas.microsoft.com/office/drawing/2012/chart" uri="{CE6537A1-D6FC-4f65-9D91-7224C49458BB}"/>
          </c:extLst>
        </c:dLbl>
      </c:pivotFmt>
      <c:pivotFmt>
        <c:idx val="256"/>
        <c:marker>
          <c:symbol val="none"/>
        </c:marker>
        <c:dLbl>
          <c:idx val="0"/>
          <c:delete val="1"/>
          <c:extLst>
            <c:ext xmlns:c15="http://schemas.microsoft.com/office/drawing/2012/chart" uri="{CE6537A1-D6FC-4f65-9D91-7224C49458BB}"/>
          </c:extLst>
        </c:dLbl>
      </c:pivotFmt>
      <c:pivotFmt>
        <c:idx val="257"/>
        <c:marker>
          <c:symbol val="none"/>
        </c:marker>
        <c:dLbl>
          <c:idx val="0"/>
          <c:delete val="1"/>
          <c:extLst>
            <c:ext xmlns:c15="http://schemas.microsoft.com/office/drawing/2012/chart" uri="{CE6537A1-D6FC-4f65-9D91-7224C49458BB}"/>
          </c:extLst>
        </c:dLbl>
      </c:pivotFmt>
      <c:pivotFmt>
        <c:idx val="258"/>
        <c:marker>
          <c:symbol val="none"/>
        </c:marker>
        <c:dLbl>
          <c:idx val="0"/>
          <c:delete val="1"/>
          <c:extLst>
            <c:ext xmlns:c15="http://schemas.microsoft.com/office/drawing/2012/chart" uri="{CE6537A1-D6FC-4f65-9D91-7224C49458BB}"/>
          </c:extLst>
        </c:dLbl>
      </c:pivotFmt>
      <c:pivotFmt>
        <c:idx val="259"/>
        <c:marker>
          <c:symbol val="none"/>
        </c:marker>
        <c:dLbl>
          <c:idx val="0"/>
          <c:delete val="1"/>
          <c:extLst>
            <c:ext xmlns:c15="http://schemas.microsoft.com/office/drawing/2012/chart" uri="{CE6537A1-D6FC-4f65-9D91-7224C49458BB}"/>
          </c:extLst>
        </c:dLbl>
      </c:pivotFmt>
      <c:pivotFmt>
        <c:idx val="260"/>
        <c:spPr>
          <a:solidFill>
            <a:srgbClr val="023F88"/>
          </a:solidFill>
        </c:spPr>
        <c:marker>
          <c:symbol val="none"/>
        </c:marker>
        <c:dLbl>
          <c:idx val="0"/>
          <c:delete val="1"/>
          <c:extLst>
            <c:ext xmlns:c15="http://schemas.microsoft.com/office/drawing/2012/chart" uri="{CE6537A1-D6FC-4f65-9D91-7224C49458BB}"/>
          </c:extLst>
        </c:dLbl>
      </c:pivotFmt>
      <c:pivotFmt>
        <c:idx val="261"/>
        <c:spPr>
          <a:solidFill>
            <a:srgbClr val="FF6600"/>
          </a:solidFill>
        </c:spPr>
        <c:marker>
          <c:symbol val="none"/>
        </c:marker>
        <c:dLbl>
          <c:idx val="0"/>
          <c:delete val="1"/>
          <c:extLst>
            <c:ext xmlns:c15="http://schemas.microsoft.com/office/drawing/2012/chart" uri="{CE6537A1-D6FC-4f65-9D91-7224C49458BB}"/>
          </c:extLst>
        </c:dLbl>
      </c:pivotFmt>
      <c:pivotFmt>
        <c:idx val="262"/>
        <c:spPr>
          <a:solidFill>
            <a:srgbClr val="89BA17"/>
          </a:solidFill>
        </c:spPr>
        <c:marker>
          <c:symbol val="none"/>
        </c:marker>
        <c:dLbl>
          <c:idx val="0"/>
          <c:delete val="1"/>
          <c:extLst>
            <c:ext xmlns:c15="http://schemas.microsoft.com/office/drawing/2012/chart" uri="{CE6537A1-D6FC-4f65-9D91-7224C49458BB}"/>
          </c:extLst>
        </c:dLbl>
      </c:pivotFmt>
      <c:pivotFmt>
        <c:idx val="263"/>
        <c:spPr>
          <a:solidFill>
            <a:srgbClr val="7030A0"/>
          </a:solidFill>
        </c:spPr>
        <c:marker>
          <c:symbol val="none"/>
        </c:marker>
        <c:dLbl>
          <c:idx val="0"/>
          <c:delete val="1"/>
          <c:extLst>
            <c:ext xmlns:c15="http://schemas.microsoft.com/office/drawing/2012/chart" uri="{CE6537A1-D6FC-4f65-9D91-7224C49458BB}"/>
          </c:extLst>
        </c:dLbl>
      </c:pivotFmt>
      <c:pivotFmt>
        <c:idx val="264"/>
        <c:spPr>
          <a:solidFill>
            <a:srgbClr val="00B4ED"/>
          </a:solidFill>
        </c:spPr>
        <c:marker>
          <c:symbol val="none"/>
        </c:marker>
        <c:dLbl>
          <c:idx val="0"/>
          <c:delete val="1"/>
          <c:extLst>
            <c:ext xmlns:c15="http://schemas.microsoft.com/office/drawing/2012/chart" uri="{CE6537A1-D6FC-4f65-9D91-7224C49458BB}"/>
          </c:extLst>
        </c:dLbl>
      </c:pivotFmt>
      <c:pivotFmt>
        <c:idx val="265"/>
        <c:spPr>
          <a:solidFill>
            <a:srgbClr val="023F88"/>
          </a:solidFill>
        </c:spPr>
        <c:marker>
          <c:symbol val="none"/>
        </c:marker>
        <c:dLbl>
          <c:idx val="0"/>
          <c:delete val="1"/>
          <c:extLst>
            <c:ext xmlns:c15="http://schemas.microsoft.com/office/drawing/2012/chart" uri="{CE6537A1-D6FC-4f65-9D91-7224C49458BB}"/>
          </c:extLst>
        </c:dLbl>
      </c:pivotFmt>
      <c:pivotFmt>
        <c:idx val="266"/>
        <c:spPr>
          <a:solidFill>
            <a:srgbClr val="FF6600"/>
          </a:solidFill>
        </c:spPr>
        <c:marker>
          <c:symbol val="none"/>
        </c:marker>
        <c:dLbl>
          <c:idx val="0"/>
          <c:delete val="1"/>
          <c:extLst>
            <c:ext xmlns:c15="http://schemas.microsoft.com/office/drawing/2012/chart" uri="{CE6537A1-D6FC-4f65-9D91-7224C49458BB}"/>
          </c:extLst>
        </c:dLbl>
      </c:pivotFmt>
      <c:pivotFmt>
        <c:idx val="267"/>
        <c:spPr>
          <a:solidFill>
            <a:srgbClr val="89BA17"/>
          </a:solidFill>
        </c:spPr>
        <c:marker>
          <c:symbol val="none"/>
        </c:marker>
        <c:dLbl>
          <c:idx val="0"/>
          <c:delete val="1"/>
          <c:extLst>
            <c:ext xmlns:c15="http://schemas.microsoft.com/office/drawing/2012/chart" uri="{CE6537A1-D6FC-4f65-9D91-7224C49458BB}"/>
          </c:extLst>
        </c:dLbl>
      </c:pivotFmt>
      <c:pivotFmt>
        <c:idx val="268"/>
        <c:spPr>
          <a:solidFill>
            <a:srgbClr val="7030A0"/>
          </a:solidFill>
        </c:spPr>
        <c:marker>
          <c:symbol val="none"/>
        </c:marker>
        <c:dLbl>
          <c:idx val="0"/>
          <c:delete val="1"/>
          <c:extLst>
            <c:ext xmlns:c15="http://schemas.microsoft.com/office/drawing/2012/chart" uri="{CE6537A1-D6FC-4f65-9D91-7224C49458BB}"/>
          </c:extLst>
        </c:dLbl>
      </c:pivotFmt>
      <c:pivotFmt>
        <c:idx val="269"/>
        <c:marker>
          <c:symbol val="none"/>
        </c:marker>
        <c:dLbl>
          <c:idx val="0"/>
          <c:delete val="1"/>
          <c:extLst>
            <c:ext xmlns:c15="http://schemas.microsoft.com/office/drawing/2012/chart" uri="{CE6537A1-D6FC-4f65-9D91-7224C49458BB}"/>
          </c:extLst>
        </c:dLbl>
      </c:pivotFmt>
      <c:pivotFmt>
        <c:idx val="270"/>
        <c:marker>
          <c:symbol val="none"/>
        </c:marker>
        <c:dLbl>
          <c:idx val="0"/>
          <c:delete val="1"/>
          <c:extLst>
            <c:ext xmlns:c15="http://schemas.microsoft.com/office/drawing/2012/chart" uri="{CE6537A1-D6FC-4f65-9D91-7224C49458BB}"/>
          </c:extLst>
        </c:dLbl>
      </c:pivotFmt>
      <c:pivotFmt>
        <c:idx val="271"/>
        <c:marker>
          <c:symbol val="none"/>
        </c:marker>
        <c:dLbl>
          <c:idx val="0"/>
          <c:delete val="1"/>
          <c:extLst>
            <c:ext xmlns:c15="http://schemas.microsoft.com/office/drawing/2012/chart" uri="{CE6537A1-D6FC-4f65-9D91-7224C49458BB}"/>
          </c:extLst>
        </c:dLbl>
      </c:pivotFmt>
      <c:pivotFmt>
        <c:idx val="272"/>
        <c:marker>
          <c:symbol val="none"/>
        </c:marker>
        <c:dLbl>
          <c:idx val="0"/>
          <c:delete val="1"/>
          <c:extLst>
            <c:ext xmlns:c15="http://schemas.microsoft.com/office/drawing/2012/chart" uri="{CE6537A1-D6FC-4f65-9D91-7224C49458BB}"/>
          </c:extLst>
        </c:dLbl>
      </c:pivotFmt>
      <c:pivotFmt>
        <c:idx val="273"/>
        <c:marker>
          <c:symbol val="none"/>
        </c:marker>
        <c:dLbl>
          <c:idx val="0"/>
          <c:delete val="1"/>
          <c:extLst>
            <c:ext xmlns:c15="http://schemas.microsoft.com/office/drawing/2012/chart" uri="{CE6537A1-D6FC-4f65-9D91-7224C49458BB}"/>
          </c:extLst>
        </c:dLbl>
      </c:pivotFmt>
      <c:pivotFmt>
        <c:idx val="274"/>
        <c:marker>
          <c:symbol val="none"/>
        </c:marker>
        <c:dLbl>
          <c:idx val="0"/>
          <c:delete val="1"/>
          <c:extLst>
            <c:ext xmlns:c15="http://schemas.microsoft.com/office/drawing/2012/chart" uri="{CE6537A1-D6FC-4f65-9D91-7224C49458BB}"/>
          </c:extLst>
        </c:dLbl>
      </c:pivotFmt>
      <c:pivotFmt>
        <c:idx val="275"/>
        <c:spPr>
          <a:solidFill>
            <a:srgbClr val="023F88"/>
          </a:solidFill>
        </c:spPr>
        <c:marker>
          <c:symbol val="none"/>
        </c:marker>
        <c:dLbl>
          <c:idx val="0"/>
          <c:delete val="1"/>
          <c:extLst>
            <c:ext xmlns:c15="http://schemas.microsoft.com/office/drawing/2012/chart" uri="{CE6537A1-D6FC-4f65-9D91-7224C49458BB}"/>
          </c:extLst>
        </c:dLbl>
      </c:pivotFmt>
      <c:pivotFmt>
        <c:idx val="276"/>
        <c:spPr>
          <a:solidFill>
            <a:srgbClr val="FF6600"/>
          </a:solidFill>
        </c:spPr>
        <c:marker>
          <c:symbol val="none"/>
        </c:marker>
        <c:dLbl>
          <c:idx val="0"/>
          <c:delete val="1"/>
          <c:extLst>
            <c:ext xmlns:c15="http://schemas.microsoft.com/office/drawing/2012/chart" uri="{CE6537A1-D6FC-4f65-9D91-7224C49458BB}"/>
          </c:extLst>
        </c:dLbl>
      </c:pivotFmt>
      <c:pivotFmt>
        <c:idx val="277"/>
        <c:spPr>
          <a:solidFill>
            <a:srgbClr val="89BA17"/>
          </a:solidFill>
        </c:spPr>
        <c:marker>
          <c:symbol val="none"/>
        </c:marker>
        <c:dLbl>
          <c:idx val="0"/>
          <c:delete val="1"/>
          <c:extLst>
            <c:ext xmlns:c15="http://schemas.microsoft.com/office/drawing/2012/chart" uri="{CE6537A1-D6FC-4f65-9D91-7224C49458BB}"/>
          </c:extLst>
        </c:dLbl>
      </c:pivotFmt>
      <c:pivotFmt>
        <c:idx val="278"/>
        <c:spPr>
          <a:solidFill>
            <a:srgbClr val="00B4ED"/>
          </a:solidFill>
        </c:spPr>
        <c:marker>
          <c:symbol val="none"/>
        </c:marker>
        <c:dLbl>
          <c:idx val="0"/>
          <c:delete val="1"/>
          <c:extLst>
            <c:ext xmlns:c15="http://schemas.microsoft.com/office/drawing/2012/chart" uri="{CE6537A1-D6FC-4f65-9D91-7224C49458BB}"/>
          </c:extLst>
        </c:dLbl>
      </c:pivotFmt>
      <c:pivotFmt>
        <c:idx val="279"/>
        <c:spPr>
          <a:solidFill>
            <a:srgbClr val="7030A0"/>
          </a:solidFill>
        </c:spPr>
        <c:marker>
          <c:symbol val="none"/>
        </c:marker>
        <c:dLbl>
          <c:idx val="0"/>
          <c:delete val="1"/>
          <c:extLst>
            <c:ext xmlns:c15="http://schemas.microsoft.com/office/drawing/2012/chart" uri="{CE6537A1-D6FC-4f65-9D91-7224C49458BB}"/>
          </c:extLst>
        </c:dLbl>
      </c:pivotFmt>
      <c:pivotFmt>
        <c:idx val="280"/>
        <c:spPr>
          <a:solidFill>
            <a:srgbClr val="023F88"/>
          </a:solidFill>
        </c:spPr>
        <c:marker>
          <c:symbol val="none"/>
        </c:marker>
        <c:dLbl>
          <c:idx val="0"/>
          <c:delete val="1"/>
          <c:extLst>
            <c:ext xmlns:c15="http://schemas.microsoft.com/office/drawing/2012/chart" uri="{CE6537A1-D6FC-4f65-9D91-7224C49458BB}"/>
          </c:extLst>
        </c:dLbl>
      </c:pivotFmt>
      <c:pivotFmt>
        <c:idx val="281"/>
        <c:spPr>
          <a:solidFill>
            <a:srgbClr val="FF6600"/>
          </a:solidFill>
        </c:spPr>
        <c:marker>
          <c:symbol val="none"/>
        </c:marker>
        <c:dLbl>
          <c:idx val="0"/>
          <c:delete val="1"/>
          <c:extLst>
            <c:ext xmlns:c15="http://schemas.microsoft.com/office/drawing/2012/chart" uri="{CE6537A1-D6FC-4f65-9D91-7224C49458BB}"/>
          </c:extLst>
        </c:dLbl>
      </c:pivotFmt>
      <c:pivotFmt>
        <c:idx val="282"/>
        <c:spPr>
          <a:solidFill>
            <a:srgbClr val="89BA17"/>
          </a:solidFill>
        </c:spPr>
        <c:marker>
          <c:symbol val="none"/>
        </c:marker>
        <c:dLbl>
          <c:idx val="0"/>
          <c:delete val="1"/>
          <c:extLst>
            <c:ext xmlns:c15="http://schemas.microsoft.com/office/drawing/2012/chart" uri="{CE6537A1-D6FC-4f65-9D91-7224C49458BB}"/>
          </c:extLst>
        </c:dLbl>
      </c:pivotFmt>
      <c:pivotFmt>
        <c:idx val="283"/>
        <c:spPr>
          <a:solidFill>
            <a:srgbClr val="7030A0"/>
          </a:solidFill>
        </c:spPr>
        <c:marker>
          <c:symbol val="none"/>
        </c:marker>
        <c:dLbl>
          <c:idx val="0"/>
          <c:delete val="1"/>
          <c:extLst>
            <c:ext xmlns:c15="http://schemas.microsoft.com/office/drawing/2012/chart" uri="{CE6537A1-D6FC-4f65-9D91-7224C49458BB}"/>
          </c:extLst>
        </c:dLbl>
      </c:pivotFmt>
      <c:pivotFmt>
        <c:idx val="284"/>
        <c:marker>
          <c:symbol val="none"/>
        </c:marker>
        <c:dLbl>
          <c:idx val="0"/>
          <c:delete val="1"/>
          <c:extLst>
            <c:ext xmlns:c15="http://schemas.microsoft.com/office/drawing/2012/chart" uri="{CE6537A1-D6FC-4f65-9D91-7224C49458BB}"/>
          </c:extLst>
        </c:dLbl>
      </c:pivotFmt>
      <c:pivotFmt>
        <c:idx val="285"/>
        <c:marker>
          <c:symbol val="none"/>
        </c:marker>
        <c:dLbl>
          <c:idx val="0"/>
          <c:delete val="1"/>
          <c:extLst>
            <c:ext xmlns:c15="http://schemas.microsoft.com/office/drawing/2012/chart" uri="{CE6537A1-D6FC-4f65-9D91-7224C49458BB}"/>
          </c:extLst>
        </c:dLbl>
      </c:pivotFmt>
      <c:pivotFmt>
        <c:idx val="286"/>
        <c:marker>
          <c:symbol val="none"/>
        </c:marker>
        <c:dLbl>
          <c:idx val="0"/>
          <c:delete val="1"/>
          <c:extLst>
            <c:ext xmlns:c15="http://schemas.microsoft.com/office/drawing/2012/chart" uri="{CE6537A1-D6FC-4f65-9D91-7224C49458BB}"/>
          </c:extLst>
        </c:dLbl>
      </c:pivotFmt>
      <c:pivotFmt>
        <c:idx val="287"/>
        <c:marker>
          <c:symbol val="none"/>
        </c:marker>
        <c:dLbl>
          <c:idx val="0"/>
          <c:delete val="1"/>
          <c:extLst>
            <c:ext xmlns:c15="http://schemas.microsoft.com/office/drawing/2012/chart" uri="{CE6537A1-D6FC-4f65-9D91-7224C49458BB}"/>
          </c:extLst>
        </c:dLbl>
      </c:pivotFmt>
      <c:pivotFmt>
        <c:idx val="288"/>
        <c:marker>
          <c:symbol val="none"/>
        </c:marker>
        <c:dLbl>
          <c:idx val="0"/>
          <c:delete val="1"/>
          <c:extLst>
            <c:ext xmlns:c15="http://schemas.microsoft.com/office/drawing/2012/chart" uri="{CE6537A1-D6FC-4f65-9D91-7224C49458BB}"/>
          </c:extLst>
        </c:dLbl>
      </c:pivotFmt>
      <c:pivotFmt>
        <c:idx val="289"/>
        <c:spPr>
          <a:solidFill>
            <a:srgbClr val="023F88"/>
          </a:solidFill>
        </c:spPr>
        <c:marker>
          <c:symbol val="none"/>
        </c:marker>
        <c:dLbl>
          <c:idx val="0"/>
          <c:delete val="1"/>
          <c:extLst>
            <c:ext xmlns:c15="http://schemas.microsoft.com/office/drawing/2012/chart" uri="{CE6537A1-D6FC-4f65-9D91-7224C49458BB}"/>
          </c:extLst>
        </c:dLbl>
      </c:pivotFmt>
      <c:pivotFmt>
        <c:idx val="290"/>
        <c:spPr>
          <a:solidFill>
            <a:srgbClr val="89BA17"/>
          </a:solidFill>
        </c:spPr>
        <c:marker>
          <c:symbol val="none"/>
        </c:marker>
        <c:dLbl>
          <c:idx val="0"/>
          <c:delete val="1"/>
          <c:extLst>
            <c:ext xmlns:c15="http://schemas.microsoft.com/office/drawing/2012/chart" uri="{CE6537A1-D6FC-4f65-9D91-7224C49458BB}"/>
          </c:extLst>
        </c:dLbl>
      </c:pivotFmt>
      <c:pivotFmt>
        <c:idx val="291"/>
        <c:spPr>
          <a:solidFill>
            <a:srgbClr val="7030A0"/>
          </a:solidFill>
        </c:spPr>
        <c:marker>
          <c:symbol val="none"/>
        </c:marker>
        <c:dLbl>
          <c:idx val="0"/>
          <c:delete val="1"/>
          <c:extLst>
            <c:ext xmlns:c15="http://schemas.microsoft.com/office/drawing/2012/chart" uri="{CE6537A1-D6FC-4f65-9D91-7224C49458BB}"/>
          </c:extLst>
        </c:dLbl>
      </c:pivotFmt>
      <c:pivotFmt>
        <c:idx val="292"/>
        <c:spPr>
          <a:solidFill>
            <a:srgbClr val="00A656"/>
          </a:solidFill>
        </c:spPr>
        <c:marker>
          <c:symbol val="none"/>
        </c:marker>
        <c:dLbl>
          <c:idx val="0"/>
          <c:delete val="1"/>
          <c:extLst>
            <c:ext xmlns:c15="http://schemas.microsoft.com/office/drawing/2012/chart" uri="{CE6537A1-D6FC-4f65-9D91-7224C49458BB}"/>
          </c:extLst>
        </c:dLbl>
      </c:pivotFmt>
      <c:pivotFmt>
        <c:idx val="293"/>
        <c:spPr>
          <a:solidFill>
            <a:srgbClr val="00B4ED"/>
          </a:solidFill>
        </c:spPr>
        <c:marker>
          <c:symbol val="none"/>
        </c:marker>
        <c:dLbl>
          <c:idx val="0"/>
          <c:delete val="1"/>
          <c:extLst>
            <c:ext xmlns:c15="http://schemas.microsoft.com/office/drawing/2012/chart" uri="{CE6537A1-D6FC-4f65-9D91-7224C49458BB}"/>
          </c:extLst>
        </c:dLbl>
      </c:pivotFmt>
      <c:pivotFmt>
        <c:idx val="294"/>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'Q23'!$B$3:$B$4</c:f>
              <c:strCache>
                <c:ptCount val="1"/>
                <c:pt idx="0">
                  <c:v>MA</c:v>
                </c:pt>
              </c:strCache>
            </c:strRef>
          </c:tx>
          <c:spPr>
            <a:solidFill>
              <a:srgbClr val="023F88"/>
            </a:solidFill>
          </c:spPr>
          <c:invertIfNegative val="0"/>
          <c:cat>
            <c:strRef>
              <c:f>'Q23'!$A$5:$A$7</c:f>
              <c:strCache>
                <c:ptCount val="3"/>
                <c:pt idx="0">
                  <c:v>Weight 1</c:v>
                </c:pt>
                <c:pt idx="1">
                  <c:v>Weight 2</c:v>
                </c:pt>
                <c:pt idx="2">
                  <c:v>Weight 3</c:v>
                </c:pt>
              </c:strCache>
            </c:strRef>
          </c:cat>
          <c:val>
            <c:numRef>
              <c:f>'Q23'!$B$5:$B$7</c:f>
              <c:numCache>
                <c:formatCode>General</c:formatCode>
                <c:ptCount val="3"/>
                <c:pt idx="0">
                  <c:v>7</c:v>
                </c:pt>
                <c:pt idx="1">
                  <c:v>2</c:v>
                </c:pt>
                <c:pt idx="2">
                  <c:v>1</c:v>
                </c:pt>
              </c:numCache>
            </c:numRef>
          </c:val>
          <c:extLst>
            <c:ext xmlns:c16="http://schemas.microsoft.com/office/drawing/2014/chart" uri="{C3380CC4-5D6E-409C-BE32-E72D297353CC}">
              <c16:uniqueId val="{00000000-08E7-4942-97F9-69907F96C80D}"/>
            </c:ext>
          </c:extLst>
        </c:ser>
        <c:ser>
          <c:idx val="1"/>
          <c:order val="1"/>
          <c:tx>
            <c:strRef>
              <c:f>'Q23'!$C$3:$C$4</c:f>
              <c:strCache>
                <c:ptCount val="1"/>
                <c:pt idx="0">
                  <c:v>PV</c:v>
                </c:pt>
              </c:strCache>
            </c:strRef>
          </c:tx>
          <c:spPr>
            <a:solidFill>
              <a:srgbClr val="89BA17"/>
            </a:solidFill>
          </c:spPr>
          <c:invertIfNegative val="0"/>
          <c:cat>
            <c:strRef>
              <c:f>'Q23'!$A$5:$A$7</c:f>
              <c:strCache>
                <c:ptCount val="3"/>
                <c:pt idx="0">
                  <c:v>Weight 1</c:v>
                </c:pt>
                <c:pt idx="1">
                  <c:v>Weight 2</c:v>
                </c:pt>
                <c:pt idx="2">
                  <c:v>Weight 3</c:v>
                </c:pt>
              </c:strCache>
            </c:strRef>
          </c:cat>
          <c:val>
            <c:numRef>
              <c:f>'Q23'!$C$5:$C$7</c:f>
              <c:numCache>
                <c:formatCode>General</c:formatCode>
                <c:ptCount val="3"/>
                <c:pt idx="1">
                  <c:v>1</c:v>
                </c:pt>
              </c:numCache>
            </c:numRef>
          </c:val>
          <c:extLst>
            <c:ext xmlns:c16="http://schemas.microsoft.com/office/drawing/2014/chart" uri="{C3380CC4-5D6E-409C-BE32-E72D297353CC}">
              <c16:uniqueId val="{00000001-08E7-4942-97F9-69907F96C80D}"/>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spreadsheet.xlsx]Q24!Tabela dinâmica27</c:name>
    <c:fmtId val="349"/>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ASCA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FF6600"/>
          </a:solidFill>
        </c:spPr>
        <c:marker>
          <c:symbol val="none"/>
        </c:marker>
        <c:dLbl>
          <c:idx val="0"/>
          <c:delete val="1"/>
          <c:extLst>
            <c:ext xmlns:c15="http://schemas.microsoft.com/office/drawing/2012/chart" uri="{CE6537A1-D6FC-4f65-9D91-7224C49458BB}"/>
          </c:extLst>
        </c:dLbl>
      </c:pivotFmt>
      <c:pivotFmt>
        <c:idx val="222"/>
        <c:spPr>
          <a:solidFill>
            <a:srgbClr val="89BA17"/>
          </a:solidFill>
        </c:spPr>
        <c:marker>
          <c:symbol val="none"/>
        </c:marker>
        <c:dLbl>
          <c:idx val="0"/>
          <c:delete val="1"/>
          <c:extLst>
            <c:ext xmlns:c15="http://schemas.microsoft.com/office/drawing/2012/chart" uri="{CE6537A1-D6FC-4f65-9D91-7224C49458BB}"/>
          </c:extLst>
        </c:dLbl>
      </c:pivotFmt>
      <c:pivotFmt>
        <c:idx val="223"/>
        <c:spPr>
          <a:solidFill>
            <a:srgbClr val="7030A0"/>
          </a:solidFill>
        </c:spPr>
        <c:marker>
          <c:symbol val="none"/>
        </c:marker>
        <c:dLbl>
          <c:idx val="0"/>
          <c:delete val="1"/>
          <c:extLst>
            <c:ext xmlns:c15="http://schemas.microsoft.com/office/drawing/2012/chart" uri="{CE6537A1-D6FC-4f65-9D91-7224C49458BB}"/>
          </c:extLst>
        </c:dLbl>
      </c:pivotFmt>
      <c:pivotFmt>
        <c:idx val="224"/>
        <c:spPr>
          <a:solidFill>
            <a:srgbClr val="023F88"/>
          </a:solidFill>
        </c:spPr>
        <c:marker>
          <c:symbol val="none"/>
        </c:marker>
        <c:dLbl>
          <c:idx val="0"/>
          <c:delete val="1"/>
          <c:extLst>
            <c:ext xmlns:c15="http://schemas.microsoft.com/office/drawing/2012/chart" uri="{CE6537A1-D6FC-4f65-9D91-7224C49458BB}"/>
          </c:extLst>
        </c:dLbl>
      </c:pivotFmt>
      <c:pivotFmt>
        <c:idx val="225"/>
        <c:spPr>
          <a:solidFill>
            <a:srgbClr val="FF6600"/>
          </a:solidFill>
        </c:spPr>
        <c:marker>
          <c:symbol val="none"/>
        </c:marker>
        <c:dLbl>
          <c:idx val="0"/>
          <c:delete val="1"/>
          <c:extLst>
            <c:ext xmlns:c15="http://schemas.microsoft.com/office/drawing/2012/chart" uri="{CE6537A1-D6FC-4f65-9D91-7224C49458BB}"/>
          </c:extLst>
        </c:dLbl>
      </c:pivotFmt>
      <c:pivotFmt>
        <c:idx val="226"/>
        <c:spPr>
          <a:solidFill>
            <a:srgbClr val="89BA17"/>
          </a:solidFill>
        </c:spPr>
        <c:marker>
          <c:symbol val="none"/>
        </c:marker>
        <c:dLbl>
          <c:idx val="0"/>
          <c:delete val="1"/>
          <c:extLst>
            <c:ext xmlns:c15="http://schemas.microsoft.com/office/drawing/2012/chart" uri="{CE6537A1-D6FC-4f65-9D91-7224C49458BB}"/>
          </c:extLst>
        </c:dLbl>
      </c:pivotFmt>
      <c:pivotFmt>
        <c:idx val="227"/>
        <c:spPr>
          <a:solidFill>
            <a:srgbClr val="7030A0"/>
          </a:solidFill>
        </c:spPr>
        <c:marker>
          <c:symbol val="none"/>
        </c:marker>
        <c:dLbl>
          <c:idx val="0"/>
          <c:delete val="1"/>
          <c:extLst>
            <c:ext xmlns:c15="http://schemas.microsoft.com/office/drawing/2012/chart" uri="{CE6537A1-D6FC-4f65-9D91-7224C49458BB}"/>
          </c:extLst>
        </c:dLbl>
      </c:pivotFmt>
      <c:pivotFmt>
        <c:idx val="228"/>
        <c:marker>
          <c:symbol val="none"/>
        </c:marker>
        <c:dLbl>
          <c:idx val="0"/>
          <c:delete val="1"/>
          <c:extLst>
            <c:ext xmlns:c15="http://schemas.microsoft.com/office/drawing/2012/chart" uri="{CE6537A1-D6FC-4f65-9D91-7224C49458BB}"/>
          </c:extLst>
        </c:dLbl>
      </c:pivotFmt>
      <c:pivotFmt>
        <c:idx val="229"/>
        <c:marker>
          <c:symbol val="none"/>
        </c:marker>
        <c:dLbl>
          <c:idx val="0"/>
          <c:delete val="1"/>
          <c:extLst>
            <c:ext xmlns:c15="http://schemas.microsoft.com/office/drawing/2012/chart" uri="{CE6537A1-D6FC-4f65-9D91-7224C49458BB}"/>
          </c:extLst>
        </c:dLbl>
      </c:pivotFmt>
      <c:pivotFmt>
        <c:idx val="230"/>
        <c:marker>
          <c:symbol val="none"/>
        </c:marker>
        <c:dLbl>
          <c:idx val="0"/>
          <c:delete val="1"/>
          <c:extLst>
            <c:ext xmlns:c15="http://schemas.microsoft.com/office/drawing/2012/chart" uri="{CE6537A1-D6FC-4f65-9D91-7224C49458BB}"/>
          </c:extLst>
        </c:dLbl>
      </c:pivotFmt>
      <c:pivotFmt>
        <c:idx val="231"/>
        <c:marker>
          <c:symbol val="none"/>
        </c:marker>
        <c:dLbl>
          <c:idx val="0"/>
          <c:delete val="1"/>
          <c:extLst>
            <c:ext xmlns:c15="http://schemas.microsoft.com/office/drawing/2012/chart" uri="{CE6537A1-D6FC-4f65-9D91-7224C49458BB}"/>
          </c:extLst>
        </c:dLbl>
      </c:pivotFmt>
      <c:pivotFmt>
        <c:idx val="232"/>
        <c:spPr>
          <a:solidFill>
            <a:srgbClr val="00B4ED"/>
          </a:solidFill>
        </c:spPr>
        <c:marker>
          <c:symbol val="none"/>
        </c:marker>
        <c:dLbl>
          <c:idx val="0"/>
          <c:delete val="1"/>
          <c:extLst>
            <c:ext xmlns:c15="http://schemas.microsoft.com/office/drawing/2012/chart" uri="{CE6537A1-D6FC-4f65-9D91-7224C49458BB}"/>
          </c:extLst>
        </c:dLbl>
      </c:pivotFmt>
      <c:pivotFmt>
        <c:idx val="233"/>
        <c:spPr>
          <a:solidFill>
            <a:srgbClr val="023F88"/>
          </a:solidFill>
        </c:spPr>
        <c:marker>
          <c:symbol val="none"/>
        </c:marker>
        <c:dLbl>
          <c:idx val="0"/>
          <c:delete val="1"/>
          <c:extLst>
            <c:ext xmlns:c15="http://schemas.microsoft.com/office/drawing/2012/chart" uri="{CE6537A1-D6FC-4f65-9D91-7224C49458BB}"/>
          </c:extLst>
        </c:dLbl>
      </c:pivotFmt>
      <c:pivotFmt>
        <c:idx val="234"/>
        <c:spPr>
          <a:solidFill>
            <a:srgbClr val="FF6600"/>
          </a:solidFill>
        </c:spPr>
        <c:marker>
          <c:symbol val="none"/>
        </c:marker>
        <c:dLbl>
          <c:idx val="0"/>
          <c:delete val="1"/>
          <c:extLst>
            <c:ext xmlns:c15="http://schemas.microsoft.com/office/drawing/2012/chart" uri="{CE6537A1-D6FC-4f65-9D91-7224C49458BB}"/>
          </c:extLst>
        </c:dLbl>
      </c:pivotFmt>
      <c:pivotFmt>
        <c:idx val="235"/>
        <c:spPr>
          <a:solidFill>
            <a:srgbClr val="89BA17"/>
          </a:solidFill>
        </c:spPr>
        <c:marker>
          <c:symbol val="none"/>
        </c:marker>
        <c:dLbl>
          <c:idx val="0"/>
          <c:delete val="1"/>
          <c:extLst>
            <c:ext xmlns:c15="http://schemas.microsoft.com/office/drawing/2012/chart" uri="{CE6537A1-D6FC-4f65-9D91-7224C49458BB}"/>
          </c:extLst>
        </c:dLbl>
      </c:pivotFmt>
      <c:pivotFmt>
        <c:idx val="236"/>
        <c:spPr>
          <a:solidFill>
            <a:srgbClr val="7030A0"/>
          </a:solidFill>
        </c:spPr>
        <c:marker>
          <c:symbol val="none"/>
        </c:marker>
        <c:dLbl>
          <c:idx val="0"/>
          <c:delete val="1"/>
          <c:extLst>
            <c:ext xmlns:c15="http://schemas.microsoft.com/office/drawing/2012/chart" uri="{CE6537A1-D6FC-4f65-9D91-7224C49458BB}"/>
          </c:extLst>
        </c:dLbl>
      </c:pivotFmt>
      <c:pivotFmt>
        <c:idx val="237"/>
        <c:spPr>
          <a:solidFill>
            <a:srgbClr val="023F88"/>
          </a:solidFill>
        </c:spPr>
        <c:marker>
          <c:symbol val="none"/>
        </c:marker>
        <c:dLbl>
          <c:idx val="0"/>
          <c:delete val="1"/>
          <c:extLst>
            <c:ext xmlns:c15="http://schemas.microsoft.com/office/drawing/2012/chart" uri="{CE6537A1-D6FC-4f65-9D91-7224C49458BB}"/>
          </c:extLst>
        </c:dLbl>
      </c:pivotFmt>
      <c:pivotFmt>
        <c:idx val="238"/>
        <c:spPr>
          <a:solidFill>
            <a:srgbClr val="FF6600"/>
          </a:solidFill>
        </c:spPr>
        <c:marker>
          <c:symbol val="none"/>
        </c:marker>
        <c:dLbl>
          <c:idx val="0"/>
          <c:delete val="1"/>
          <c:extLst>
            <c:ext xmlns:c15="http://schemas.microsoft.com/office/drawing/2012/chart" uri="{CE6537A1-D6FC-4f65-9D91-7224C49458BB}"/>
          </c:extLst>
        </c:dLbl>
      </c:pivotFmt>
      <c:pivotFmt>
        <c:idx val="239"/>
        <c:spPr>
          <a:solidFill>
            <a:srgbClr val="89BA17"/>
          </a:solidFill>
        </c:spPr>
        <c:marker>
          <c:symbol val="none"/>
        </c:marker>
        <c:dLbl>
          <c:idx val="0"/>
          <c:delete val="1"/>
          <c:extLst>
            <c:ext xmlns:c15="http://schemas.microsoft.com/office/drawing/2012/chart" uri="{CE6537A1-D6FC-4f65-9D91-7224C49458BB}"/>
          </c:extLst>
        </c:dLbl>
      </c:pivotFmt>
      <c:pivotFmt>
        <c:idx val="240"/>
        <c:spPr>
          <a:solidFill>
            <a:srgbClr val="7030A0"/>
          </a:solidFill>
        </c:spPr>
        <c:marker>
          <c:symbol val="none"/>
        </c:marker>
        <c:dLbl>
          <c:idx val="0"/>
          <c:delete val="1"/>
          <c:extLst>
            <c:ext xmlns:c15="http://schemas.microsoft.com/office/drawing/2012/chart" uri="{CE6537A1-D6FC-4f65-9D91-7224C49458BB}"/>
          </c:extLst>
        </c:dLbl>
      </c:pivotFmt>
      <c:pivotFmt>
        <c:idx val="241"/>
        <c:marker>
          <c:symbol val="none"/>
        </c:marker>
        <c:dLbl>
          <c:idx val="0"/>
          <c:delete val="1"/>
          <c:extLst>
            <c:ext xmlns:c15="http://schemas.microsoft.com/office/drawing/2012/chart" uri="{CE6537A1-D6FC-4f65-9D91-7224C49458BB}"/>
          </c:extLst>
        </c:dLbl>
      </c:pivotFmt>
      <c:pivotFmt>
        <c:idx val="242"/>
        <c:marker>
          <c:symbol val="none"/>
        </c:marker>
        <c:dLbl>
          <c:idx val="0"/>
          <c:delete val="1"/>
          <c:extLst>
            <c:ext xmlns:c15="http://schemas.microsoft.com/office/drawing/2012/chart" uri="{CE6537A1-D6FC-4f65-9D91-7224C49458BB}"/>
          </c:extLst>
        </c:dLbl>
      </c:pivotFmt>
      <c:pivotFmt>
        <c:idx val="243"/>
        <c:marker>
          <c:symbol val="none"/>
        </c:marker>
        <c:dLbl>
          <c:idx val="0"/>
          <c:delete val="1"/>
          <c:extLst>
            <c:ext xmlns:c15="http://schemas.microsoft.com/office/drawing/2012/chart" uri="{CE6537A1-D6FC-4f65-9D91-7224C49458BB}"/>
          </c:extLst>
        </c:dLbl>
      </c:pivotFmt>
      <c:pivotFmt>
        <c:idx val="244"/>
        <c:marker>
          <c:symbol val="none"/>
        </c:marker>
        <c:dLbl>
          <c:idx val="0"/>
          <c:delete val="1"/>
          <c:extLst>
            <c:ext xmlns:c15="http://schemas.microsoft.com/office/drawing/2012/chart" uri="{CE6537A1-D6FC-4f65-9D91-7224C49458BB}"/>
          </c:extLst>
        </c:dLbl>
      </c:pivotFmt>
      <c:pivotFmt>
        <c:idx val="245"/>
        <c:spPr>
          <a:solidFill>
            <a:srgbClr val="00B4ED"/>
          </a:solidFill>
        </c:spPr>
        <c:marker>
          <c:symbol val="none"/>
        </c:marker>
        <c:dLbl>
          <c:idx val="0"/>
          <c:delete val="1"/>
          <c:extLst>
            <c:ext xmlns:c15="http://schemas.microsoft.com/office/drawing/2012/chart" uri="{CE6537A1-D6FC-4f65-9D91-7224C49458BB}"/>
          </c:extLst>
        </c:dLbl>
      </c:pivotFmt>
      <c:pivotFmt>
        <c:idx val="246"/>
        <c:spPr>
          <a:solidFill>
            <a:srgbClr val="023F88"/>
          </a:solidFill>
        </c:spPr>
        <c:marker>
          <c:symbol val="none"/>
        </c:marker>
        <c:dLbl>
          <c:idx val="0"/>
          <c:delete val="1"/>
          <c:extLst>
            <c:ext xmlns:c15="http://schemas.microsoft.com/office/drawing/2012/chart" uri="{CE6537A1-D6FC-4f65-9D91-7224C49458BB}"/>
          </c:extLst>
        </c:dLbl>
      </c:pivotFmt>
      <c:pivotFmt>
        <c:idx val="247"/>
        <c:spPr>
          <a:solidFill>
            <a:srgbClr val="FF6600"/>
          </a:solidFill>
        </c:spPr>
        <c:marker>
          <c:symbol val="none"/>
        </c:marker>
        <c:dLbl>
          <c:idx val="0"/>
          <c:delete val="1"/>
          <c:extLst>
            <c:ext xmlns:c15="http://schemas.microsoft.com/office/drawing/2012/chart" uri="{CE6537A1-D6FC-4f65-9D91-7224C49458BB}"/>
          </c:extLst>
        </c:dLbl>
      </c:pivotFmt>
      <c:pivotFmt>
        <c:idx val="248"/>
        <c:spPr>
          <a:solidFill>
            <a:srgbClr val="89BA17"/>
          </a:solidFill>
        </c:spPr>
        <c:marker>
          <c:symbol val="none"/>
        </c:marker>
        <c:dLbl>
          <c:idx val="0"/>
          <c:delete val="1"/>
          <c:extLst>
            <c:ext xmlns:c15="http://schemas.microsoft.com/office/drawing/2012/chart" uri="{CE6537A1-D6FC-4f65-9D91-7224C49458BB}"/>
          </c:extLst>
        </c:dLbl>
      </c:pivotFmt>
      <c:pivotFmt>
        <c:idx val="249"/>
        <c:spPr>
          <a:solidFill>
            <a:srgbClr val="7030A0"/>
          </a:solidFill>
        </c:spPr>
        <c:marker>
          <c:symbol val="none"/>
        </c:marker>
        <c:dLbl>
          <c:idx val="0"/>
          <c:delete val="1"/>
          <c:extLst>
            <c:ext xmlns:c15="http://schemas.microsoft.com/office/drawing/2012/chart" uri="{CE6537A1-D6FC-4f65-9D91-7224C49458BB}"/>
          </c:extLst>
        </c:dLbl>
      </c:pivotFmt>
      <c:pivotFmt>
        <c:idx val="250"/>
        <c:spPr>
          <a:solidFill>
            <a:srgbClr val="023F88"/>
          </a:solidFill>
        </c:spPr>
        <c:marker>
          <c:symbol val="none"/>
        </c:marker>
        <c:dLbl>
          <c:idx val="0"/>
          <c:delete val="1"/>
          <c:extLst>
            <c:ext xmlns:c15="http://schemas.microsoft.com/office/drawing/2012/chart" uri="{CE6537A1-D6FC-4f65-9D91-7224C49458BB}"/>
          </c:extLst>
        </c:dLbl>
      </c:pivotFmt>
      <c:pivotFmt>
        <c:idx val="251"/>
        <c:spPr>
          <a:solidFill>
            <a:srgbClr val="FF6600"/>
          </a:solidFill>
        </c:spPr>
        <c:marker>
          <c:symbol val="none"/>
        </c:marker>
        <c:dLbl>
          <c:idx val="0"/>
          <c:delete val="1"/>
          <c:extLst>
            <c:ext xmlns:c15="http://schemas.microsoft.com/office/drawing/2012/chart" uri="{CE6537A1-D6FC-4f65-9D91-7224C49458BB}"/>
          </c:extLst>
        </c:dLbl>
      </c:pivotFmt>
      <c:pivotFmt>
        <c:idx val="252"/>
        <c:spPr>
          <a:solidFill>
            <a:srgbClr val="89BA17"/>
          </a:solidFill>
        </c:spPr>
        <c:marker>
          <c:symbol val="none"/>
        </c:marker>
        <c:dLbl>
          <c:idx val="0"/>
          <c:delete val="1"/>
          <c:extLst>
            <c:ext xmlns:c15="http://schemas.microsoft.com/office/drawing/2012/chart" uri="{CE6537A1-D6FC-4f65-9D91-7224C49458BB}"/>
          </c:extLst>
        </c:dLbl>
      </c:pivotFmt>
      <c:pivotFmt>
        <c:idx val="253"/>
        <c:spPr>
          <a:solidFill>
            <a:srgbClr val="7030A0"/>
          </a:solidFill>
        </c:spPr>
        <c:marker>
          <c:symbol val="none"/>
        </c:marker>
        <c:dLbl>
          <c:idx val="0"/>
          <c:delete val="1"/>
          <c:extLst>
            <c:ext xmlns:c15="http://schemas.microsoft.com/office/drawing/2012/chart" uri="{CE6537A1-D6FC-4f65-9D91-7224C49458BB}"/>
          </c:extLst>
        </c:dLbl>
      </c:pivotFmt>
      <c:pivotFmt>
        <c:idx val="254"/>
        <c:marker>
          <c:symbol val="none"/>
        </c:marker>
        <c:dLbl>
          <c:idx val="0"/>
          <c:delete val="1"/>
          <c:extLst>
            <c:ext xmlns:c15="http://schemas.microsoft.com/office/drawing/2012/chart" uri="{CE6537A1-D6FC-4f65-9D91-7224C49458BB}"/>
          </c:extLst>
        </c:dLbl>
      </c:pivotFmt>
      <c:pivotFmt>
        <c:idx val="255"/>
        <c:marker>
          <c:symbol val="none"/>
        </c:marker>
        <c:dLbl>
          <c:idx val="0"/>
          <c:delete val="1"/>
          <c:extLst>
            <c:ext xmlns:c15="http://schemas.microsoft.com/office/drawing/2012/chart" uri="{CE6537A1-D6FC-4f65-9D91-7224C49458BB}"/>
          </c:extLst>
        </c:dLbl>
      </c:pivotFmt>
      <c:pivotFmt>
        <c:idx val="256"/>
        <c:marker>
          <c:symbol val="none"/>
        </c:marker>
        <c:dLbl>
          <c:idx val="0"/>
          <c:delete val="1"/>
          <c:extLst>
            <c:ext xmlns:c15="http://schemas.microsoft.com/office/drawing/2012/chart" uri="{CE6537A1-D6FC-4f65-9D91-7224C49458BB}"/>
          </c:extLst>
        </c:dLbl>
      </c:pivotFmt>
      <c:pivotFmt>
        <c:idx val="257"/>
        <c:marker>
          <c:symbol val="none"/>
        </c:marker>
        <c:dLbl>
          <c:idx val="0"/>
          <c:delete val="1"/>
          <c:extLst>
            <c:ext xmlns:c15="http://schemas.microsoft.com/office/drawing/2012/chart" uri="{CE6537A1-D6FC-4f65-9D91-7224C49458BB}"/>
          </c:extLst>
        </c:dLbl>
      </c:pivotFmt>
      <c:pivotFmt>
        <c:idx val="258"/>
        <c:marker>
          <c:symbol val="none"/>
        </c:marker>
        <c:dLbl>
          <c:idx val="0"/>
          <c:delete val="1"/>
          <c:extLst>
            <c:ext xmlns:c15="http://schemas.microsoft.com/office/drawing/2012/chart" uri="{CE6537A1-D6FC-4f65-9D91-7224C49458BB}"/>
          </c:extLst>
        </c:dLbl>
      </c:pivotFmt>
      <c:pivotFmt>
        <c:idx val="259"/>
        <c:marker>
          <c:symbol val="none"/>
        </c:marker>
        <c:dLbl>
          <c:idx val="0"/>
          <c:delete val="1"/>
          <c:extLst>
            <c:ext xmlns:c15="http://schemas.microsoft.com/office/drawing/2012/chart" uri="{CE6537A1-D6FC-4f65-9D91-7224C49458BB}"/>
          </c:extLst>
        </c:dLbl>
      </c:pivotFmt>
      <c:pivotFmt>
        <c:idx val="260"/>
        <c:spPr>
          <a:solidFill>
            <a:srgbClr val="023F88"/>
          </a:solidFill>
        </c:spPr>
        <c:marker>
          <c:symbol val="none"/>
        </c:marker>
        <c:dLbl>
          <c:idx val="0"/>
          <c:delete val="1"/>
          <c:extLst>
            <c:ext xmlns:c15="http://schemas.microsoft.com/office/drawing/2012/chart" uri="{CE6537A1-D6FC-4f65-9D91-7224C49458BB}"/>
          </c:extLst>
        </c:dLbl>
      </c:pivotFmt>
      <c:pivotFmt>
        <c:idx val="261"/>
        <c:spPr>
          <a:solidFill>
            <a:srgbClr val="FF6600"/>
          </a:solidFill>
        </c:spPr>
        <c:marker>
          <c:symbol val="none"/>
        </c:marker>
        <c:dLbl>
          <c:idx val="0"/>
          <c:delete val="1"/>
          <c:extLst>
            <c:ext xmlns:c15="http://schemas.microsoft.com/office/drawing/2012/chart" uri="{CE6537A1-D6FC-4f65-9D91-7224C49458BB}"/>
          </c:extLst>
        </c:dLbl>
      </c:pivotFmt>
      <c:pivotFmt>
        <c:idx val="262"/>
        <c:spPr>
          <a:solidFill>
            <a:srgbClr val="89BA17"/>
          </a:solidFill>
        </c:spPr>
        <c:marker>
          <c:symbol val="none"/>
        </c:marker>
        <c:dLbl>
          <c:idx val="0"/>
          <c:delete val="1"/>
          <c:extLst>
            <c:ext xmlns:c15="http://schemas.microsoft.com/office/drawing/2012/chart" uri="{CE6537A1-D6FC-4f65-9D91-7224C49458BB}"/>
          </c:extLst>
        </c:dLbl>
      </c:pivotFmt>
      <c:pivotFmt>
        <c:idx val="263"/>
        <c:spPr>
          <a:solidFill>
            <a:srgbClr val="7030A0"/>
          </a:solidFill>
        </c:spPr>
        <c:marker>
          <c:symbol val="none"/>
        </c:marker>
        <c:dLbl>
          <c:idx val="0"/>
          <c:delete val="1"/>
          <c:extLst>
            <c:ext xmlns:c15="http://schemas.microsoft.com/office/drawing/2012/chart" uri="{CE6537A1-D6FC-4f65-9D91-7224C49458BB}"/>
          </c:extLst>
        </c:dLbl>
      </c:pivotFmt>
      <c:pivotFmt>
        <c:idx val="264"/>
        <c:spPr>
          <a:solidFill>
            <a:srgbClr val="00B4ED"/>
          </a:solidFill>
        </c:spPr>
        <c:marker>
          <c:symbol val="none"/>
        </c:marker>
        <c:dLbl>
          <c:idx val="0"/>
          <c:delete val="1"/>
          <c:extLst>
            <c:ext xmlns:c15="http://schemas.microsoft.com/office/drawing/2012/chart" uri="{CE6537A1-D6FC-4f65-9D91-7224C49458BB}"/>
          </c:extLst>
        </c:dLbl>
      </c:pivotFmt>
      <c:pivotFmt>
        <c:idx val="265"/>
        <c:spPr>
          <a:solidFill>
            <a:srgbClr val="023F88"/>
          </a:solidFill>
        </c:spPr>
        <c:marker>
          <c:symbol val="none"/>
        </c:marker>
        <c:dLbl>
          <c:idx val="0"/>
          <c:delete val="1"/>
          <c:extLst>
            <c:ext xmlns:c15="http://schemas.microsoft.com/office/drawing/2012/chart" uri="{CE6537A1-D6FC-4f65-9D91-7224C49458BB}"/>
          </c:extLst>
        </c:dLbl>
      </c:pivotFmt>
      <c:pivotFmt>
        <c:idx val="266"/>
        <c:spPr>
          <a:solidFill>
            <a:srgbClr val="FF6600"/>
          </a:solidFill>
        </c:spPr>
        <c:marker>
          <c:symbol val="none"/>
        </c:marker>
        <c:dLbl>
          <c:idx val="0"/>
          <c:delete val="1"/>
          <c:extLst>
            <c:ext xmlns:c15="http://schemas.microsoft.com/office/drawing/2012/chart" uri="{CE6537A1-D6FC-4f65-9D91-7224C49458BB}"/>
          </c:extLst>
        </c:dLbl>
      </c:pivotFmt>
      <c:pivotFmt>
        <c:idx val="267"/>
        <c:spPr>
          <a:solidFill>
            <a:srgbClr val="89BA17"/>
          </a:solidFill>
        </c:spPr>
        <c:marker>
          <c:symbol val="none"/>
        </c:marker>
        <c:dLbl>
          <c:idx val="0"/>
          <c:delete val="1"/>
          <c:extLst>
            <c:ext xmlns:c15="http://schemas.microsoft.com/office/drawing/2012/chart" uri="{CE6537A1-D6FC-4f65-9D91-7224C49458BB}"/>
          </c:extLst>
        </c:dLbl>
      </c:pivotFmt>
      <c:pivotFmt>
        <c:idx val="268"/>
        <c:spPr>
          <a:solidFill>
            <a:srgbClr val="7030A0"/>
          </a:solidFill>
        </c:spPr>
        <c:marker>
          <c:symbol val="none"/>
        </c:marker>
        <c:dLbl>
          <c:idx val="0"/>
          <c:delete val="1"/>
          <c:extLst>
            <c:ext xmlns:c15="http://schemas.microsoft.com/office/drawing/2012/chart" uri="{CE6537A1-D6FC-4f65-9D91-7224C49458BB}"/>
          </c:extLst>
        </c:dLbl>
      </c:pivotFmt>
      <c:pivotFmt>
        <c:idx val="269"/>
        <c:marker>
          <c:symbol val="none"/>
        </c:marker>
        <c:dLbl>
          <c:idx val="0"/>
          <c:delete val="1"/>
          <c:extLst>
            <c:ext xmlns:c15="http://schemas.microsoft.com/office/drawing/2012/chart" uri="{CE6537A1-D6FC-4f65-9D91-7224C49458BB}"/>
          </c:extLst>
        </c:dLbl>
      </c:pivotFmt>
      <c:pivotFmt>
        <c:idx val="270"/>
        <c:marker>
          <c:symbol val="none"/>
        </c:marker>
        <c:dLbl>
          <c:idx val="0"/>
          <c:delete val="1"/>
          <c:extLst>
            <c:ext xmlns:c15="http://schemas.microsoft.com/office/drawing/2012/chart" uri="{CE6537A1-D6FC-4f65-9D91-7224C49458BB}"/>
          </c:extLst>
        </c:dLbl>
      </c:pivotFmt>
      <c:pivotFmt>
        <c:idx val="271"/>
        <c:marker>
          <c:symbol val="none"/>
        </c:marker>
        <c:dLbl>
          <c:idx val="0"/>
          <c:delete val="1"/>
          <c:extLst>
            <c:ext xmlns:c15="http://schemas.microsoft.com/office/drawing/2012/chart" uri="{CE6537A1-D6FC-4f65-9D91-7224C49458BB}"/>
          </c:extLst>
        </c:dLbl>
      </c:pivotFmt>
      <c:pivotFmt>
        <c:idx val="272"/>
        <c:marker>
          <c:symbol val="none"/>
        </c:marker>
        <c:dLbl>
          <c:idx val="0"/>
          <c:delete val="1"/>
          <c:extLst>
            <c:ext xmlns:c15="http://schemas.microsoft.com/office/drawing/2012/chart" uri="{CE6537A1-D6FC-4f65-9D91-7224C49458BB}"/>
          </c:extLst>
        </c:dLbl>
      </c:pivotFmt>
      <c:pivotFmt>
        <c:idx val="273"/>
        <c:marker>
          <c:symbol val="none"/>
        </c:marker>
        <c:dLbl>
          <c:idx val="0"/>
          <c:delete val="1"/>
          <c:extLst>
            <c:ext xmlns:c15="http://schemas.microsoft.com/office/drawing/2012/chart" uri="{CE6537A1-D6FC-4f65-9D91-7224C49458BB}"/>
          </c:extLst>
        </c:dLbl>
      </c:pivotFmt>
      <c:pivotFmt>
        <c:idx val="274"/>
        <c:marker>
          <c:symbol val="none"/>
        </c:marker>
        <c:dLbl>
          <c:idx val="0"/>
          <c:delete val="1"/>
          <c:extLst>
            <c:ext xmlns:c15="http://schemas.microsoft.com/office/drawing/2012/chart" uri="{CE6537A1-D6FC-4f65-9D91-7224C49458BB}"/>
          </c:extLst>
        </c:dLbl>
      </c:pivotFmt>
      <c:pivotFmt>
        <c:idx val="275"/>
        <c:spPr>
          <a:solidFill>
            <a:srgbClr val="023F88"/>
          </a:solidFill>
        </c:spPr>
        <c:marker>
          <c:symbol val="none"/>
        </c:marker>
        <c:dLbl>
          <c:idx val="0"/>
          <c:delete val="1"/>
          <c:extLst>
            <c:ext xmlns:c15="http://schemas.microsoft.com/office/drawing/2012/chart" uri="{CE6537A1-D6FC-4f65-9D91-7224C49458BB}"/>
          </c:extLst>
        </c:dLbl>
      </c:pivotFmt>
      <c:pivotFmt>
        <c:idx val="276"/>
        <c:spPr>
          <a:solidFill>
            <a:srgbClr val="FF6600"/>
          </a:solidFill>
        </c:spPr>
        <c:marker>
          <c:symbol val="none"/>
        </c:marker>
        <c:dLbl>
          <c:idx val="0"/>
          <c:delete val="1"/>
          <c:extLst>
            <c:ext xmlns:c15="http://schemas.microsoft.com/office/drawing/2012/chart" uri="{CE6537A1-D6FC-4f65-9D91-7224C49458BB}"/>
          </c:extLst>
        </c:dLbl>
      </c:pivotFmt>
      <c:pivotFmt>
        <c:idx val="277"/>
        <c:spPr>
          <a:solidFill>
            <a:srgbClr val="89BA17"/>
          </a:solidFill>
        </c:spPr>
        <c:marker>
          <c:symbol val="none"/>
        </c:marker>
        <c:dLbl>
          <c:idx val="0"/>
          <c:delete val="1"/>
          <c:extLst>
            <c:ext xmlns:c15="http://schemas.microsoft.com/office/drawing/2012/chart" uri="{CE6537A1-D6FC-4f65-9D91-7224C49458BB}"/>
          </c:extLst>
        </c:dLbl>
      </c:pivotFmt>
      <c:pivotFmt>
        <c:idx val="278"/>
        <c:spPr>
          <a:solidFill>
            <a:srgbClr val="00B4ED"/>
          </a:solidFill>
        </c:spPr>
        <c:marker>
          <c:symbol val="none"/>
        </c:marker>
        <c:dLbl>
          <c:idx val="0"/>
          <c:delete val="1"/>
          <c:extLst>
            <c:ext xmlns:c15="http://schemas.microsoft.com/office/drawing/2012/chart" uri="{CE6537A1-D6FC-4f65-9D91-7224C49458BB}"/>
          </c:extLst>
        </c:dLbl>
      </c:pivotFmt>
      <c:pivotFmt>
        <c:idx val="279"/>
        <c:spPr>
          <a:solidFill>
            <a:srgbClr val="7030A0"/>
          </a:solidFill>
        </c:spPr>
        <c:marker>
          <c:symbol val="none"/>
        </c:marker>
        <c:dLbl>
          <c:idx val="0"/>
          <c:delete val="1"/>
          <c:extLst>
            <c:ext xmlns:c15="http://schemas.microsoft.com/office/drawing/2012/chart" uri="{CE6537A1-D6FC-4f65-9D91-7224C49458BB}"/>
          </c:extLst>
        </c:dLbl>
      </c:pivotFmt>
      <c:pivotFmt>
        <c:idx val="280"/>
        <c:spPr>
          <a:solidFill>
            <a:srgbClr val="023F88"/>
          </a:solidFill>
        </c:spPr>
        <c:marker>
          <c:symbol val="none"/>
        </c:marker>
        <c:dLbl>
          <c:idx val="0"/>
          <c:delete val="1"/>
          <c:extLst>
            <c:ext xmlns:c15="http://schemas.microsoft.com/office/drawing/2012/chart" uri="{CE6537A1-D6FC-4f65-9D91-7224C49458BB}"/>
          </c:extLst>
        </c:dLbl>
      </c:pivotFmt>
      <c:pivotFmt>
        <c:idx val="281"/>
        <c:spPr>
          <a:solidFill>
            <a:srgbClr val="FF6600"/>
          </a:solidFill>
        </c:spPr>
        <c:marker>
          <c:symbol val="none"/>
        </c:marker>
        <c:dLbl>
          <c:idx val="0"/>
          <c:delete val="1"/>
          <c:extLst>
            <c:ext xmlns:c15="http://schemas.microsoft.com/office/drawing/2012/chart" uri="{CE6537A1-D6FC-4f65-9D91-7224C49458BB}"/>
          </c:extLst>
        </c:dLbl>
      </c:pivotFmt>
      <c:pivotFmt>
        <c:idx val="282"/>
        <c:spPr>
          <a:solidFill>
            <a:srgbClr val="89BA17"/>
          </a:solidFill>
        </c:spPr>
        <c:marker>
          <c:symbol val="none"/>
        </c:marker>
        <c:dLbl>
          <c:idx val="0"/>
          <c:delete val="1"/>
          <c:extLst>
            <c:ext xmlns:c15="http://schemas.microsoft.com/office/drawing/2012/chart" uri="{CE6537A1-D6FC-4f65-9D91-7224C49458BB}"/>
          </c:extLst>
        </c:dLbl>
      </c:pivotFmt>
      <c:pivotFmt>
        <c:idx val="283"/>
        <c:spPr>
          <a:solidFill>
            <a:srgbClr val="7030A0"/>
          </a:solidFill>
        </c:spPr>
        <c:marker>
          <c:symbol val="none"/>
        </c:marker>
        <c:dLbl>
          <c:idx val="0"/>
          <c:delete val="1"/>
          <c:extLst>
            <c:ext xmlns:c15="http://schemas.microsoft.com/office/drawing/2012/chart" uri="{CE6537A1-D6FC-4f65-9D91-7224C49458BB}"/>
          </c:extLst>
        </c:dLbl>
      </c:pivotFmt>
      <c:pivotFmt>
        <c:idx val="284"/>
        <c:marker>
          <c:symbol val="none"/>
        </c:marker>
        <c:dLbl>
          <c:idx val="0"/>
          <c:delete val="1"/>
          <c:extLst>
            <c:ext xmlns:c15="http://schemas.microsoft.com/office/drawing/2012/chart" uri="{CE6537A1-D6FC-4f65-9D91-7224C49458BB}"/>
          </c:extLst>
        </c:dLbl>
      </c:pivotFmt>
      <c:pivotFmt>
        <c:idx val="285"/>
        <c:marker>
          <c:symbol val="none"/>
        </c:marker>
        <c:dLbl>
          <c:idx val="0"/>
          <c:delete val="1"/>
          <c:extLst>
            <c:ext xmlns:c15="http://schemas.microsoft.com/office/drawing/2012/chart" uri="{CE6537A1-D6FC-4f65-9D91-7224C49458BB}"/>
          </c:extLst>
        </c:dLbl>
      </c:pivotFmt>
      <c:pivotFmt>
        <c:idx val="286"/>
        <c:marker>
          <c:symbol val="none"/>
        </c:marker>
        <c:dLbl>
          <c:idx val="0"/>
          <c:delete val="1"/>
          <c:extLst>
            <c:ext xmlns:c15="http://schemas.microsoft.com/office/drawing/2012/chart" uri="{CE6537A1-D6FC-4f65-9D91-7224C49458BB}"/>
          </c:extLst>
        </c:dLbl>
      </c:pivotFmt>
      <c:pivotFmt>
        <c:idx val="287"/>
        <c:marker>
          <c:symbol val="none"/>
        </c:marker>
        <c:dLbl>
          <c:idx val="0"/>
          <c:delete val="1"/>
          <c:extLst>
            <c:ext xmlns:c15="http://schemas.microsoft.com/office/drawing/2012/chart" uri="{CE6537A1-D6FC-4f65-9D91-7224C49458BB}"/>
          </c:extLst>
        </c:dLbl>
      </c:pivotFmt>
      <c:pivotFmt>
        <c:idx val="288"/>
        <c:marker>
          <c:symbol val="none"/>
        </c:marker>
        <c:dLbl>
          <c:idx val="0"/>
          <c:delete val="1"/>
          <c:extLst>
            <c:ext xmlns:c15="http://schemas.microsoft.com/office/drawing/2012/chart" uri="{CE6537A1-D6FC-4f65-9D91-7224C49458BB}"/>
          </c:extLst>
        </c:dLbl>
      </c:pivotFmt>
      <c:pivotFmt>
        <c:idx val="289"/>
        <c:spPr>
          <a:solidFill>
            <a:srgbClr val="023F88"/>
          </a:solidFill>
        </c:spPr>
        <c:marker>
          <c:symbol val="none"/>
        </c:marker>
        <c:dLbl>
          <c:idx val="0"/>
          <c:delete val="1"/>
          <c:extLst>
            <c:ext xmlns:c15="http://schemas.microsoft.com/office/drawing/2012/chart" uri="{CE6537A1-D6FC-4f65-9D91-7224C49458BB}"/>
          </c:extLst>
        </c:dLbl>
      </c:pivotFmt>
      <c:pivotFmt>
        <c:idx val="290"/>
        <c:spPr>
          <a:solidFill>
            <a:srgbClr val="FF6600"/>
          </a:solidFill>
        </c:spPr>
        <c:marker>
          <c:symbol val="none"/>
        </c:marker>
        <c:dLbl>
          <c:idx val="0"/>
          <c:delete val="1"/>
          <c:extLst>
            <c:ext xmlns:c15="http://schemas.microsoft.com/office/drawing/2012/chart" uri="{CE6537A1-D6FC-4f65-9D91-7224C49458BB}"/>
          </c:extLst>
        </c:dLbl>
      </c:pivotFmt>
      <c:pivotFmt>
        <c:idx val="291"/>
        <c:spPr>
          <a:solidFill>
            <a:srgbClr val="89BA17"/>
          </a:solidFill>
        </c:spPr>
        <c:marker>
          <c:symbol val="none"/>
        </c:marker>
        <c:dLbl>
          <c:idx val="0"/>
          <c:delete val="1"/>
          <c:extLst>
            <c:ext xmlns:c15="http://schemas.microsoft.com/office/drawing/2012/chart" uri="{CE6537A1-D6FC-4f65-9D91-7224C49458BB}"/>
          </c:extLst>
        </c:dLbl>
      </c:pivotFmt>
      <c:pivotFmt>
        <c:idx val="292"/>
        <c:spPr>
          <a:solidFill>
            <a:srgbClr val="7030A0"/>
          </a:solidFill>
        </c:spPr>
        <c:marker>
          <c:symbol val="none"/>
        </c:marker>
        <c:dLbl>
          <c:idx val="0"/>
          <c:delete val="1"/>
          <c:extLst>
            <c:ext xmlns:c15="http://schemas.microsoft.com/office/drawing/2012/chart" uri="{CE6537A1-D6FC-4f65-9D91-7224C49458BB}"/>
          </c:extLst>
        </c:dLbl>
      </c:pivotFmt>
      <c:pivotFmt>
        <c:idx val="293"/>
        <c:spPr>
          <a:solidFill>
            <a:srgbClr val="00B4ED"/>
          </a:solidFill>
        </c:spPr>
        <c:marker>
          <c:symbol val="none"/>
        </c:marker>
        <c:dLbl>
          <c:idx val="0"/>
          <c:delete val="1"/>
          <c:extLst>
            <c:ext xmlns:c15="http://schemas.microsoft.com/office/drawing/2012/chart" uri="{CE6537A1-D6FC-4f65-9D91-7224C49458BB}"/>
          </c:extLst>
        </c:dLbl>
      </c:pivotFmt>
      <c:pivotFmt>
        <c:idx val="294"/>
        <c:spPr>
          <a:solidFill>
            <a:srgbClr val="023F88"/>
          </a:solidFill>
        </c:spPr>
        <c:marker>
          <c:symbol val="none"/>
        </c:marker>
        <c:dLbl>
          <c:idx val="0"/>
          <c:delete val="1"/>
          <c:extLst>
            <c:ext xmlns:c15="http://schemas.microsoft.com/office/drawing/2012/chart" uri="{CE6537A1-D6FC-4f65-9D91-7224C49458BB}"/>
          </c:extLst>
        </c:dLbl>
      </c:pivotFmt>
      <c:pivotFmt>
        <c:idx val="295"/>
        <c:spPr>
          <a:solidFill>
            <a:srgbClr val="FF6600"/>
          </a:solidFill>
        </c:spPr>
        <c:marker>
          <c:symbol val="none"/>
        </c:marker>
        <c:dLbl>
          <c:idx val="0"/>
          <c:delete val="1"/>
          <c:extLst>
            <c:ext xmlns:c15="http://schemas.microsoft.com/office/drawing/2012/chart" uri="{CE6537A1-D6FC-4f65-9D91-7224C49458BB}"/>
          </c:extLst>
        </c:dLbl>
      </c:pivotFmt>
      <c:pivotFmt>
        <c:idx val="296"/>
        <c:spPr>
          <a:solidFill>
            <a:srgbClr val="89BA17"/>
          </a:solidFill>
        </c:spPr>
        <c:marker>
          <c:symbol val="none"/>
        </c:marker>
        <c:dLbl>
          <c:idx val="0"/>
          <c:delete val="1"/>
          <c:extLst>
            <c:ext xmlns:c15="http://schemas.microsoft.com/office/drawing/2012/chart" uri="{CE6537A1-D6FC-4f65-9D91-7224C49458BB}"/>
          </c:extLst>
        </c:dLbl>
      </c:pivotFmt>
      <c:pivotFmt>
        <c:idx val="297"/>
        <c:spPr>
          <a:solidFill>
            <a:srgbClr val="7030A0"/>
          </a:solidFill>
        </c:spPr>
        <c:marker>
          <c:symbol val="none"/>
        </c:marker>
        <c:dLbl>
          <c:idx val="0"/>
          <c:delete val="1"/>
          <c:extLst>
            <c:ext xmlns:c15="http://schemas.microsoft.com/office/drawing/2012/chart" uri="{CE6537A1-D6FC-4f65-9D91-7224C49458BB}"/>
          </c:extLst>
        </c:dLbl>
      </c:pivotFmt>
      <c:pivotFmt>
        <c:idx val="298"/>
        <c:marker>
          <c:symbol val="none"/>
        </c:marker>
        <c:dLbl>
          <c:idx val="0"/>
          <c:delete val="1"/>
          <c:extLst>
            <c:ext xmlns:c15="http://schemas.microsoft.com/office/drawing/2012/chart" uri="{CE6537A1-D6FC-4f65-9D91-7224C49458BB}"/>
          </c:extLst>
        </c:dLbl>
      </c:pivotFmt>
      <c:pivotFmt>
        <c:idx val="299"/>
        <c:marker>
          <c:symbol val="none"/>
        </c:marker>
        <c:dLbl>
          <c:idx val="0"/>
          <c:delete val="1"/>
          <c:extLst>
            <c:ext xmlns:c15="http://schemas.microsoft.com/office/drawing/2012/chart" uri="{CE6537A1-D6FC-4f65-9D91-7224C49458BB}"/>
          </c:extLst>
        </c:dLbl>
      </c:pivotFmt>
      <c:pivotFmt>
        <c:idx val="300"/>
        <c:marker>
          <c:symbol val="none"/>
        </c:marker>
        <c:dLbl>
          <c:idx val="0"/>
          <c:delete val="1"/>
          <c:extLst>
            <c:ext xmlns:c15="http://schemas.microsoft.com/office/drawing/2012/chart" uri="{CE6537A1-D6FC-4f65-9D91-7224C49458BB}"/>
          </c:extLst>
        </c:dLbl>
      </c:pivotFmt>
      <c:pivotFmt>
        <c:idx val="301"/>
        <c:marker>
          <c:symbol val="none"/>
        </c:marker>
        <c:dLbl>
          <c:idx val="0"/>
          <c:delete val="1"/>
          <c:extLst>
            <c:ext xmlns:c15="http://schemas.microsoft.com/office/drawing/2012/chart" uri="{CE6537A1-D6FC-4f65-9D91-7224C49458BB}"/>
          </c:extLst>
        </c:dLbl>
      </c:pivotFmt>
      <c:pivotFmt>
        <c:idx val="302"/>
        <c:spPr>
          <a:solidFill>
            <a:srgbClr val="00B4ED"/>
          </a:solidFill>
        </c:spPr>
        <c:marker>
          <c:symbol val="none"/>
        </c:marker>
        <c:dLbl>
          <c:idx val="0"/>
          <c:delete val="1"/>
          <c:extLst>
            <c:ext xmlns:c15="http://schemas.microsoft.com/office/drawing/2012/chart" uri="{CE6537A1-D6FC-4f65-9D91-7224C49458BB}"/>
          </c:extLst>
        </c:dLbl>
      </c:pivotFmt>
      <c:pivotFmt>
        <c:idx val="303"/>
        <c:spPr>
          <a:solidFill>
            <a:srgbClr val="023F88"/>
          </a:solidFill>
        </c:spPr>
        <c:marker>
          <c:symbol val="none"/>
        </c:marker>
        <c:dLbl>
          <c:idx val="0"/>
          <c:delete val="1"/>
          <c:extLst>
            <c:ext xmlns:c15="http://schemas.microsoft.com/office/drawing/2012/chart" uri="{CE6537A1-D6FC-4f65-9D91-7224C49458BB}"/>
          </c:extLst>
        </c:dLbl>
      </c:pivotFmt>
      <c:pivotFmt>
        <c:idx val="304"/>
        <c:spPr>
          <a:solidFill>
            <a:srgbClr val="89BA17"/>
          </a:solidFill>
        </c:spPr>
        <c:marker>
          <c:symbol val="none"/>
        </c:marker>
        <c:dLbl>
          <c:idx val="0"/>
          <c:delete val="1"/>
          <c:extLst>
            <c:ext xmlns:c15="http://schemas.microsoft.com/office/drawing/2012/chart" uri="{CE6537A1-D6FC-4f65-9D91-7224C49458BB}"/>
          </c:extLst>
        </c:dLbl>
      </c:pivotFmt>
      <c:pivotFmt>
        <c:idx val="305"/>
        <c:spPr>
          <a:solidFill>
            <a:srgbClr val="7030A0"/>
          </a:solidFill>
        </c:spPr>
        <c:marker>
          <c:symbol val="none"/>
        </c:marker>
        <c:dLbl>
          <c:idx val="0"/>
          <c:delete val="1"/>
          <c:extLst>
            <c:ext xmlns:c15="http://schemas.microsoft.com/office/drawing/2012/chart" uri="{CE6537A1-D6FC-4f65-9D91-7224C49458BB}"/>
          </c:extLst>
        </c:dLbl>
      </c:pivotFmt>
      <c:pivotFmt>
        <c:idx val="306"/>
        <c:spPr>
          <a:solidFill>
            <a:srgbClr val="00A656"/>
          </a:solidFill>
        </c:spPr>
        <c:marker>
          <c:symbol val="none"/>
        </c:marker>
        <c:dLbl>
          <c:idx val="0"/>
          <c:delete val="1"/>
          <c:extLst>
            <c:ext xmlns:c15="http://schemas.microsoft.com/office/drawing/2012/chart" uri="{CE6537A1-D6FC-4f65-9D91-7224C49458BB}"/>
          </c:extLst>
        </c:dLbl>
      </c:pivotFmt>
      <c:pivotFmt>
        <c:idx val="307"/>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'Q24'!$B$3:$B$4</c:f>
              <c:strCache>
                <c:ptCount val="1"/>
                <c:pt idx="0">
                  <c:v>MA</c:v>
                </c:pt>
              </c:strCache>
            </c:strRef>
          </c:tx>
          <c:spPr>
            <a:solidFill>
              <a:srgbClr val="023F88"/>
            </a:solidFill>
          </c:spPr>
          <c:invertIfNegative val="0"/>
          <c:cat>
            <c:strRef>
              <c:f>'Q24'!$A$5:$A$7</c:f>
              <c:strCache>
                <c:ptCount val="3"/>
                <c:pt idx="0">
                  <c:v>Weight 1</c:v>
                </c:pt>
                <c:pt idx="1">
                  <c:v>Weight 3</c:v>
                </c:pt>
                <c:pt idx="2">
                  <c:v>Weight 5</c:v>
                </c:pt>
              </c:strCache>
            </c:strRef>
          </c:cat>
          <c:val>
            <c:numRef>
              <c:f>'Q24'!$B$5:$B$7</c:f>
              <c:numCache>
                <c:formatCode>General</c:formatCode>
                <c:ptCount val="3"/>
                <c:pt idx="0">
                  <c:v>1</c:v>
                </c:pt>
                <c:pt idx="1">
                  <c:v>4</c:v>
                </c:pt>
                <c:pt idx="2">
                  <c:v>3</c:v>
                </c:pt>
              </c:numCache>
            </c:numRef>
          </c:val>
          <c:extLst>
            <c:ext xmlns:c16="http://schemas.microsoft.com/office/drawing/2014/chart" uri="{C3380CC4-5D6E-409C-BE32-E72D297353CC}">
              <c16:uniqueId val="{00000000-AD7A-4243-B426-BA56E4F7781D}"/>
            </c:ext>
          </c:extLst>
        </c:ser>
        <c:ser>
          <c:idx val="1"/>
          <c:order val="1"/>
          <c:tx>
            <c:strRef>
              <c:f>'Q24'!$C$3:$C$4</c:f>
              <c:strCache>
                <c:ptCount val="1"/>
                <c:pt idx="0">
                  <c:v>PV</c:v>
                </c:pt>
              </c:strCache>
            </c:strRef>
          </c:tx>
          <c:spPr>
            <a:solidFill>
              <a:srgbClr val="89BA17"/>
            </a:solidFill>
          </c:spPr>
          <c:invertIfNegative val="0"/>
          <c:cat>
            <c:strRef>
              <c:f>'Q24'!$A$5:$A$7</c:f>
              <c:strCache>
                <c:ptCount val="3"/>
                <c:pt idx="0">
                  <c:v>Weight 1</c:v>
                </c:pt>
                <c:pt idx="1">
                  <c:v>Weight 3</c:v>
                </c:pt>
                <c:pt idx="2">
                  <c:v>Weight 5</c:v>
                </c:pt>
              </c:strCache>
            </c:strRef>
          </c:cat>
          <c:val>
            <c:numRef>
              <c:f>'Q24'!$C$5:$C$7</c:f>
              <c:numCache>
                <c:formatCode>General</c:formatCode>
                <c:ptCount val="3"/>
                <c:pt idx="0">
                  <c:v>2</c:v>
                </c:pt>
              </c:numCache>
            </c:numRef>
          </c:val>
          <c:extLst>
            <c:ext xmlns:c16="http://schemas.microsoft.com/office/drawing/2014/chart" uri="{C3380CC4-5D6E-409C-BE32-E72D297353CC}">
              <c16:uniqueId val="{00000001-AD7A-4243-B426-BA56E4F7781D}"/>
            </c:ext>
          </c:extLst>
        </c:ser>
        <c:ser>
          <c:idx val="2"/>
          <c:order val="2"/>
          <c:tx>
            <c:strRef>
              <c:f>'Q24'!$D$3:$D$4</c:f>
              <c:strCache>
                <c:ptCount val="1"/>
                <c:pt idx="0">
                  <c:v>PV/MA</c:v>
                </c:pt>
              </c:strCache>
            </c:strRef>
          </c:tx>
          <c:spPr>
            <a:solidFill>
              <a:srgbClr val="7030A0"/>
            </a:solidFill>
          </c:spPr>
          <c:invertIfNegative val="0"/>
          <c:cat>
            <c:strRef>
              <c:f>'Q24'!$A$5:$A$7</c:f>
              <c:strCache>
                <c:ptCount val="3"/>
                <c:pt idx="0">
                  <c:v>Weight 1</c:v>
                </c:pt>
                <c:pt idx="1">
                  <c:v>Weight 3</c:v>
                </c:pt>
                <c:pt idx="2">
                  <c:v>Weight 5</c:v>
                </c:pt>
              </c:strCache>
            </c:strRef>
          </c:cat>
          <c:val>
            <c:numRef>
              <c:f>'Q24'!$D$5:$D$7</c:f>
              <c:numCache>
                <c:formatCode>General</c:formatCode>
                <c:ptCount val="3"/>
                <c:pt idx="1">
                  <c:v>1</c:v>
                </c:pt>
              </c:numCache>
            </c:numRef>
          </c:val>
          <c:extLst>
            <c:ext xmlns:c16="http://schemas.microsoft.com/office/drawing/2014/chart" uri="{C3380CC4-5D6E-409C-BE32-E72D297353CC}">
              <c16:uniqueId val="{00000001-D4D1-4A40-AD4E-EEF3A0BFEFC3}"/>
            </c:ext>
          </c:extLst>
        </c:ser>
        <c:ser>
          <c:idx val="3"/>
          <c:order val="3"/>
          <c:tx>
            <c:strRef>
              <c:f>'Q24'!$E$3:$E$4</c:f>
              <c:strCache>
                <c:ptCount val="1"/>
                <c:pt idx="0">
                  <c:v>PV/QA</c:v>
                </c:pt>
              </c:strCache>
            </c:strRef>
          </c:tx>
          <c:spPr>
            <a:solidFill>
              <a:srgbClr val="00A656"/>
            </a:solidFill>
          </c:spPr>
          <c:invertIfNegative val="0"/>
          <c:cat>
            <c:strRef>
              <c:f>'Q24'!$A$5:$A$7</c:f>
              <c:strCache>
                <c:ptCount val="3"/>
                <c:pt idx="0">
                  <c:v>Weight 1</c:v>
                </c:pt>
                <c:pt idx="1">
                  <c:v>Weight 3</c:v>
                </c:pt>
                <c:pt idx="2">
                  <c:v>Weight 5</c:v>
                </c:pt>
              </c:strCache>
            </c:strRef>
          </c:cat>
          <c:val>
            <c:numRef>
              <c:f>'Q24'!$E$5:$E$7</c:f>
              <c:numCache>
                <c:formatCode>General</c:formatCode>
                <c:ptCount val="3"/>
                <c:pt idx="0">
                  <c:v>2</c:v>
                </c:pt>
              </c:numCache>
            </c:numRef>
          </c:val>
          <c:extLst>
            <c:ext xmlns:c16="http://schemas.microsoft.com/office/drawing/2014/chart" uri="{C3380CC4-5D6E-409C-BE32-E72D297353CC}">
              <c16:uniqueId val="{00000002-D4D1-4A40-AD4E-EEF3A0BFEFC3}"/>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100" b="1"/>
              <a:t>MA and PV/MA functions</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lotArea>
      <c:layout/>
      <c:lineChart>
        <c:grouping val="standard"/>
        <c:varyColors val="0"/>
        <c:ser>
          <c:idx val="3"/>
          <c:order val="0"/>
          <c:tx>
            <c:strRef>
              <c:f>'Global comparison between sites'!$Q$39</c:f>
              <c:strCache>
                <c:ptCount val="1"/>
                <c:pt idx="0">
                  <c:v>Q1</c:v>
                </c:pt>
              </c:strCache>
            </c:strRef>
          </c:tx>
          <c:spPr>
            <a:ln w="28575" cap="rnd">
              <a:noFill/>
              <a:round/>
            </a:ln>
            <a:effectLst/>
          </c:spPr>
          <c:marker>
            <c:symbol val="dash"/>
            <c:size val="5"/>
            <c:spPr>
              <a:solidFill>
                <a:schemeClr val="accent4"/>
              </a:solidFill>
              <a:ln w="9525">
                <a:solidFill>
                  <a:srgbClr val="4D4F53"/>
                </a:solidFill>
              </a:ln>
              <a:effectLst/>
            </c:spPr>
          </c:marker>
          <c:cat>
            <c:strRef>
              <c:f>'Global comparison between sites'!$R$35:$W$35</c:f>
              <c:strCache>
                <c:ptCount val="6"/>
                <c:pt idx="0">
                  <c:v>General</c:v>
                </c:pt>
                <c:pt idx="1">
                  <c:v>DSJ</c:v>
                </c:pt>
                <c:pt idx="2">
                  <c:v>DSI</c:v>
                </c:pt>
                <c:pt idx="3">
                  <c:v>DSE</c:v>
                </c:pt>
                <c:pt idx="4">
                  <c:v>DSBR</c:v>
                </c:pt>
                <c:pt idx="5">
                  <c:v>ASCA</c:v>
                </c:pt>
              </c:strCache>
            </c:strRef>
          </c:cat>
          <c:val>
            <c:numRef>
              <c:f>'Global comparison between sites'!$R$39:$W$39</c:f>
              <c:numCache>
                <c:formatCode>0.00</c:formatCode>
                <c:ptCount val="6"/>
                <c:pt idx="0">
                  <c:v>1.7010796221322537</c:v>
                </c:pt>
                <c:pt idx="1">
                  <c:v>1.2678571428571428</c:v>
                </c:pt>
                <c:pt idx="2">
                  <c:v>1.5</c:v>
                </c:pt>
                <c:pt idx="3">
                  <c:v>1.7083333333333335</c:v>
                </c:pt>
                <c:pt idx="4">
                  <c:v>1</c:v>
                </c:pt>
                <c:pt idx="5">
                  <c:v>1.5</c:v>
                </c:pt>
              </c:numCache>
            </c:numRef>
          </c:val>
          <c:smooth val="0"/>
          <c:extLst>
            <c:ext xmlns:c16="http://schemas.microsoft.com/office/drawing/2014/chart" uri="{C3380CC4-5D6E-409C-BE32-E72D297353CC}">
              <c16:uniqueId val="{00000003-3B4F-4D6A-B1F8-176BC13615AD}"/>
            </c:ext>
          </c:extLst>
        </c:ser>
        <c:ser>
          <c:idx val="0"/>
          <c:order val="1"/>
          <c:tx>
            <c:strRef>
              <c:f>'Global comparison between sites'!$Q$36</c:f>
              <c:strCache>
                <c:ptCount val="1"/>
                <c:pt idx="0">
                  <c:v>Max.</c:v>
                </c:pt>
              </c:strCache>
            </c:strRef>
          </c:tx>
          <c:spPr>
            <a:ln w="28575" cap="rnd">
              <a:noFill/>
              <a:round/>
            </a:ln>
            <a:effectLst/>
          </c:spPr>
          <c:marker>
            <c:symbol val="dash"/>
            <c:size val="5"/>
            <c:spPr>
              <a:solidFill>
                <a:schemeClr val="accent1"/>
              </a:solidFill>
              <a:ln w="9525">
                <a:solidFill>
                  <a:srgbClr val="4D4F53"/>
                </a:solidFill>
              </a:ln>
              <a:effectLst/>
            </c:spPr>
          </c:marker>
          <c:cat>
            <c:strRef>
              <c:f>'Global comparison between sites'!$R$35:$W$35</c:f>
              <c:strCache>
                <c:ptCount val="6"/>
                <c:pt idx="0">
                  <c:v>General</c:v>
                </c:pt>
                <c:pt idx="1">
                  <c:v>DSJ</c:v>
                </c:pt>
                <c:pt idx="2">
                  <c:v>DSI</c:v>
                </c:pt>
                <c:pt idx="3">
                  <c:v>DSE</c:v>
                </c:pt>
                <c:pt idx="4">
                  <c:v>DSBR</c:v>
                </c:pt>
                <c:pt idx="5">
                  <c:v>ASCA</c:v>
                </c:pt>
              </c:strCache>
            </c:strRef>
          </c:cat>
          <c:val>
            <c:numRef>
              <c:f>'Global comparison between sites'!$R$36:$W$36</c:f>
              <c:numCache>
                <c:formatCode>0.00</c:formatCode>
                <c:ptCount val="6"/>
                <c:pt idx="0">
                  <c:v>4.2558139534883717</c:v>
                </c:pt>
                <c:pt idx="1">
                  <c:v>4.4000000000000004</c:v>
                </c:pt>
                <c:pt idx="2">
                  <c:v>5</c:v>
                </c:pt>
                <c:pt idx="3">
                  <c:v>4.5294117647058822</c:v>
                </c:pt>
                <c:pt idx="4">
                  <c:v>5</c:v>
                </c:pt>
                <c:pt idx="5">
                  <c:v>4.333333333333333</c:v>
                </c:pt>
              </c:numCache>
            </c:numRef>
          </c:val>
          <c:smooth val="0"/>
          <c:extLst>
            <c:ext xmlns:c16="http://schemas.microsoft.com/office/drawing/2014/chart" uri="{C3380CC4-5D6E-409C-BE32-E72D297353CC}">
              <c16:uniqueId val="{00000000-3B4F-4D6A-B1F8-176BC13615AD}"/>
            </c:ext>
          </c:extLst>
        </c:ser>
        <c:ser>
          <c:idx val="2"/>
          <c:order val="2"/>
          <c:tx>
            <c:strRef>
              <c:f>'Global comparison between sites'!$Q$38</c:f>
              <c:strCache>
                <c:ptCount val="1"/>
                <c:pt idx="0">
                  <c:v>Average</c:v>
                </c:pt>
              </c:strCache>
            </c:strRef>
          </c:tx>
          <c:spPr>
            <a:ln w="28575" cap="rnd">
              <a:noFill/>
              <a:round/>
            </a:ln>
            <a:effectLst/>
          </c:spPr>
          <c:marker>
            <c:symbol val="dash"/>
            <c:size val="5"/>
            <c:spPr>
              <a:solidFill>
                <a:schemeClr val="accent3"/>
              </a:solidFill>
              <a:ln w="9525">
                <a:solidFill>
                  <a:srgbClr val="4D4F53"/>
                </a:solidFill>
              </a:ln>
              <a:effectLst/>
            </c:spPr>
          </c:marker>
          <c:cat>
            <c:strRef>
              <c:f>'Global comparison between sites'!$R$35:$W$35</c:f>
              <c:strCache>
                <c:ptCount val="6"/>
                <c:pt idx="0">
                  <c:v>General</c:v>
                </c:pt>
                <c:pt idx="1">
                  <c:v>DSJ</c:v>
                </c:pt>
                <c:pt idx="2">
                  <c:v>DSI</c:v>
                </c:pt>
                <c:pt idx="3">
                  <c:v>DSE</c:v>
                </c:pt>
                <c:pt idx="4">
                  <c:v>DSBR</c:v>
                </c:pt>
                <c:pt idx="5">
                  <c:v>ASCA</c:v>
                </c:pt>
              </c:strCache>
            </c:strRef>
          </c:cat>
          <c:val>
            <c:numRef>
              <c:f>'Global comparison between sites'!$R$38:$W$38</c:f>
              <c:numCache>
                <c:formatCode>0.00</c:formatCode>
                <c:ptCount val="6"/>
                <c:pt idx="0">
                  <c:v>2.2216333558533359</c:v>
                </c:pt>
                <c:pt idx="1">
                  <c:v>2.0227219282774835</c:v>
                </c:pt>
                <c:pt idx="2">
                  <c:v>2.1543209876543208</c:v>
                </c:pt>
                <c:pt idx="3">
                  <c:v>2.2986313613764593</c:v>
                </c:pt>
                <c:pt idx="4">
                  <c:v>2.0493827160493829</c:v>
                </c:pt>
                <c:pt idx="5">
                  <c:v>2.4440770135214573</c:v>
                </c:pt>
              </c:numCache>
            </c:numRef>
          </c:val>
          <c:smooth val="0"/>
          <c:extLst>
            <c:ext xmlns:c16="http://schemas.microsoft.com/office/drawing/2014/chart" uri="{C3380CC4-5D6E-409C-BE32-E72D297353CC}">
              <c16:uniqueId val="{00000002-3B4F-4D6A-B1F8-176BC13615AD}"/>
            </c:ext>
          </c:extLst>
        </c:ser>
        <c:ser>
          <c:idx val="4"/>
          <c:order val="3"/>
          <c:tx>
            <c:strRef>
              <c:f>'Global comparison between sites'!$Q$40</c:f>
              <c:strCache>
                <c:ptCount val="1"/>
                <c:pt idx="0">
                  <c:v>Min.</c:v>
                </c:pt>
              </c:strCache>
            </c:strRef>
          </c:tx>
          <c:spPr>
            <a:ln w="28575" cap="rnd">
              <a:noFill/>
              <a:round/>
            </a:ln>
            <a:effectLst/>
          </c:spPr>
          <c:marker>
            <c:symbol val="dash"/>
            <c:size val="5"/>
            <c:spPr>
              <a:solidFill>
                <a:schemeClr val="accent5"/>
              </a:solidFill>
              <a:ln w="9525">
                <a:solidFill>
                  <a:srgbClr val="4D4F53"/>
                </a:solidFill>
              </a:ln>
              <a:effectLst/>
            </c:spPr>
          </c:marker>
          <c:cat>
            <c:strRef>
              <c:f>'Global comparison between sites'!$R$35:$W$35</c:f>
              <c:strCache>
                <c:ptCount val="6"/>
                <c:pt idx="0">
                  <c:v>General</c:v>
                </c:pt>
                <c:pt idx="1">
                  <c:v>DSJ</c:v>
                </c:pt>
                <c:pt idx="2">
                  <c:v>DSI</c:v>
                </c:pt>
                <c:pt idx="3">
                  <c:v>DSE</c:v>
                </c:pt>
                <c:pt idx="4">
                  <c:v>DSBR</c:v>
                </c:pt>
                <c:pt idx="5">
                  <c:v>ASCA</c:v>
                </c:pt>
              </c:strCache>
            </c:strRef>
          </c:cat>
          <c:val>
            <c:numRef>
              <c:f>'Global comparison between sites'!$R$40:$W$40</c:f>
              <c:numCache>
                <c:formatCode>0.00</c:formatCode>
                <c:ptCount val="6"/>
                <c:pt idx="0">
                  <c:v>1.1904761904761905</c:v>
                </c:pt>
                <c:pt idx="1">
                  <c:v>1</c:v>
                </c:pt>
                <c:pt idx="2">
                  <c:v>1</c:v>
                </c:pt>
                <c:pt idx="3">
                  <c:v>1.1875</c:v>
                </c:pt>
                <c:pt idx="4">
                  <c:v>1</c:v>
                </c:pt>
                <c:pt idx="5">
                  <c:v>1</c:v>
                </c:pt>
              </c:numCache>
            </c:numRef>
          </c:val>
          <c:smooth val="0"/>
          <c:extLst>
            <c:ext xmlns:c16="http://schemas.microsoft.com/office/drawing/2014/chart" uri="{C3380CC4-5D6E-409C-BE32-E72D297353CC}">
              <c16:uniqueId val="{00000004-3B4F-4D6A-B1F8-176BC13615AD}"/>
            </c:ext>
          </c:extLst>
        </c:ser>
        <c:ser>
          <c:idx val="1"/>
          <c:order val="4"/>
          <c:tx>
            <c:strRef>
              <c:f>'Global comparison between sites'!$Q$37</c:f>
              <c:strCache>
                <c:ptCount val="1"/>
                <c:pt idx="0">
                  <c:v>Q3</c:v>
                </c:pt>
              </c:strCache>
            </c:strRef>
          </c:tx>
          <c:spPr>
            <a:ln w="28575" cap="rnd">
              <a:noFill/>
              <a:round/>
            </a:ln>
            <a:effectLst/>
          </c:spPr>
          <c:marker>
            <c:symbol val="dash"/>
            <c:size val="5"/>
            <c:spPr>
              <a:solidFill>
                <a:schemeClr val="accent2"/>
              </a:solidFill>
              <a:ln w="9525">
                <a:solidFill>
                  <a:srgbClr val="4D4F53"/>
                </a:solidFill>
              </a:ln>
              <a:effectLst/>
            </c:spPr>
          </c:marker>
          <c:cat>
            <c:strRef>
              <c:f>'Global comparison between sites'!$R$35:$W$35</c:f>
              <c:strCache>
                <c:ptCount val="6"/>
                <c:pt idx="0">
                  <c:v>General</c:v>
                </c:pt>
                <c:pt idx="1">
                  <c:v>DSJ</c:v>
                </c:pt>
                <c:pt idx="2">
                  <c:v>DSI</c:v>
                </c:pt>
                <c:pt idx="3">
                  <c:v>DSE</c:v>
                </c:pt>
                <c:pt idx="4">
                  <c:v>DSBR</c:v>
                </c:pt>
                <c:pt idx="5">
                  <c:v>ASCA</c:v>
                </c:pt>
              </c:strCache>
            </c:strRef>
          </c:cat>
          <c:val>
            <c:numRef>
              <c:f>'Global comparison between sites'!$R$37:$W$37</c:f>
              <c:numCache>
                <c:formatCode>0.00</c:formatCode>
                <c:ptCount val="6"/>
                <c:pt idx="0">
                  <c:v>2.7149122807017543</c:v>
                </c:pt>
                <c:pt idx="1">
                  <c:v>2.5777777777777775</c:v>
                </c:pt>
                <c:pt idx="2">
                  <c:v>2.75</c:v>
                </c:pt>
                <c:pt idx="3">
                  <c:v>2.6571428571428575</c:v>
                </c:pt>
                <c:pt idx="4">
                  <c:v>2.5</c:v>
                </c:pt>
                <c:pt idx="5">
                  <c:v>3.2936507936507935</c:v>
                </c:pt>
              </c:numCache>
            </c:numRef>
          </c:val>
          <c:smooth val="0"/>
          <c:extLst>
            <c:ext xmlns:c16="http://schemas.microsoft.com/office/drawing/2014/chart" uri="{C3380CC4-5D6E-409C-BE32-E72D297353CC}">
              <c16:uniqueId val="{00000001-3B4F-4D6A-B1F8-176BC13615AD}"/>
            </c:ext>
          </c:extLst>
        </c:ser>
        <c:dLbls>
          <c:showLegendKey val="0"/>
          <c:showVal val="0"/>
          <c:showCatName val="0"/>
          <c:showSerName val="0"/>
          <c:showPercent val="0"/>
          <c:showBubbleSize val="0"/>
        </c:dLbls>
        <c:hiLowLines>
          <c:spPr>
            <a:ln w="12700" cap="flat" cmpd="sng" algn="ctr">
              <a:solidFill>
                <a:srgbClr val="4D4F53"/>
              </a:solidFill>
              <a:round/>
            </a:ln>
            <a:effectLst/>
          </c:spPr>
        </c:hiLowLines>
        <c:upDownBars>
          <c:gapWidth val="219"/>
          <c:upBars>
            <c:spPr>
              <a:solidFill>
                <a:srgbClr val="FFE900"/>
              </a:solidFill>
              <a:ln w="22225">
                <a:solidFill>
                  <a:srgbClr val="4D4F53"/>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86112960"/>
        <c:axId val="286106048"/>
      </c:lineChart>
      <c:catAx>
        <c:axId val="28611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286106048"/>
        <c:crosses val="autoZero"/>
        <c:auto val="1"/>
        <c:lblAlgn val="ctr"/>
        <c:lblOffset val="100"/>
        <c:noMultiLvlLbl val="0"/>
      </c:catAx>
      <c:valAx>
        <c:axId val="286106048"/>
        <c:scaling>
          <c:orientation val="minMax"/>
          <c:max val="5"/>
          <c:min val="1"/>
        </c:scaling>
        <c:delete val="0"/>
        <c:axPos val="l"/>
        <c:majorGridlines>
          <c:spPr>
            <a:ln w="9525" cap="flat" cmpd="sng" algn="ctr">
              <a:solidFill>
                <a:srgbClr val="D9D9D6"/>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2861129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4D4F53"/>
          </a:solidFill>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spreadsheet.xlsx]Q25!Tabela dinâmica27</c:name>
    <c:fmtId val="362"/>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FF6600"/>
          </a:solidFill>
        </c:spPr>
        <c:marker>
          <c:symbol val="none"/>
        </c:marker>
        <c:dLbl>
          <c:idx val="0"/>
          <c:delete val="1"/>
          <c:extLst>
            <c:ext xmlns:c15="http://schemas.microsoft.com/office/drawing/2012/chart" uri="{CE6537A1-D6FC-4f65-9D91-7224C49458BB}"/>
          </c:extLst>
        </c:dLbl>
      </c:pivotFmt>
      <c:pivotFmt>
        <c:idx val="222"/>
        <c:spPr>
          <a:solidFill>
            <a:srgbClr val="89BA17"/>
          </a:solidFill>
        </c:spPr>
        <c:marker>
          <c:symbol val="none"/>
        </c:marker>
        <c:dLbl>
          <c:idx val="0"/>
          <c:delete val="1"/>
          <c:extLst>
            <c:ext xmlns:c15="http://schemas.microsoft.com/office/drawing/2012/chart" uri="{CE6537A1-D6FC-4f65-9D91-7224C49458BB}"/>
          </c:extLst>
        </c:dLbl>
      </c:pivotFmt>
      <c:pivotFmt>
        <c:idx val="223"/>
        <c:spPr>
          <a:solidFill>
            <a:srgbClr val="7030A0"/>
          </a:solidFill>
        </c:spPr>
        <c:marker>
          <c:symbol val="none"/>
        </c:marker>
        <c:dLbl>
          <c:idx val="0"/>
          <c:delete val="1"/>
          <c:extLst>
            <c:ext xmlns:c15="http://schemas.microsoft.com/office/drawing/2012/chart" uri="{CE6537A1-D6FC-4f65-9D91-7224C49458BB}"/>
          </c:extLst>
        </c:dLbl>
      </c:pivotFmt>
      <c:pivotFmt>
        <c:idx val="224"/>
        <c:spPr>
          <a:solidFill>
            <a:srgbClr val="023F88"/>
          </a:solidFill>
        </c:spPr>
        <c:marker>
          <c:symbol val="none"/>
        </c:marker>
        <c:dLbl>
          <c:idx val="0"/>
          <c:delete val="1"/>
          <c:extLst>
            <c:ext xmlns:c15="http://schemas.microsoft.com/office/drawing/2012/chart" uri="{CE6537A1-D6FC-4f65-9D91-7224C49458BB}"/>
          </c:extLst>
        </c:dLbl>
      </c:pivotFmt>
      <c:pivotFmt>
        <c:idx val="225"/>
        <c:spPr>
          <a:solidFill>
            <a:srgbClr val="FF6600"/>
          </a:solidFill>
        </c:spPr>
        <c:marker>
          <c:symbol val="none"/>
        </c:marker>
        <c:dLbl>
          <c:idx val="0"/>
          <c:delete val="1"/>
          <c:extLst>
            <c:ext xmlns:c15="http://schemas.microsoft.com/office/drawing/2012/chart" uri="{CE6537A1-D6FC-4f65-9D91-7224C49458BB}"/>
          </c:extLst>
        </c:dLbl>
      </c:pivotFmt>
      <c:pivotFmt>
        <c:idx val="226"/>
        <c:spPr>
          <a:solidFill>
            <a:srgbClr val="89BA17"/>
          </a:solidFill>
        </c:spPr>
        <c:marker>
          <c:symbol val="none"/>
        </c:marker>
        <c:dLbl>
          <c:idx val="0"/>
          <c:delete val="1"/>
          <c:extLst>
            <c:ext xmlns:c15="http://schemas.microsoft.com/office/drawing/2012/chart" uri="{CE6537A1-D6FC-4f65-9D91-7224C49458BB}"/>
          </c:extLst>
        </c:dLbl>
      </c:pivotFmt>
      <c:pivotFmt>
        <c:idx val="227"/>
        <c:spPr>
          <a:solidFill>
            <a:srgbClr val="7030A0"/>
          </a:solidFill>
        </c:spPr>
        <c:marker>
          <c:symbol val="none"/>
        </c:marker>
        <c:dLbl>
          <c:idx val="0"/>
          <c:delete val="1"/>
          <c:extLst>
            <c:ext xmlns:c15="http://schemas.microsoft.com/office/drawing/2012/chart" uri="{CE6537A1-D6FC-4f65-9D91-7224C49458BB}"/>
          </c:extLst>
        </c:dLbl>
      </c:pivotFmt>
      <c:pivotFmt>
        <c:idx val="228"/>
        <c:marker>
          <c:symbol val="none"/>
        </c:marker>
        <c:dLbl>
          <c:idx val="0"/>
          <c:delete val="1"/>
          <c:extLst>
            <c:ext xmlns:c15="http://schemas.microsoft.com/office/drawing/2012/chart" uri="{CE6537A1-D6FC-4f65-9D91-7224C49458BB}"/>
          </c:extLst>
        </c:dLbl>
      </c:pivotFmt>
      <c:pivotFmt>
        <c:idx val="229"/>
        <c:marker>
          <c:symbol val="none"/>
        </c:marker>
        <c:dLbl>
          <c:idx val="0"/>
          <c:delete val="1"/>
          <c:extLst>
            <c:ext xmlns:c15="http://schemas.microsoft.com/office/drawing/2012/chart" uri="{CE6537A1-D6FC-4f65-9D91-7224C49458BB}"/>
          </c:extLst>
        </c:dLbl>
      </c:pivotFmt>
      <c:pivotFmt>
        <c:idx val="230"/>
        <c:marker>
          <c:symbol val="none"/>
        </c:marker>
        <c:dLbl>
          <c:idx val="0"/>
          <c:delete val="1"/>
          <c:extLst>
            <c:ext xmlns:c15="http://schemas.microsoft.com/office/drawing/2012/chart" uri="{CE6537A1-D6FC-4f65-9D91-7224C49458BB}"/>
          </c:extLst>
        </c:dLbl>
      </c:pivotFmt>
      <c:pivotFmt>
        <c:idx val="231"/>
        <c:marker>
          <c:symbol val="none"/>
        </c:marker>
        <c:dLbl>
          <c:idx val="0"/>
          <c:delete val="1"/>
          <c:extLst>
            <c:ext xmlns:c15="http://schemas.microsoft.com/office/drawing/2012/chart" uri="{CE6537A1-D6FC-4f65-9D91-7224C49458BB}"/>
          </c:extLst>
        </c:dLbl>
      </c:pivotFmt>
      <c:pivotFmt>
        <c:idx val="232"/>
        <c:spPr>
          <a:solidFill>
            <a:srgbClr val="00B4ED"/>
          </a:solidFill>
        </c:spPr>
        <c:marker>
          <c:symbol val="none"/>
        </c:marker>
        <c:dLbl>
          <c:idx val="0"/>
          <c:delete val="1"/>
          <c:extLst>
            <c:ext xmlns:c15="http://schemas.microsoft.com/office/drawing/2012/chart" uri="{CE6537A1-D6FC-4f65-9D91-7224C49458BB}"/>
          </c:extLst>
        </c:dLbl>
      </c:pivotFmt>
      <c:pivotFmt>
        <c:idx val="233"/>
        <c:spPr>
          <a:solidFill>
            <a:srgbClr val="023F88"/>
          </a:solidFill>
        </c:spPr>
        <c:marker>
          <c:symbol val="none"/>
        </c:marker>
        <c:dLbl>
          <c:idx val="0"/>
          <c:delete val="1"/>
          <c:extLst>
            <c:ext xmlns:c15="http://schemas.microsoft.com/office/drawing/2012/chart" uri="{CE6537A1-D6FC-4f65-9D91-7224C49458BB}"/>
          </c:extLst>
        </c:dLbl>
      </c:pivotFmt>
      <c:pivotFmt>
        <c:idx val="234"/>
        <c:spPr>
          <a:solidFill>
            <a:srgbClr val="FF6600"/>
          </a:solidFill>
        </c:spPr>
        <c:marker>
          <c:symbol val="none"/>
        </c:marker>
        <c:dLbl>
          <c:idx val="0"/>
          <c:delete val="1"/>
          <c:extLst>
            <c:ext xmlns:c15="http://schemas.microsoft.com/office/drawing/2012/chart" uri="{CE6537A1-D6FC-4f65-9D91-7224C49458BB}"/>
          </c:extLst>
        </c:dLbl>
      </c:pivotFmt>
      <c:pivotFmt>
        <c:idx val="235"/>
        <c:spPr>
          <a:solidFill>
            <a:srgbClr val="89BA17"/>
          </a:solidFill>
        </c:spPr>
        <c:marker>
          <c:symbol val="none"/>
        </c:marker>
        <c:dLbl>
          <c:idx val="0"/>
          <c:delete val="1"/>
          <c:extLst>
            <c:ext xmlns:c15="http://schemas.microsoft.com/office/drawing/2012/chart" uri="{CE6537A1-D6FC-4f65-9D91-7224C49458BB}"/>
          </c:extLst>
        </c:dLbl>
      </c:pivotFmt>
      <c:pivotFmt>
        <c:idx val="236"/>
        <c:spPr>
          <a:solidFill>
            <a:srgbClr val="7030A0"/>
          </a:solidFill>
        </c:spPr>
        <c:marker>
          <c:symbol val="none"/>
        </c:marker>
        <c:dLbl>
          <c:idx val="0"/>
          <c:delete val="1"/>
          <c:extLst>
            <c:ext xmlns:c15="http://schemas.microsoft.com/office/drawing/2012/chart" uri="{CE6537A1-D6FC-4f65-9D91-7224C49458BB}"/>
          </c:extLst>
        </c:dLbl>
      </c:pivotFmt>
      <c:pivotFmt>
        <c:idx val="237"/>
        <c:spPr>
          <a:solidFill>
            <a:srgbClr val="023F88"/>
          </a:solidFill>
        </c:spPr>
        <c:marker>
          <c:symbol val="none"/>
        </c:marker>
        <c:dLbl>
          <c:idx val="0"/>
          <c:delete val="1"/>
          <c:extLst>
            <c:ext xmlns:c15="http://schemas.microsoft.com/office/drawing/2012/chart" uri="{CE6537A1-D6FC-4f65-9D91-7224C49458BB}"/>
          </c:extLst>
        </c:dLbl>
      </c:pivotFmt>
      <c:pivotFmt>
        <c:idx val="238"/>
        <c:spPr>
          <a:solidFill>
            <a:srgbClr val="FF6600"/>
          </a:solidFill>
        </c:spPr>
        <c:marker>
          <c:symbol val="none"/>
        </c:marker>
        <c:dLbl>
          <c:idx val="0"/>
          <c:delete val="1"/>
          <c:extLst>
            <c:ext xmlns:c15="http://schemas.microsoft.com/office/drawing/2012/chart" uri="{CE6537A1-D6FC-4f65-9D91-7224C49458BB}"/>
          </c:extLst>
        </c:dLbl>
      </c:pivotFmt>
      <c:pivotFmt>
        <c:idx val="239"/>
        <c:spPr>
          <a:solidFill>
            <a:srgbClr val="89BA17"/>
          </a:solidFill>
        </c:spPr>
        <c:marker>
          <c:symbol val="none"/>
        </c:marker>
        <c:dLbl>
          <c:idx val="0"/>
          <c:delete val="1"/>
          <c:extLst>
            <c:ext xmlns:c15="http://schemas.microsoft.com/office/drawing/2012/chart" uri="{CE6537A1-D6FC-4f65-9D91-7224C49458BB}"/>
          </c:extLst>
        </c:dLbl>
      </c:pivotFmt>
      <c:pivotFmt>
        <c:idx val="240"/>
        <c:spPr>
          <a:solidFill>
            <a:srgbClr val="7030A0"/>
          </a:solidFill>
        </c:spPr>
        <c:marker>
          <c:symbol val="none"/>
        </c:marker>
        <c:dLbl>
          <c:idx val="0"/>
          <c:delete val="1"/>
          <c:extLst>
            <c:ext xmlns:c15="http://schemas.microsoft.com/office/drawing/2012/chart" uri="{CE6537A1-D6FC-4f65-9D91-7224C49458BB}"/>
          </c:extLst>
        </c:dLbl>
      </c:pivotFmt>
      <c:pivotFmt>
        <c:idx val="241"/>
        <c:marker>
          <c:symbol val="none"/>
        </c:marker>
        <c:dLbl>
          <c:idx val="0"/>
          <c:delete val="1"/>
          <c:extLst>
            <c:ext xmlns:c15="http://schemas.microsoft.com/office/drawing/2012/chart" uri="{CE6537A1-D6FC-4f65-9D91-7224C49458BB}"/>
          </c:extLst>
        </c:dLbl>
      </c:pivotFmt>
      <c:pivotFmt>
        <c:idx val="242"/>
        <c:marker>
          <c:symbol val="none"/>
        </c:marker>
        <c:dLbl>
          <c:idx val="0"/>
          <c:delete val="1"/>
          <c:extLst>
            <c:ext xmlns:c15="http://schemas.microsoft.com/office/drawing/2012/chart" uri="{CE6537A1-D6FC-4f65-9D91-7224C49458BB}"/>
          </c:extLst>
        </c:dLbl>
      </c:pivotFmt>
      <c:pivotFmt>
        <c:idx val="243"/>
        <c:marker>
          <c:symbol val="none"/>
        </c:marker>
        <c:dLbl>
          <c:idx val="0"/>
          <c:delete val="1"/>
          <c:extLst>
            <c:ext xmlns:c15="http://schemas.microsoft.com/office/drawing/2012/chart" uri="{CE6537A1-D6FC-4f65-9D91-7224C49458BB}"/>
          </c:extLst>
        </c:dLbl>
      </c:pivotFmt>
      <c:pivotFmt>
        <c:idx val="244"/>
        <c:marker>
          <c:symbol val="none"/>
        </c:marker>
        <c:dLbl>
          <c:idx val="0"/>
          <c:delete val="1"/>
          <c:extLst>
            <c:ext xmlns:c15="http://schemas.microsoft.com/office/drawing/2012/chart" uri="{CE6537A1-D6FC-4f65-9D91-7224C49458BB}"/>
          </c:extLst>
        </c:dLbl>
      </c:pivotFmt>
      <c:pivotFmt>
        <c:idx val="245"/>
        <c:spPr>
          <a:solidFill>
            <a:srgbClr val="00B4ED"/>
          </a:solidFill>
        </c:spPr>
        <c:marker>
          <c:symbol val="none"/>
        </c:marker>
        <c:dLbl>
          <c:idx val="0"/>
          <c:delete val="1"/>
          <c:extLst>
            <c:ext xmlns:c15="http://schemas.microsoft.com/office/drawing/2012/chart" uri="{CE6537A1-D6FC-4f65-9D91-7224C49458BB}"/>
          </c:extLst>
        </c:dLbl>
      </c:pivotFmt>
      <c:pivotFmt>
        <c:idx val="246"/>
        <c:spPr>
          <a:solidFill>
            <a:srgbClr val="023F88"/>
          </a:solidFill>
        </c:spPr>
        <c:marker>
          <c:symbol val="none"/>
        </c:marker>
        <c:dLbl>
          <c:idx val="0"/>
          <c:delete val="1"/>
          <c:extLst>
            <c:ext xmlns:c15="http://schemas.microsoft.com/office/drawing/2012/chart" uri="{CE6537A1-D6FC-4f65-9D91-7224C49458BB}"/>
          </c:extLst>
        </c:dLbl>
      </c:pivotFmt>
      <c:pivotFmt>
        <c:idx val="247"/>
        <c:spPr>
          <a:solidFill>
            <a:srgbClr val="FF6600"/>
          </a:solidFill>
        </c:spPr>
        <c:marker>
          <c:symbol val="none"/>
        </c:marker>
        <c:dLbl>
          <c:idx val="0"/>
          <c:delete val="1"/>
          <c:extLst>
            <c:ext xmlns:c15="http://schemas.microsoft.com/office/drawing/2012/chart" uri="{CE6537A1-D6FC-4f65-9D91-7224C49458BB}"/>
          </c:extLst>
        </c:dLbl>
      </c:pivotFmt>
      <c:pivotFmt>
        <c:idx val="248"/>
        <c:spPr>
          <a:solidFill>
            <a:srgbClr val="89BA17"/>
          </a:solidFill>
        </c:spPr>
        <c:marker>
          <c:symbol val="none"/>
        </c:marker>
        <c:dLbl>
          <c:idx val="0"/>
          <c:delete val="1"/>
          <c:extLst>
            <c:ext xmlns:c15="http://schemas.microsoft.com/office/drawing/2012/chart" uri="{CE6537A1-D6FC-4f65-9D91-7224C49458BB}"/>
          </c:extLst>
        </c:dLbl>
      </c:pivotFmt>
      <c:pivotFmt>
        <c:idx val="249"/>
        <c:spPr>
          <a:solidFill>
            <a:srgbClr val="7030A0"/>
          </a:solidFill>
        </c:spPr>
        <c:marker>
          <c:symbol val="none"/>
        </c:marker>
        <c:dLbl>
          <c:idx val="0"/>
          <c:delete val="1"/>
          <c:extLst>
            <c:ext xmlns:c15="http://schemas.microsoft.com/office/drawing/2012/chart" uri="{CE6537A1-D6FC-4f65-9D91-7224C49458BB}"/>
          </c:extLst>
        </c:dLbl>
      </c:pivotFmt>
      <c:pivotFmt>
        <c:idx val="250"/>
        <c:spPr>
          <a:solidFill>
            <a:srgbClr val="023F88"/>
          </a:solidFill>
        </c:spPr>
        <c:marker>
          <c:symbol val="none"/>
        </c:marker>
        <c:dLbl>
          <c:idx val="0"/>
          <c:delete val="1"/>
          <c:extLst>
            <c:ext xmlns:c15="http://schemas.microsoft.com/office/drawing/2012/chart" uri="{CE6537A1-D6FC-4f65-9D91-7224C49458BB}"/>
          </c:extLst>
        </c:dLbl>
      </c:pivotFmt>
      <c:pivotFmt>
        <c:idx val="251"/>
        <c:spPr>
          <a:solidFill>
            <a:srgbClr val="FF6600"/>
          </a:solidFill>
        </c:spPr>
        <c:marker>
          <c:symbol val="none"/>
        </c:marker>
        <c:dLbl>
          <c:idx val="0"/>
          <c:delete val="1"/>
          <c:extLst>
            <c:ext xmlns:c15="http://schemas.microsoft.com/office/drawing/2012/chart" uri="{CE6537A1-D6FC-4f65-9D91-7224C49458BB}"/>
          </c:extLst>
        </c:dLbl>
      </c:pivotFmt>
      <c:pivotFmt>
        <c:idx val="252"/>
        <c:spPr>
          <a:solidFill>
            <a:srgbClr val="89BA17"/>
          </a:solidFill>
        </c:spPr>
        <c:marker>
          <c:symbol val="none"/>
        </c:marker>
        <c:dLbl>
          <c:idx val="0"/>
          <c:delete val="1"/>
          <c:extLst>
            <c:ext xmlns:c15="http://schemas.microsoft.com/office/drawing/2012/chart" uri="{CE6537A1-D6FC-4f65-9D91-7224C49458BB}"/>
          </c:extLst>
        </c:dLbl>
      </c:pivotFmt>
      <c:pivotFmt>
        <c:idx val="253"/>
        <c:spPr>
          <a:solidFill>
            <a:srgbClr val="7030A0"/>
          </a:solidFill>
        </c:spPr>
        <c:marker>
          <c:symbol val="none"/>
        </c:marker>
        <c:dLbl>
          <c:idx val="0"/>
          <c:delete val="1"/>
          <c:extLst>
            <c:ext xmlns:c15="http://schemas.microsoft.com/office/drawing/2012/chart" uri="{CE6537A1-D6FC-4f65-9D91-7224C49458BB}"/>
          </c:extLst>
        </c:dLbl>
      </c:pivotFmt>
      <c:pivotFmt>
        <c:idx val="254"/>
        <c:marker>
          <c:symbol val="none"/>
        </c:marker>
        <c:dLbl>
          <c:idx val="0"/>
          <c:delete val="1"/>
          <c:extLst>
            <c:ext xmlns:c15="http://schemas.microsoft.com/office/drawing/2012/chart" uri="{CE6537A1-D6FC-4f65-9D91-7224C49458BB}"/>
          </c:extLst>
        </c:dLbl>
      </c:pivotFmt>
      <c:pivotFmt>
        <c:idx val="255"/>
        <c:marker>
          <c:symbol val="none"/>
        </c:marker>
        <c:dLbl>
          <c:idx val="0"/>
          <c:delete val="1"/>
          <c:extLst>
            <c:ext xmlns:c15="http://schemas.microsoft.com/office/drawing/2012/chart" uri="{CE6537A1-D6FC-4f65-9D91-7224C49458BB}"/>
          </c:extLst>
        </c:dLbl>
      </c:pivotFmt>
      <c:pivotFmt>
        <c:idx val="256"/>
        <c:marker>
          <c:symbol val="none"/>
        </c:marker>
        <c:dLbl>
          <c:idx val="0"/>
          <c:delete val="1"/>
          <c:extLst>
            <c:ext xmlns:c15="http://schemas.microsoft.com/office/drawing/2012/chart" uri="{CE6537A1-D6FC-4f65-9D91-7224C49458BB}"/>
          </c:extLst>
        </c:dLbl>
      </c:pivotFmt>
      <c:pivotFmt>
        <c:idx val="257"/>
        <c:marker>
          <c:symbol val="none"/>
        </c:marker>
        <c:dLbl>
          <c:idx val="0"/>
          <c:delete val="1"/>
          <c:extLst>
            <c:ext xmlns:c15="http://schemas.microsoft.com/office/drawing/2012/chart" uri="{CE6537A1-D6FC-4f65-9D91-7224C49458BB}"/>
          </c:extLst>
        </c:dLbl>
      </c:pivotFmt>
      <c:pivotFmt>
        <c:idx val="258"/>
        <c:marker>
          <c:symbol val="none"/>
        </c:marker>
        <c:dLbl>
          <c:idx val="0"/>
          <c:delete val="1"/>
          <c:extLst>
            <c:ext xmlns:c15="http://schemas.microsoft.com/office/drawing/2012/chart" uri="{CE6537A1-D6FC-4f65-9D91-7224C49458BB}"/>
          </c:extLst>
        </c:dLbl>
      </c:pivotFmt>
      <c:pivotFmt>
        <c:idx val="259"/>
        <c:marker>
          <c:symbol val="none"/>
        </c:marker>
        <c:dLbl>
          <c:idx val="0"/>
          <c:delete val="1"/>
          <c:extLst>
            <c:ext xmlns:c15="http://schemas.microsoft.com/office/drawing/2012/chart" uri="{CE6537A1-D6FC-4f65-9D91-7224C49458BB}"/>
          </c:extLst>
        </c:dLbl>
      </c:pivotFmt>
      <c:pivotFmt>
        <c:idx val="260"/>
        <c:spPr>
          <a:solidFill>
            <a:srgbClr val="023F88"/>
          </a:solidFill>
        </c:spPr>
        <c:marker>
          <c:symbol val="none"/>
        </c:marker>
        <c:dLbl>
          <c:idx val="0"/>
          <c:delete val="1"/>
          <c:extLst>
            <c:ext xmlns:c15="http://schemas.microsoft.com/office/drawing/2012/chart" uri="{CE6537A1-D6FC-4f65-9D91-7224C49458BB}"/>
          </c:extLst>
        </c:dLbl>
      </c:pivotFmt>
      <c:pivotFmt>
        <c:idx val="261"/>
        <c:spPr>
          <a:solidFill>
            <a:srgbClr val="FF6600"/>
          </a:solidFill>
        </c:spPr>
        <c:marker>
          <c:symbol val="none"/>
        </c:marker>
        <c:dLbl>
          <c:idx val="0"/>
          <c:delete val="1"/>
          <c:extLst>
            <c:ext xmlns:c15="http://schemas.microsoft.com/office/drawing/2012/chart" uri="{CE6537A1-D6FC-4f65-9D91-7224C49458BB}"/>
          </c:extLst>
        </c:dLbl>
      </c:pivotFmt>
      <c:pivotFmt>
        <c:idx val="262"/>
        <c:spPr>
          <a:solidFill>
            <a:srgbClr val="89BA17"/>
          </a:solidFill>
        </c:spPr>
        <c:marker>
          <c:symbol val="none"/>
        </c:marker>
        <c:dLbl>
          <c:idx val="0"/>
          <c:delete val="1"/>
          <c:extLst>
            <c:ext xmlns:c15="http://schemas.microsoft.com/office/drawing/2012/chart" uri="{CE6537A1-D6FC-4f65-9D91-7224C49458BB}"/>
          </c:extLst>
        </c:dLbl>
      </c:pivotFmt>
      <c:pivotFmt>
        <c:idx val="263"/>
        <c:spPr>
          <a:solidFill>
            <a:srgbClr val="7030A0"/>
          </a:solidFill>
        </c:spPr>
        <c:marker>
          <c:symbol val="none"/>
        </c:marker>
        <c:dLbl>
          <c:idx val="0"/>
          <c:delete val="1"/>
          <c:extLst>
            <c:ext xmlns:c15="http://schemas.microsoft.com/office/drawing/2012/chart" uri="{CE6537A1-D6FC-4f65-9D91-7224C49458BB}"/>
          </c:extLst>
        </c:dLbl>
      </c:pivotFmt>
      <c:pivotFmt>
        <c:idx val="264"/>
        <c:spPr>
          <a:solidFill>
            <a:srgbClr val="00B4ED"/>
          </a:solidFill>
        </c:spPr>
        <c:marker>
          <c:symbol val="none"/>
        </c:marker>
        <c:dLbl>
          <c:idx val="0"/>
          <c:delete val="1"/>
          <c:extLst>
            <c:ext xmlns:c15="http://schemas.microsoft.com/office/drawing/2012/chart" uri="{CE6537A1-D6FC-4f65-9D91-7224C49458BB}"/>
          </c:extLst>
        </c:dLbl>
      </c:pivotFmt>
      <c:pivotFmt>
        <c:idx val="265"/>
        <c:spPr>
          <a:solidFill>
            <a:srgbClr val="023F88"/>
          </a:solidFill>
        </c:spPr>
        <c:marker>
          <c:symbol val="none"/>
        </c:marker>
        <c:dLbl>
          <c:idx val="0"/>
          <c:delete val="1"/>
          <c:extLst>
            <c:ext xmlns:c15="http://schemas.microsoft.com/office/drawing/2012/chart" uri="{CE6537A1-D6FC-4f65-9D91-7224C49458BB}"/>
          </c:extLst>
        </c:dLbl>
      </c:pivotFmt>
      <c:pivotFmt>
        <c:idx val="266"/>
        <c:spPr>
          <a:solidFill>
            <a:srgbClr val="FF6600"/>
          </a:solidFill>
        </c:spPr>
        <c:marker>
          <c:symbol val="none"/>
        </c:marker>
        <c:dLbl>
          <c:idx val="0"/>
          <c:delete val="1"/>
          <c:extLst>
            <c:ext xmlns:c15="http://schemas.microsoft.com/office/drawing/2012/chart" uri="{CE6537A1-D6FC-4f65-9D91-7224C49458BB}"/>
          </c:extLst>
        </c:dLbl>
      </c:pivotFmt>
      <c:pivotFmt>
        <c:idx val="267"/>
        <c:spPr>
          <a:solidFill>
            <a:srgbClr val="89BA17"/>
          </a:solidFill>
        </c:spPr>
        <c:marker>
          <c:symbol val="none"/>
        </c:marker>
        <c:dLbl>
          <c:idx val="0"/>
          <c:delete val="1"/>
          <c:extLst>
            <c:ext xmlns:c15="http://schemas.microsoft.com/office/drawing/2012/chart" uri="{CE6537A1-D6FC-4f65-9D91-7224C49458BB}"/>
          </c:extLst>
        </c:dLbl>
      </c:pivotFmt>
      <c:pivotFmt>
        <c:idx val="268"/>
        <c:spPr>
          <a:solidFill>
            <a:srgbClr val="7030A0"/>
          </a:solidFill>
        </c:spPr>
        <c:marker>
          <c:symbol val="none"/>
        </c:marker>
        <c:dLbl>
          <c:idx val="0"/>
          <c:delete val="1"/>
          <c:extLst>
            <c:ext xmlns:c15="http://schemas.microsoft.com/office/drawing/2012/chart" uri="{CE6537A1-D6FC-4f65-9D91-7224C49458BB}"/>
          </c:extLst>
        </c:dLbl>
      </c:pivotFmt>
      <c:pivotFmt>
        <c:idx val="269"/>
        <c:marker>
          <c:symbol val="none"/>
        </c:marker>
        <c:dLbl>
          <c:idx val="0"/>
          <c:delete val="1"/>
          <c:extLst>
            <c:ext xmlns:c15="http://schemas.microsoft.com/office/drawing/2012/chart" uri="{CE6537A1-D6FC-4f65-9D91-7224C49458BB}"/>
          </c:extLst>
        </c:dLbl>
      </c:pivotFmt>
      <c:pivotFmt>
        <c:idx val="270"/>
        <c:marker>
          <c:symbol val="none"/>
        </c:marker>
        <c:dLbl>
          <c:idx val="0"/>
          <c:delete val="1"/>
          <c:extLst>
            <c:ext xmlns:c15="http://schemas.microsoft.com/office/drawing/2012/chart" uri="{CE6537A1-D6FC-4f65-9D91-7224C49458BB}"/>
          </c:extLst>
        </c:dLbl>
      </c:pivotFmt>
      <c:pivotFmt>
        <c:idx val="271"/>
        <c:marker>
          <c:symbol val="none"/>
        </c:marker>
        <c:dLbl>
          <c:idx val="0"/>
          <c:delete val="1"/>
          <c:extLst>
            <c:ext xmlns:c15="http://schemas.microsoft.com/office/drawing/2012/chart" uri="{CE6537A1-D6FC-4f65-9D91-7224C49458BB}"/>
          </c:extLst>
        </c:dLbl>
      </c:pivotFmt>
      <c:pivotFmt>
        <c:idx val="272"/>
        <c:marker>
          <c:symbol val="none"/>
        </c:marker>
        <c:dLbl>
          <c:idx val="0"/>
          <c:delete val="1"/>
          <c:extLst>
            <c:ext xmlns:c15="http://schemas.microsoft.com/office/drawing/2012/chart" uri="{CE6537A1-D6FC-4f65-9D91-7224C49458BB}"/>
          </c:extLst>
        </c:dLbl>
      </c:pivotFmt>
      <c:pivotFmt>
        <c:idx val="273"/>
        <c:marker>
          <c:symbol val="none"/>
        </c:marker>
        <c:dLbl>
          <c:idx val="0"/>
          <c:delete val="1"/>
          <c:extLst>
            <c:ext xmlns:c15="http://schemas.microsoft.com/office/drawing/2012/chart" uri="{CE6537A1-D6FC-4f65-9D91-7224C49458BB}"/>
          </c:extLst>
        </c:dLbl>
      </c:pivotFmt>
      <c:pivotFmt>
        <c:idx val="274"/>
        <c:marker>
          <c:symbol val="none"/>
        </c:marker>
        <c:dLbl>
          <c:idx val="0"/>
          <c:delete val="1"/>
          <c:extLst>
            <c:ext xmlns:c15="http://schemas.microsoft.com/office/drawing/2012/chart" uri="{CE6537A1-D6FC-4f65-9D91-7224C49458BB}"/>
          </c:extLst>
        </c:dLbl>
      </c:pivotFmt>
      <c:pivotFmt>
        <c:idx val="275"/>
        <c:spPr>
          <a:solidFill>
            <a:srgbClr val="023F88"/>
          </a:solidFill>
        </c:spPr>
        <c:marker>
          <c:symbol val="none"/>
        </c:marker>
        <c:dLbl>
          <c:idx val="0"/>
          <c:delete val="1"/>
          <c:extLst>
            <c:ext xmlns:c15="http://schemas.microsoft.com/office/drawing/2012/chart" uri="{CE6537A1-D6FC-4f65-9D91-7224C49458BB}"/>
          </c:extLst>
        </c:dLbl>
      </c:pivotFmt>
      <c:pivotFmt>
        <c:idx val="276"/>
        <c:spPr>
          <a:solidFill>
            <a:srgbClr val="FF6600"/>
          </a:solidFill>
        </c:spPr>
        <c:marker>
          <c:symbol val="none"/>
        </c:marker>
        <c:dLbl>
          <c:idx val="0"/>
          <c:delete val="1"/>
          <c:extLst>
            <c:ext xmlns:c15="http://schemas.microsoft.com/office/drawing/2012/chart" uri="{CE6537A1-D6FC-4f65-9D91-7224C49458BB}"/>
          </c:extLst>
        </c:dLbl>
      </c:pivotFmt>
      <c:pivotFmt>
        <c:idx val="277"/>
        <c:spPr>
          <a:solidFill>
            <a:srgbClr val="89BA17"/>
          </a:solidFill>
        </c:spPr>
        <c:marker>
          <c:symbol val="none"/>
        </c:marker>
        <c:dLbl>
          <c:idx val="0"/>
          <c:delete val="1"/>
          <c:extLst>
            <c:ext xmlns:c15="http://schemas.microsoft.com/office/drawing/2012/chart" uri="{CE6537A1-D6FC-4f65-9D91-7224C49458BB}"/>
          </c:extLst>
        </c:dLbl>
      </c:pivotFmt>
      <c:pivotFmt>
        <c:idx val="278"/>
        <c:spPr>
          <a:solidFill>
            <a:srgbClr val="00B4ED"/>
          </a:solidFill>
        </c:spPr>
        <c:marker>
          <c:symbol val="none"/>
        </c:marker>
        <c:dLbl>
          <c:idx val="0"/>
          <c:delete val="1"/>
          <c:extLst>
            <c:ext xmlns:c15="http://schemas.microsoft.com/office/drawing/2012/chart" uri="{CE6537A1-D6FC-4f65-9D91-7224C49458BB}"/>
          </c:extLst>
        </c:dLbl>
      </c:pivotFmt>
      <c:pivotFmt>
        <c:idx val="279"/>
        <c:spPr>
          <a:solidFill>
            <a:srgbClr val="7030A0"/>
          </a:solidFill>
        </c:spPr>
        <c:marker>
          <c:symbol val="none"/>
        </c:marker>
        <c:dLbl>
          <c:idx val="0"/>
          <c:delete val="1"/>
          <c:extLst>
            <c:ext xmlns:c15="http://schemas.microsoft.com/office/drawing/2012/chart" uri="{CE6537A1-D6FC-4f65-9D91-7224C49458BB}"/>
          </c:extLst>
        </c:dLbl>
      </c:pivotFmt>
      <c:pivotFmt>
        <c:idx val="280"/>
        <c:spPr>
          <a:solidFill>
            <a:srgbClr val="023F88"/>
          </a:solidFill>
        </c:spPr>
        <c:marker>
          <c:symbol val="none"/>
        </c:marker>
        <c:dLbl>
          <c:idx val="0"/>
          <c:delete val="1"/>
          <c:extLst>
            <c:ext xmlns:c15="http://schemas.microsoft.com/office/drawing/2012/chart" uri="{CE6537A1-D6FC-4f65-9D91-7224C49458BB}"/>
          </c:extLst>
        </c:dLbl>
      </c:pivotFmt>
      <c:pivotFmt>
        <c:idx val="281"/>
        <c:spPr>
          <a:solidFill>
            <a:srgbClr val="FF6600"/>
          </a:solidFill>
        </c:spPr>
        <c:marker>
          <c:symbol val="none"/>
        </c:marker>
        <c:dLbl>
          <c:idx val="0"/>
          <c:delete val="1"/>
          <c:extLst>
            <c:ext xmlns:c15="http://schemas.microsoft.com/office/drawing/2012/chart" uri="{CE6537A1-D6FC-4f65-9D91-7224C49458BB}"/>
          </c:extLst>
        </c:dLbl>
      </c:pivotFmt>
      <c:pivotFmt>
        <c:idx val="282"/>
        <c:spPr>
          <a:solidFill>
            <a:srgbClr val="89BA17"/>
          </a:solidFill>
        </c:spPr>
        <c:marker>
          <c:symbol val="none"/>
        </c:marker>
        <c:dLbl>
          <c:idx val="0"/>
          <c:delete val="1"/>
          <c:extLst>
            <c:ext xmlns:c15="http://schemas.microsoft.com/office/drawing/2012/chart" uri="{CE6537A1-D6FC-4f65-9D91-7224C49458BB}"/>
          </c:extLst>
        </c:dLbl>
      </c:pivotFmt>
      <c:pivotFmt>
        <c:idx val="283"/>
        <c:spPr>
          <a:solidFill>
            <a:srgbClr val="7030A0"/>
          </a:solidFill>
        </c:spPr>
        <c:marker>
          <c:symbol val="none"/>
        </c:marker>
        <c:dLbl>
          <c:idx val="0"/>
          <c:delete val="1"/>
          <c:extLst>
            <c:ext xmlns:c15="http://schemas.microsoft.com/office/drawing/2012/chart" uri="{CE6537A1-D6FC-4f65-9D91-7224C49458BB}"/>
          </c:extLst>
        </c:dLbl>
      </c:pivotFmt>
      <c:pivotFmt>
        <c:idx val="284"/>
        <c:marker>
          <c:symbol val="none"/>
        </c:marker>
        <c:dLbl>
          <c:idx val="0"/>
          <c:delete val="1"/>
          <c:extLst>
            <c:ext xmlns:c15="http://schemas.microsoft.com/office/drawing/2012/chart" uri="{CE6537A1-D6FC-4f65-9D91-7224C49458BB}"/>
          </c:extLst>
        </c:dLbl>
      </c:pivotFmt>
      <c:pivotFmt>
        <c:idx val="285"/>
        <c:marker>
          <c:symbol val="none"/>
        </c:marker>
        <c:dLbl>
          <c:idx val="0"/>
          <c:delete val="1"/>
          <c:extLst>
            <c:ext xmlns:c15="http://schemas.microsoft.com/office/drawing/2012/chart" uri="{CE6537A1-D6FC-4f65-9D91-7224C49458BB}"/>
          </c:extLst>
        </c:dLbl>
      </c:pivotFmt>
      <c:pivotFmt>
        <c:idx val="286"/>
        <c:marker>
          <c:symbol val="none"/>
        </c:marker>
        <c:dLbl>
          <c:idx val="0"/>
          <c:delete val="1"/>
          <c:extLst>
            <c:ext xmlns:c15="http://schemas.microsoft.com/office/drawing/2012/chart" uri="{CE6537A1-D6FC-4f65-9D91-7224C49458BB}"/>
          </c:extLst>
        </c:dLbl>
      </c:pivotFmt>
      <c:pivotFmt>
        <c:idx val="287"/>
        <c:marker>
          <c:symbol val="none"/>
        </c:marker>
        <c:dLbl>
          <c:idx val="0"/>
          <c:delete val="1"/>
          <c:extLst>
            <c:ext xmlns:c15="http://schemas.microsoft.com/office/drawing/2012/chart" uri="{CE6537A1-D6FC-4f65-9D91-7224C49458BB}"/>
          </c:extLst>
        </c:dLbl>
      </c:pivotFmt>
      <c:pivotFmt>
        <c:idx val="288"/>
        <c:marker>
          <c:symbol val="none"/>
        </c:marker>
        <c:dLbl>
          <c:idx val="0"/>
          <c:delete val="1"/>
          <c:extLst>
            <c:ext xmlns:c15="http://schemas.microsoft.com/office/drawing/2012/chart" uri="{CE6537A1-D6FC-4f65-9D91-7224C49458BB}"/>
          </c:extLst>
        </c:dLbl>
      </c:pivotFmt>
      <c:pivotFmt>
        <c:idx val="289"/>
        <c:spPr>
          <a:solidFill>
            <a:srgbClr val="023F88"/>
          </a:solidFill>
        </c:spPr>
        <c:marker>
          <c:symbol val="none"/>
        </c:marker>
        <c:dLbl>
          <c:idx val="0"/>
          <c:delete val="1"/>
          <c:extLst>
            <c:ext xmlns:c15="http://schemas.microsoft.com/office/drawing/2012/chart" uri="{CE6537A1-D6FC-4f65-9D91-7224C49458BB}"/>
          </c:extLst>
        </c:dLbl>
      </c:pivotFmt>
      <c:pivotFmt>
        <c:idx val="290"/>
        <c:spPr>
          <a:solidFill>
            <a:srgbClr val="FF6600"/>
          </a:solidFill>
        </c:spPr>
        <c:marker>
          <c:symbol val="none"/>
        </c:marker>
        <c:dLbl>
          <c:idx val="0"/>
          <c:delete val="1"/>
          <c:extLst>
            <c:ext xmlns:c15="http://schemas.microsoft.com/office/drawing/2012/chart" uri="{CE6537A1-D6FC-4f65-9D91-7224C49458BB}"/>
          </c:extLst>
        </c:dLbl>
      </c:pivotFmt>
      <c:pivotFmt>
        <c:idx val="291"/>
        <c:spPr>
          <a:solidFill>
            <a:srgbClr val="89BA17"/>
          </a:solidFill>
        </c:spPr>
        <c:marker>
          <c:symbol val="none"/>
        </c:marker>
        <c:dLbl>
          <c:idx val="0"/>
          <c:delete val="1"/>
          <c:extLst>
            <c:ext xmlns:c15="http://schemas.microsoft.com/office/drawing/2012/chart" uri="{CE6537A1-D6FC-4f65-9D91-7224C49458BB}"/>
          </c:extLst>
        </c:dLbl>
      </c:pivotFmt>
      <c:pivotFmt>
        <c:idx val="292"/>
        <c:spPr>
          <a:solidFill>
            <a:srgbClr val="7030A0"/>
          </a:solidFill>
        </c:spPr>
        <c:marker>
          <c:symbol val="none"/>
        </c:marker>
        <c:dLbl>
          <c:idx val="0"/>
          <c:delete val="1"/>
          <c:extLst>
            <c:ext xmlns:c15="http://schemas.microsoft.com/office/drawing/2012/chart" uri="{CE6537A1-D6FC-4f65-9D91-7224C49458BB}"/>
          </c:extLst>
        </c:dLbl>
      </c:pivotFmt>
      <c:pivotFmt>
        <c:idx val="293"/>
        <c:spPr>
          <a:solidFill>
            <a:srgbClr val="00B4ED"/>
          </a:solidFill>
        </c:spPr>
        <c:marker>
          <c:symbol val="none"/>
        </c:marker>
        <c:dLbl>
          <c:idx val="0"/>
          <c:delete val="1"/>
          <c:extLst>
            <c:ext xmlns:c15="http://schemas.microsoft.com/office/drawing/2012/chart" uri="{CE6537A1-D6FC-4f65-9D91-7224C49458BB}"/>
          </c:extLst>
        </c:dLbl>
      </c:pivotFmt>
      <c:pivotFmt>
        <c:idx val="294"/>
        <c:spPr>
          <a:solidFill>
            <a:srgbClr val="023F88"/>
          </a:solidFill>
        </c:spPr>
        <c:marker>
          <c:symbol val="none"/>
        </c:marker>
        <c:dLbl>
          <c:idx val="0"/>
          <c:delete val="1"/>
          <c:extLst>
            <c:ext xmlns:c15="http://schemas.microsoft.com/office/drawing/2012/chart" uri="{CE6537A1-D6FC-4f65-9D91-7224C49458BB}"/>
          </c:extLst>
        </c:dLbl>
      </c:pivotFmt>
      <c:pivotFmt>
        <c:idx val="295"/>
        <c:spPr>
          <a:solidFill>
            <a:srgbClr val="FF6600"/>
          </a:solidFill>
        </c:spPr>
        <c:marker>
          <c:symbol val="none"/>
        </c:marker>
        <c:dLbl>
          <c:idx val="0"/>
          <c:delete val="1"/>
          <c:extLst>
            <c:ext xmlns:c15="http://schemas.microsoft.com/office/drawing/2012/chart" uri="{CE6537A1-D6FC-4f65-9D91-7224C49458BB}"/>
          </c:extLst>
        </c:dLbl>
      </c:pivotFmt>
      <c:pivotFmt>
        <c:idx val="296"/>
        <c:spPr>
          <a:solidFill>
            <a:srgbClr val="89BA17"/>
          </a:solidFill>
        </c:spPr>
        <c:marker>
          <c:symbol val="none"/>
        </c:marker>
        <c:dLbl>
          <c:idx val="0"/>
          <c:delete val="1"/>
          <c:extLst>
            <c:ext xmlns:c15="http://schemas.microsoft.com/office/drawing/2012/chart" uri="{CE6537A1-D6FC-4f65-9D91-7224C49458BB}"/>
          </c:extLst>
        </c:dLbl>
      </c:pivotFmt>
      <c:pivotFmt>
        <c:idx val="297"/>
        <c:spPr>
          <a:solidFill>
            <a:srgbClr val="7030A0"/>
          </a:solidFill>
        </c:spPr>
        <c:marker>
          <c:symbol val="none"/>
        </c:marker>
        <c:dLbl>
          <c:idx val="0"/>
          <c:delete val="1"/>
          <c:extLst>
            <c:ext xmlns:c15="http://schemas.microsoft.com/office/drawing/2012/chart" uri="{CE6537A1-D6FC-4f65-9D91-7224C49458BB}"/>
          </c:extLst>
        </c:dLbl>
      </c:pivotFmt>
      <c:pivotFmt>
        <c:idx val="298"/>
        <c:marker>
          <c:symbol val="none"/>
        </c:marker>
        <c:dLbl>
          <c:idx val="0"/>
          <c:delete val="1"/>
          <c:extLst>
            <c:ext xmlns:c15="http://schemas.microsoft.com/office/drawing/2012/chart" uri="{CE6537A1-D6FC-4f65-9D91-7224C49458BB}"/>
          </c:extLst>
        </c:dLbl>
      </c:pivotFmt>
      <c:pivotFmt>
        <c:idx val="299"/>
        <c:marker>
          <c:symbol val="none"/>
        </c:marker>
        <c:dLbl>
          <c:idx val="0"/>
          <c:delete val="1"/>
          <c:extLst>
            <c:ext xmlns:c15="http://schemas.microsoft.com/office/drawing/2012/chart" uri="{CE6537A1-D6FC-4f65-9D91-7224C49458BB}"/>
          </c:extLst>
        </c:dLbl>
      </c:pivotFmt>
      <c:pivotFmt>
        <c:idx val="300"/>
        <c:marker>
          <c:symbol val="none"/>
        </c:marker>
        <c:dLbl>
          <c:idx val="0"/>
          <c:delete val="1"/>
          <c:extLst>
            <c:ext xmlns:c15="http://schemas.microsoft.com/office/drawing/2012/chart" uri="{CE6537A1-D6FC-4f65-9D91-7224C49458BB}"/>
          </c:extLst>
        </c:dLbl>
      </c:pivotFmt>
      <c:pivotFmt>
        <c:idx val="301"/>
        <c:marker>
          <c:symbol val="none"/>
        </c:marker>
        <c:dLbl>
          <c:idx val="0"/>
          <c:delete val="1"/>
          <c:extLst>
            <c:ext xmlns:c15="http://schemas.microsoft.com/office/drawing/2012/chart" uri="{CE6537A1-D6FC-4f65-9D91-7224C49458BB}"/>
          </c:extLst>
        </c:dLbl>
      </c:pivotFmt>
      <c:pivotFmt>
        <c:idx val="302"/>
        <c:spPr>
          <a:solidFill>
            <a:srgbClr val="00B4ED"/>
          </a:solidFill>
        </c:spPr>
        <c:marker>
          <c:symbol val="none"/>
        </c:marker>
        <c:dLbl>
          <c:idx val="0"/>
          <c:delete val="1"/>
          <c:extLst>
            <c:ext xmlns:c15="http://schemas.microsoft.com/office/drawing/2012/chart" uri="{CE6537A1-D6FC-4f65-9D91-7224C49458BB}"/>
          </c:extLst>
        </c:dLbl>
      </c:pivotFmt>
      <c:pivotFmt>
        <c:idx val="303"/>
        <c:spPr>
          <a:solidFill>
            <a:srgbClr val="023F88"/>
          </a:solidFill>
        </c:spPr>
        <c:marker>
          <c:symbol val="none"/>
        </c:marker>
        <c:dLbl>
          <c:idx val="0"/>
          <c:delete val="1"/>
          <c:extLst>
            <c:ext xmlns:c15="http://schemas.microsoft.com/office/drawing/2012/chart" uri="{CE6537A1-D6FC-4f65-9D91-7224C49458BB}"/>
          </c:extLst>
        </c:dLbl>
      </c:pivotFmt>
      <c:pivotFmt>
        <c:idx val="304"/>
        <c:spPr>
          <a:solidFill>
            <a:srgbClr val="FF6600"/>
          </a:solidFill>
        </c:spPr>
        <c:marker>
          <c:symbol val="none"/>
        </c:marker>
        <c:dLbl>
          <c:idx val="0"/>
          <c:delete val="1"/>
          <c:extLst>
            <c:ext xmlns:c15="http://schemas.microsoft.com/office/drawing/2012/chart" uri="{CE6537A1-D6FC-4f65-9D91-7224C49458BB}"/>
          </c:extLst>
        </c:dLbl>
      </c:pivotFmt>
      <c:pivotFmt>
        <c:idx val="305"/>
        <c:spPr>
          <a:solidFill>
            <a:srgbClr val="89BA17"/>
          </a:solidFill>
        </c:spPr>
        <c:marker>
          <c:symbol val="none"/>
        </c:marker>
        <c:dLbl>
          <c:idx val="0"/>
          <c:delete val="1"/>
          <c:extLst>
            <c:ext xmlns:c15="http://schemas.microsoft.com/office/drawing/2012/chart" uri="{CE6537A1-D6FC-4f65-9D91-7224C49458BB}"/>
          </c:extLst>
        </c:dLbl>
      </c:pivotFmt>
      <c:pivotFmt>
        <c:idx val="306"/>
        <c:spPr>
          <a:solidFill>
            <a:srgbClr val="7030A0"/>
          </a:solidFill>
        </c:spPr>
        <c:marker>
          <c:symbol val="none"/>
        </c:marker>
        <c:dLbl>
          <c:idx val="0"/>
          <c:delete val="1"/>
          <c:extLst>
            <c:ext xmlns:c15="http://schemas.microsoft.com/office/drawing/2012/chart" uri="{CE6537A1-D6FC-4f65-9D91-7224C49458BB}"/>
          </c:extLst>
        </c:dLbl>
      </c:pivotFmt>
      <c:pivotFmt>
        <c:idx val="307"/>
        <c:spPr>
          <a:solidFill>
            <a:srgbClr val="023F88"/>
          </a:solidFill>
        </c:spPr>
        <c:marker>
          <c:symbol val="none"/>
        </c:marker>
        <c:dLbl>
          <c:idx val="0"/>
          <c:delete val="1"/>
          <c:extLst>
            <c:ext xmlns:c15="http://schemas.microsoft.com/office/drawing/2012/chart" uri="{CE6537A1-D6FC-4f65-9D91-7224C49458BB}"/>
          </c:extLst>
        </c:dLbl>
      </c:pivotFmt>
      <c:pivotFmt>
        <c:idx val="308"/>
        <c:spPr>
          <a:solidFill>
            <a:srgbClr val="FF6600"/>
          </a:solidFill>
        </c:spPr>
        <c:marker>
          <c:symbol val="none"/>
        </c:marker>
        <c:dLbl>
          <c:idx val="0"/>
          <c:delete val="1"/>
          <c:extLst>
            <c:ext xmlns:c15="http://schemas.microsoft.com/office/drawing/2012/chart" uri="{CE6537A1-D6FC-4f65-9D91-7224C49458BB}"/>
          </c:extLst>
        </c:dLbl>
      </c:pivotFmt>
      <c:pivotFmt>
        <c:idx val="309"/>
        <c:spPr>
          <a:solidFill>
            <a:srgbClr val="89BA17"/>
          </a:solidFill>
        </c:spPr>
        <c:marker>
          <c:symbol val="none"/>
        </c:marker>
        <c:dLbl>
          <c:idx val="0"/>
          <c:delete val="1"/>
          <c:extLst>
            <c:ext xmlns:c15="http://schemas.microsoft.com/office/drawing/2012/chart" uri="{CE6537A1-D6FC-4f65-9D91-7224C49458BB}"/>
          </c:extLst>
        </c:dLbl>
      </c:pivotFmt>
      <c:pivotFmt>
        <c:idx val="310"/>
        <c:spPr>
          <a:solidFill>
            <a:srgbClr val="7030A0"/>
          </a:solidFill>
        </c:spPr>
        <c:marker>
          <c:symbol val="none"/>
        </c:marker>
        <c:dLbl>
          <c:idx val="0"/>
          <c:delete val="1"/>
          <c:extLst>
            <c:ext xmlns:c15="http://schemas.microsoft.com/office/drawing/2012/chart" uri="{CE6537A1-D6FC-4f65-9D91-7224C49458BB}"/>
          </c:extLst>
        </c:dLbl>
      </c:pivotFmt>
      <c:pivotFmt>
        <c:idx val="311"/>
        <c:marker>
          <c:symbol val="none"/>
        </c:marker>
        <c:dLbl>
          <c:idx val="0"/>
          <c:delete val="1"/>
          <c:extLst>
            <c:ext xmlns:c15="http://schemas.microsoft.com/office/drawing/2012/chart" uri="{CE6537A1-D6FC-4f65-9D91-7224C49458BB}"/>
          </c:extLst>
        </c:dLbl>
      </c:pivotFmt>
      <c:pivotFmt>
        <c:idx val="312"/>
        <c:marker>
          <c:symbol val="none"/>
        </c:marker>
      </c:pivotFmt>
      <c:pivotFmt>
        <c:idx val="313"/>
        <c:marker>
          <c:symbol val="none"/>
        </c:marker>
      </c:pivotFmt>
      <c:pivotFmt>
        <c:idx val="314"/>
        <c:marker>
          <c:symbol val="none"/>
        </c:marker>
      </c:pivotFmt>
      <c:pivotFmt>
        <c:idx val="315"/>
        <c:marker>
          <c:symbol val="none"/>
        </c:marker>
      </c:pivotFmt>
      <c:pivotFmt>
        <c:idx val="316"/>
        <c:marker>
          <c:symbol val="none"/>
        </c:marker>
      </c:pivotFmt>
      <c:pivotFmt>
        <c:idx val="317"/>
        <c:spPr>
          <a:solidFill>
            <a:srgbClr val="023F88"/>
          </a:solidFill>
        </c:spPr>
        <c:marker>
          <c:symbol val="none"/>
        </c:marker>
        <c:dLbl>
          <c:idx val="0"/>
          <c:delete val="1"/>
          <c:extLst>
            <c:ext xmlns:c15="http://schemas.microsoft.com/office/drawing/2012/chart" uri="{CE6537A1-D6FC-4f65-9D91-7224C49458BB}"/>
          </c:extLst>
        </c:dLbl>
      </c:pivotFmt>
      <c:pivotFmt>
        <c:idx val="318"/>
        <c:spPr>
          <a:solidFill>
            <a:srgbClr val="89BA17"/>
          </a:solidFill>
        </c:spPr>
        <c:marker>
          <c:symbol val="none"/>
        </c:marker>
        <c:dLbl>
          <c:idx val="0"/>
          <c:delete val="1"/>
          <c:extLst>
            <c:ext xmlns:c15="http://schemas.microsoft.com/office/drawing/2012/chart" uri="{CE6537A1-D6FC-4f65-9D91-7224C49458BB}"/>
          </c:extLst>
        </c:dLbl>
      </c:pivotFmt>
      <c:pivotFmt>
        <c:idx val="319"/>
        <c:spPr>
          <a:solidFill>
            <a:srgbClr val="7030A0"/>
          </a:solidFill>
        </c:spPr>
        <c:marker>
          <c:symbol val="none"/>
        </c:marker>
        <c:dLbl>
          <c:idx val="0"/>
          <c:delete val="1"/>
          <c:extLst>
            <c:ext xmlns:c15="http://schemas.microsoft.com/office/drawing/2012/chart" uri="{CE6537A1-D6FC-4f65-9D91-7224C49458BB}"/>
          </c:extLst>
        </c:dLbl>
      </c:pivotFmt>
      <c:pivotFmt>
        <c:idx val="320"/>
        <c:spPr>
          <a:solidFill>
            <a:srgbClr val="00A656"/>
          </a:solidFill>
        </c:spPr>
        <c:marker>
          <c:symbol val="none"/>
        </c:marker>
        <c:dLbl>
          <c:idx val="0"/>
          <c:delete val="1"/>
          <c:extLst>
            <c:ext xmlns:c15="http://schemas.microsoft.com/office/drawing/2012/chart" uri="{CE6537A1-D6FC-4f65-9D91-7224C49458BB}"/>
          </c:extLst>
        </c:dLbl>
      </c:pivotFmt>
      <c:pivotFmt>
        <c:idx val="321"/>
        <c:spPr>
          <a:solidFill>
            <a:srgbClr val="00B4ED"/>
          </a:solidFill>
        </c:spPr>
        <c:marker>
          <c:symbol val="none"/>
        </c:marker>
        <c:dLbl>
          <c:idx val="0"/>
          <c:delete val="1"/>
          <c:extLst>
            <c:ext xmlns:c15="http://schemas.microsoft.com/office/drawing/2012/chart" uri="{CE6537A1-D6FC-4f65-9D91-7224C49458BB}"/>
          </c:extLst>
        </c:dLbl>
      </c:pivotFmt>
      <c:pivotFmt>
        <c:idx val="322"/>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'Q25'!$B$3:$B$4</c:f>
              <c:strCache>
                <c:ptCount val="1"/>
                <c:pt idx="0">
                  <c:v>MA</c:v>
                </c:pt>
              </c:strCache>
            </c:strRef>
          </c:tx>
          <c:spPr>
            <a:solidFill>
              <a:srgbClr val="023F88"/>
            </a:solidFill>
          </c:spPr>
          <c:invertIfNegative val="0"/>
          <c:cat>
            <c:strRef>
              <c:f>'Q25'!$A$5:$A$7</c:f>
              <c:strCache>
                <c:ptCount val="3"/>
                <c:pt idx="0">
                  <c:v>Weight 1</c:v>
                </c:pt>
                <c:pt idx="1">
                  <c:v>Weight 2</c:v>
                </c:pt>
                <c:pt idx="2">
                  <c:v>Weight 3</c:v>
                </c:pt>
              </c:strCache>
            </c:strRef>
          </c:cat>
          <c:val>
            <c:numRef>
              <c:f>'Q25'!$B$5:$B$7</c:f>
              <c:numCache>
                <c:formatCode>General</c:formatCode>
                <c:ptCount val="3"/>
                <c:pt idx="0">
                  <c:v>6</c:v>
                </c:pt>
                <c:pt idx="1">
                  <c:v>3</c:v>
                </c:pt>
                <c:pt idx="2">
                  <c:v>1</c:v>
                </c:pt>
              </c:numCache>
            </c:numRef>
          </c:val>
          <c:extLst>
            <c:ext xmlns:c16="http://schemas.microsoft.com/office/drawing/2014/chart" uri="{C3380CC4-5D6E-409C-BE32-E72D297353CC}">
              <c16:uniqueId val="{00000000-8EAC-4A8E-895C-EA022044A5A3}"/>
            </c:ext>
          </c:extLst>
        </c:ser>
        <c:ser>
          <c:idx val="1"/>
          <c:order val="1"/>
          <c:tx>
            <c:strRef>
              <c:f>'Q25'!$C$3:$C$4</c:f>
              <c:strCache>
                <c:ptCount val="1"/>
                <c:pt idx="0">
                  <c:v>PV</c:v>
                </c:pt>
              </c:strCache>
            </c:strRef>
          </c:tx>
          <c:spPr>
            <a:solidFill>
              <a:srgbClr val="89BA17"/>
            </a:solidFill>
          </c:spPr>
          <c:invertIfNegative val="0"/>
          <c:cat>
            <c:strRef>
              <c:f>'Q25'!$A$5:$A$7</c:f>
              <c:strCache>
                <c:ptCount val="3"/>
                <c:pt idx="0">
                  <c:v>Weight 1</c:v>
                </c:pt>
                <c:pt idx="1">
                  <c:v>Weight 2</c:v>
                </c:pt>
                <c:pt idx="2">
                  <c:v>Weight 3</c:v>
                </c:pt>
              </c:strCache>
            </c:strRef>
          </c:cat>
          <c:val>
            <c:numRef>
              <c:f>'Q25'!$C$5:$C$7</c:f>
              <c:numCache>
                <c:formatCode>General</c:formatCode>
                <c:ptCount val="3"/>
                <c:pt idx="0">
                  <c:v>1</c:v>
                </c:pt>
              </c:numCache>
            </c:numRef>
          </c:val>
          <c:extLst>
            <c:ext xmlns:c16="http://schemas.microsoft.com/office/drawing/2014/chart" uri="{C3380CC4-5D6E-409C-BE32-E72D297353CC}">
              <c16:uniqueId val="{00000001-8EAC-4A8E-895C-EA022044A5A3}"/>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spreadsheet.xlsx]Q26!Tabela dinâmica27</c:name>
    <c:fmtId val="379"/>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FF6600"/>
          </a:solidFill>
        </c:spPr>
        <c:marker>
          <c:symbol val="none"/>
        </c:marker>
        <c:dLbl>
          <c:idx val="0"/>
          <c:delete val="1"/>
          <c:extLst>
            <c:ext xmlns:c15="http://schemas.microsoft.com/office/drawing/2012/chart" uri="{CE6537A1-D6FC-4f65-9D91-7224C49458BB}"/>
          </c:extLst>
        </c:dLbl>
      </c:pivotFmt>
      <c:pivotFmt>
        <c:idx val="222"/>
        <c:spPr>
          <a:solidFill>
            <a:srgbClr val="89BA17"/>
          </a:solidFill>
        </c:spPr>
        <c:marker>
          <c:symbol val="none"/>
        </c:marker>
        <c:dLbl>
          <c:idx val="0"/>
          <c:delete val="1"/>
          <c:extLst>
            <c:ext xmlns:c15="http://schemas.microsoft.com/office/drawing/2012/chart" uri="{CE6537A1-D6FC-4f65-9D91-7224C49458BB}"/>
          </c:extLst>
        </c:dLbl>
      </c:pivotFmt>
      <c:pivotFmt>
        <c:idx val="223"/>
        <c:spPr>
          <a:solidFill>
            <a:srgbClr val="7030A0"/>
          </a:solidFill>
        </c:spPr>
        <c:marker>
          <c:symbol val="none"/>
        </c:marker>
        <c:dLbl>
          <c:idx val="0"/>
          <c:delete val="1"/>
          <c:extLst>
            <c:ext xmlns:c15="http://schemas.microsoft.com/office/drawing/2012/chart" uri="{CE6537A1-D6FC-4f65-9D91-7224C49458BB}"/>
          </c:extLst>
        </c:dLbl>
      </c:pivotFmt>
      <c:pivotFmt>
        <c:idx val="224"/>
        <c:spPr>
          <a:solidFill>
            <a:srgbClr val="023F88"/>
          </a:solidFill>
        </c:spPr>
        <c:marker>
          <c:symbol val="none"/>
        </c:marker>
        <c:dLbl>
          <c:idx val="0"/>
          <c:delete val="1"/>
          <c:extLst>
            <c:ext xmlns:c15="http://schemas.microsoft.com/office/drawing/2012/chart" uri="{CE6537A1-D6FC-4f65-9D91-7224C49458BB}"/>
          </c:extLst>
        </c:dLbl>
      </c:pivotFmt>
      <c:pivotFmt>
        <c:idx val="225"/>
        <c:spPr>
          <a:solidFill>
            <a:srgbClr val="FF6600"/>
          </a:solidFill>
        </c:spPr>
        <c:marker>
          <c:symbol val="none"/>
        </c:marker>
        <c:dLbl>
          <c:idx val="0"/>
          <c:delete val="1"/>
          <c:extLst>
            <c:ext xmlns:c15="http://schemas.microsoft.com/office/drawing/2012/chart" uri="{CE6537A1-D6FC-4f65-9D91-7224C49458BB}"/>
          </c:extLst>
        </c:dLbl>
      </c:pivotFmt>
      <c:pivotFmt>
        <c:idx val="226"/>
        <c:spPr>
          <a:solidFill>
            <a:srgbClr val="89BA17"/>
          </a:solidFill>
        </c:spPr>
        <c:marker>
          <c:symbol val="none"/>
        </c:marker>
        <c:dLbl>
          <c:idx val="0"/>
          <c:delete val="1"/>
          <c:extLst>
            <c:ext xmlns:c15="http://schemas.microsoft.com/office/drawing/2012/chart" uri="{CE6537A1-D6FC-4f65-9D91-7224C49458BB}"/>
          </c:extLst>
        </c:dLbl>
      </c:pivotFmt>
      <c:pivotFmt>
        <c:idx val="227"/>
        <c:spPr>
          <a:solidFill>
            <a:srgbClr val="7030A0"/>
          </a:solidFill>
        </c:spPr>
        <c:marker>
          <c:symbol val="none"/>
        </c:marker>
        <c:dLbl>
          <c:idx val="0"/>
          <c:delete val="1"/>
          <c:extLst>
            <c:ext xmlns:c15="http://schemas.microsoft.com/office/drawing/2012/chart" uri="{CE6537A1-D6FC-4f65-9D91-7224C49458BB}"/>
          </c:extLst>
        </c:dLbl>
      </c:pivotFmt>
      <c:pivotFmt>
        <c:idx val="228"/>
        <c:marker>
          <c:symbol val="none"/>
        </c:marker>
        <c:dLbl>
          <c:idx val="0"/>
          <c:delete val="1"/>
          <c:extLst>
            <c:ext xmlns:c15="http://schemas.microsoft.com/office/drawing/2012/chart" uri="{CE6537A1-D6FC-4f65-9D91-7224C49458BB}"/>
          </c:extLst>
        </c:dLbl>
      </c:pivotFmt>
      <c:pivotFmt>
        <c:idx val="229"/>
        <c:marker>
          <c:symbol val="none"/>
        </c:marker>
        <c:dLbl>
          <c:idx val="0"/>
          <c:delete val="1"/>
          <c:extLst>
            <c:ext xmlns:c15="http://schemas.microsoft.com/office/drawing/2012/chart" uri="{CE6537A1-D6FC-4f65-9D91-7224C49458BB}"/>
          </c:extLst>
        </c:dLbl>
      </c:pivotFmt>
      <c:pivotFmt>
        <c:idx val="230"/>
        <c:marker>
          <c:symbol val="none"/>
        </c:marker>
        <c:dLbl>
          <c:idx val="0"/>
          <c:delete val="1"/>
          <c:extLst>
            <c:ext xmlns:c15="http://schemas.microsoft.com/office/drawing/2012/chart" uri="{CE6537A1-D6FC-4f65-9D91-7224C49458BB}"/>
          </c:extLst>
        </c:dLbl>
      </c:pivotFmt>
      <c:pivotFmt>
        <c:idx val="231"/>
        <c:marker>
          <c:symbol val="none"/>
        </c:marker>
        <c:dLbl>
          <c:idx val="0"/>
          <c:delete val="1"/>
          <c:extLst>
            <c:ext xmlns:c15="http://schemas.microsoft.com/office/drawing/2012/chart" uri="{CE6537A1-D6FC-4f65-9D91-7224C49458BB}"/>
          </c:extLst>
        </c:dLbl>
      </c:pivotFmt>
      <c:pivotFmt>
        <c:idx val="232"/>
        <c:spPr>
          <a:solidFill>
            <a:srgbClr val="00B4ED"/>
          </a:solidFill>
        </c:spPr>
        <c:marker>
          <c:symbol val="none"/>
        </c:marker>
        <c:dLbl>
          <c:idx val="0"/>
          <c:delete val="1"/>
          <c:extLst>
            <c:ext xmlns:c15="http://schemas.microsoft.com/office/drawing/2012/chart" uri="{CE6537A1-D6FC-4f65-9D91-7224C49458BB}"/>
          </c:extLst>
        </c:dLbl>
      </c:pivotFmt>
      <c:pivotFmt>
        <c:idx val="233"/>
        <c:spPr>
          <a:solidFill>
            <a:srgbClr val="023F88"/>
          </a:solidFill>
        </c:spPr>
        <c:marker>
          <c:symbol val="none"/>
        </c:marker>
        <c:dLbl>
          <c:idx val="0"/>
          <c:delete val="1"/>
          <c:extLst>
            <c:ext xmlns:c15="http://schemas.microsoft.com/office/drawing/2012/chart" uri="{CE6537A1-D6FC-4f65-9D91-7224C49458BB}"/>
          </c:extLst>
        </c:dLbl>
      </c:pivotFmt>
      <c:pivotFmt>
        <c:idx val="234"/>
        <c:spPr>
          <a:solidFill>
            <a:srgbClr val="FF6600"/>
          </a:solidFill>
        </c:spPr>
        <c:marker>
          <c:symbol val="none"/>
        </c:marker>
        <c:dLbl>
          <c:idx val="0"/>
          <c:delete val="1"/>
          <c:extLst>
            <c:ext xmlns:c15="http://schemas.microsoft.com/office/drawing/2012/chart" uri="{CE6537A1-D6FC-4f65-9D91-7224C49458BB}"/>
          </c:extLst>
        </c:dLbl>
      </c:pivotFmt>
      <c:pivotFmt>
        <c:idx val="235"/>
        <c:spPr>
          <a:solidFill>
            <a:srgbClr val="89BA17"/>
          </a:solidFill>
        </c:spPr>
        <c:marker>
          <c:symbol val="none"/>
        </c:marker>
        <c:dLbl>
          <c:idx val="0"/>
          <c:delete val="1"/>
          <c:extLst>
            <c:ext xmlns:c15="http://schemas.microsoft.com/office/drawing/2012/chart" uri="{CE6537A1-D6FC-4f65-9D91-7224C49458BB}"/>
          </c:extLst>
        </c:dLbl>
      </c:pivotFmt>
      <c:pivotFmt>
        <c:idx val="236"/>
        <c:spPr>
          <a:solidFill>
            <a:srgbClr val="7030A0"/>
          </a:solidFill>
        </c:spPr>
        <c:marker>
          <c:symbol val="none"/>
        </c:marker>
        <c:dLbl>
          <c:idx val="0"/>
          <c:delete val="1"/>
          <c:extLst>
            <c:ext xmlns:c15="http://schemas.microsoft.com/office/drawing/2012/chart" uri="{CE6537A1-D6FC-4f65-9D91-7224C49458BB}"/>
          </c:extLst>
        </c:dLbl>
      </c:pivotFmt>
      <c:pivotFmt>
        <c:idx val="237"/>
        <c:spPr>
          <a:solidFill>
            <a:srgbClr val="023F88"/>
          </a:solidFill>
        </c:spPr>
        <c:marker>
          <c:symbol val="none"/>
        </c:marker>
        <c:dLbl>
          <c:idx val="0"/>
          <c:delete val="1"/>
          <c:extLst>
            <c:ext xmlns:c15="http://schemas.microsoft.com/office/drawing/2012/chart" uri="{CE6537A1-D6FC-4f65-9D91-7224C49458BB}"/>
          </c:extLst>
        </c:dLbl>
      </c:pivotFmt>
      <c:pivotFmt>
        <c:idx val="238"/>
        <c:spPr>
          <a:solidFill>
            <a:srgbClr val="FF6600"/>
          </a:solidFill>
        </c:spPr>
        <c:marker>
          <c:symbol val="none"/>
        </c:marker>
        <c:dLbl>
          <c:idx val="0"/>
          <c:delete val="1"/>
          <c:extLst>
            <c:ext xmlns:c15="http://schemas.microsoft.com/office/drawing/2012/chart" uri="{CE6537A1-D6FC-4f65-9D91-7224C49458BB}"/>
          </c:extLst>
        </c:dLbl>
      </c:pivotFmt>
      <c:pivotFmt>
        <c:idx val="239"/>
        <c:spPr>
          <a:solidFill>
            <a:srgbClr val="89BA17"/>
          </a:solidFill>
        </c:spPr>
        <c:marker>
          <c:symbol val="none"/>
        </c:marker>
        <c:dLbl>
          <c:idx val="0"/>
          <c:delete val="1"/>
          <c:extLst>
            <c:ext xmlns:c15="http://schemas.microsoft.com/office/drawing/2012/chart" uri="{CE6537A1-D6FC-4f65-9D91-7224C49458BB}"/>
          </c:extLst>
        </c:dLbl>
      </c:pivotFmt>
      <c:pivotFmt>
        <c:idx val="240"/>
        <c:spPr>
          <a:solidFill>
            <a:srgbClr val="7030A0"/>
          </a:solidFill>
        </c:spPr>
        <c:marker>
          <c:symbol val="none"/>
        </c:marker>
        <c:dLbl>
          <c:idx val="0"/>
          <c:delete val="1"/>
          <c:extLst>
            <c:ext xmlns:c15="http://schemas.microsoft.com/office/drawing/2012/chart" uri="{CE6537A1-D6FC-4f65-9D91-7224C49458BB}"/>
          </c:extLst>
        </c:dLbl>
      </c:pivotFmt>
      <c:pivotFmt>
        <c:idx val="241"/>
        <c:marker>
          <c:symbol val="none"/>
        </c:marker>
        <c:dLbl>
          <c:idx val="0"/>
          <c:delete val="1"/>
          <c:extLst>
            <c:ext xmlns:c15="http://schemas.microsoft.com/office/drawing/2012/chart" uri="{CE6537A1-D6FC-4f65-9D91-7224C49458BB}"/>
          </c:extLst>
        </c:dLbl>
      </c:pivotFmt>
      <c:pivotFmt>
        <c:idx val="242"/>
        <c:marker>
          <c:symbol val="none"/>
        </c:marker>
        <c:dLbl>
          <c:idx val="0"/>
          <c:delete val="1"/>
          <c:extLst>
            <c:ext xmlns:c15="http://schemas.microsoft.com/office/drawing/2012/chart" uri="{CE6537A1-D6FC-4f65-9D91-7224C49458BB}"/>
          </c:extLst>
        </c:dLbl>
      </c:pivotFmt>
      <c:pivotFmt>
        <c:idx val="243"/>
        <c:marker>
          <c:symbol val="none"/>
        </c:marker>
        <c:dLbl>
          <c:idx val="0"/>
          <c:delete val="1"/>
          <c:extLst>
            <c:ext xmlns:c15="http://schemas.microsoft.com/office/drawing/2012/chart" uri="{CE6537A1-D6FC-4f65-9D91-7224C49458BB}"/>
          </c:extLst>
        </c:dLbl>
      </c:pivotFmt>
      <c:pivotFmt>
        <c:idx val="244"/>
        <c:marker>
          <c:symbol val="none"/>
        </c:marker>
        <c:dLbl>
          <c:idx val="0"/>
          <c:delete val="1"/>
          <c:extLst>
            <c:ext xmlns:c15="http://schemas.microsoft.com/office/drawing/2012/chart" uri="{CE6537A1-D6FC-4f65-9D91-7224C49458BB}"/>
          </c:extLst>
        </c:dLbl>
      </c:pivotFmt>
      <c:pivotFmt>
        <c:idx val="245"/>
        <c:spPr>
          <a:solidFill>
            <a:srgbClr val="00B4ED"/>
          </a:solidFill>
        </c:spPr>
        <c:marker>
          <c:symbol val="none"/>
        </c:marker>
        <c:dLbl>
          <c:idx val="0"/>
          <c:delete val="1"/>
          <c:extLst>
            <c:ext xmlns:c15="http://schemas.microsoft.com/office/drawing/2012/chart" uri="{CE6537A1-D6FC-4f65-9D91-7224C49458BB}"/>
          </c:extLst>
        </c:dLbl>
      </c:pivotFmt>
      <c:pivotFmt>
        <c:idx val="246"/>
        <c:spPr>
          <a:solidFill>
            <a:srgbClr val="023F88"/>
          </a:solidFill>
        </c:spPr>
        <c:marker>
          <c:symbol val="none"/>
        </c:marker>
        <c:dLbl>
          <c:idx val="0"/>
          <c:delete val="1"/>
          <c:extLst>
            <c:ext xmlns:c15="http://schemas.microsoft.com/office/drawing/2012/chart" uri="{CE6537A1-D6FC-4f65-9D91-7224C49458BB}"/>
          </c:extLst>
        </c:dLbl>
      </c:pivotFmt>
      <c:pivotFmt>
        <c:idx val="247"/>
        <c:spPr>
          <a:solidFill>
            <a:srgbClr val="FF6600"/>
          </a:solidFill>
        </c:spPr>
        <c:marker>
          <c:symbol val="none"/>
        </c:marker>
        <c:dLbl>
          <c:idx val="0"/>
          <c:delete val="1"/>
          <c:extLst>
            <c:ext xmlns:c15="http://schemas.microsoft.com/office/drawing/2012/chart" uri="{CE6537A1-D6FC-4f65-9D91-7224C49458BB}"/>
          </c:extLst>
        </c:dLbl>
      </c:pivotFmt>
      <c:pivotFmt>
        <c:idx val="248"/>
        <c:spPr>
          <a:solidFill>
            <a:srgbClr val="89BA17"/>
          </a:solidFill>
        </c:spPr>
        <c:marker>
          <c:symbol val="none"/>
        </c:marker>
        <c:dLbl>
          <c:idx val="0"/>
          <c:delete val="1"/>
          <c:extLst>
            <c:ext xmlns:c15="http://schemas.microsoft.com/office/drawing/2012/chart" uri="{CE6537A1-D6FC-4f65-9D91-7224C49458BB}"/>
          </c:extLst>
        </c:dLbl>
      </c:pivotFmt>
      <c:pivotFmt>
        <c:idx val="249"/>
        <c:spPr>
          <a:solidFill>
            <a:srgbClr val="7030A0"/>
          </a:solidFill>
        </c:spPr>
        <c:marker>
          <c:symbol val="none"/>
        </c:marker>
        <c:dLbl>
          <c:idx val="0"/>
          <c:delete val="1"/>
          <c:extLst>
            <c:ext xmlns:c15="http://schemas.microsoft.com/office/drawing/2012/chart" uri="{CE6537A1-D6FC-4f65-9D91-7224C49458BB}"/>
          </c:extLst>
        </c:dLbl>
      </c:pivotFmt>
      <c:pivotFmt>
        <c:idx val="250"/>
        <c:spPr>
          <a:solidFill>
            <a:srgbClr val="023F88"/>
          </a:solidFill>
        </c:spPr>
        <c:marker>
          <c:symbol val="none"/>
        </c:marker>
        <c:dLbl>
          <c:idx val="0"/>
          <c:delete val="1"/>
          <c:extLst>
            <c:ext xmlns:c15="http://schemas.microsoft.com/office/drawing/2012/chart" uri="{CE6537A1-D6FC-4f65-9D91-7224C49458BB}"/>
          </c:extLst>
        </c:dLbl>
      </c:pivotFmt>
      <c:pivotFmt>
        <c:idx val="251"/>
        <c:spPr>
          <a:solidFill>
            <a:srgbClr val="FF6600"/>
          </a:solidFill>
        </c:spPr>
        <c:marker>
          <c:symbol val="none"/>
        </c:marker>
        <c:dLbl>
          <c:idx val="0"/>
          <c:delete val="1"/>
          <c:extLst>
            <c:ext xmlns:c15="http://schemas.microsoft.com/office/drawing/2012/chart" uri="{CE6537A1-D6FC-4f65-9D91-7224C49458BB}"/>
          </c:extLst>
        </c:dLbl>
      </c:pivotFmt>
      <c:pivotFmt>
        <c:idx val="252"/>
        <c:spPr>
          <a:solidFill>
            <a:srgbClr val="89BA17"/>
          </a:solidFill>
        </c:spPr>
        <c:marker>
          <c:symbol val="none"/>
        </c:marker>
        <c:dLbl>
          <c:idx val="0"/>
          <c:delete val="1"/>
          <c:extLst>
            <c:ext xmlns:c15="http://schemas.microsoft.com/office/drawing/2012/chart" uri="{CE6537A1-D6FC-4f65-9D91-7224C49458BB}"/>
          </c:extLst>
        </c:dLbl>
      </c:pivotFmt>
      <c:pivotFmt>
        <c:idx val="253"/>
        <c:spPr>
          <a:solidFill>
            <a:srgbClr val="7030A0"/>
          </a:solidFill>
        </c:spPr>
        <c:marker>
          <c:symbol val="none"/>
        </c:marker>
        <c:dLbl>
          <c:idx val="0"/>
          <c:delete val="1"/>
          <c:extLst>
            <c:ext xmlns:c15="http://schemas.microsoft.com/office/drawing/2012/chart" uri="{CE6537A1-D6FC-4f65-9D91-7224C49458BB}"/>
          </c:extLst>
        </c:dLbl>
      </c:pivotFmt>
      <c:pivotFmt>
        <c:idx val="254"/>
        <c:marker>
          <c:symbol val="none"/>
        </c:marker>
        <c:dLbl>
          <c:idx val="0"/>
          <c:delete val="1"/>
          <c:extLst>
            <c:ext xmlns:c15="http://schemas.microsoft.com/office/drawing/2012/chart" uri="{CE6537A1-D6FC-4f65-9D91-7224C49458BB}"/>
          </c:extLst>
        </c:dLbl>
      </c:pivotFmt>
      <c:pivotFmt>
        <c:idx val="255"/>
        <c:marker>
          <c:symbol val="none"/>
        </c:marker>
        <c:dLbl>
          <c:idx val="0"/>
          <c:delete val="1"/>
          <c:extLst>
            <c:ext xmlns:c15="http://schemas.microsoft.com/office/drawing/2012/chart" uri="{CE6537A1-D6FC-4f65-9D91-7224C49458BB}"/>
          </c:extLst>
        </c:dLbl>
      </c:pivotFmt>
      <c:pivotFmt>
        <c:idx val="256"/>
        <c:marker>
          <c:symbol val="none"/>
        </c:marker>
        <c:dLbl>
          <c:idx val="0"/>
          <c:delete val="1"/>
          <c:extLst>
            <c:ext xmlns:c15="http://schemas.microsoft.com/office/drawing/2012/chart" uri="{CE6537A1-D6FC-4f65-9D91-7224C49458BB}"/>
          </c:extLst>
        </c:dLbl>
      </c:pivotFmt>
      <c:pivotFmt>
        <c:idx val="257"/>
        <c:marker>
          <c:symbol val="none"/>
        </c:marker>
        <c:dLbl>
          <c:idx val="0"/>
          <c:delete val="1"/>
          <c:extLst>
            <c:ext xmlns:c15="http://schemas.microsoft.com/office/drawing/2012/chart" uri="{CE6537A1-D6FC-4f65-9D91-7224C49458BB}"/>
          </c:extLst>
        </c:dLbl>
      </c:pivotFmt>
      <c:pivotFmt>
        <c:idx val="258"/>
        <c:marker>
          <c:symbol val="none"/>
        </c:marker>
        <c:dLbl>
          <c:idx val="0"/>
          <c:delete val="1"/>
          <c:extLst>
            <c:ext xmlns:c15="http://schemas.microsoft.com/office/drawing/2012/chart" uri="{CE6537A1-D6FC-4f65-9D91-7224C49458BB}"/>
          </c:extLst>
        </c:dLbl>
      </c:pivotFmt>
      <c:pivotFmt>
        <c:idx val="259"/>
        <c:marker>
          <c:symbol val="none"/>
        </c:marker>
        <c:dLbl>
          <c:idx val="0"/>
          <c:delete val="1"/>
          <c:extLst>
            <c:ext xmlns:c15="http://schemas.microsoft.com/office/drawing/2012/chart" uri="{CE6537A1-D6FC-4f65-9D91-7224C49458BB}"/>
          </c:extLst>
        </c:dLbl>
      </c:pivotFmt>
      <c:pivotFmt>
        <c:idx val="260"/>
        <c:spPr>
          <a:solidFill>
            <a:srgbClr val="023F88"/>
          </a:solidFill>
        </c:spPr>
        <c:marker>
          <c:symbol val="none"/>
        </c:marker>
        <c:dLbl>
          <c:idx val="0"/>
          <c:delete val="1"/>
          <c:extLst>
            <c:ext xmlns:c15="http://schemas.microsoft.com/office/drawing/2012/chart" uri="{CE6537A1-D6FC-4f65-9D91-7224C49458BB}"/>
          </c:extLst>
        </c:dLbl>
      </c:pivotFmt>
      <c:pivotFmt>
        <c:idx val="261"/>
        <c:spPr>
          <a:solidFill>
            <a:srgbClr val="FF6600"/>
          </a:solidFill>
        </c:spPr>
        <c:marker>
          <c:symbol val="none"/>
        </c:marker>
        <c:dLbl>
          <c:idx val="0"/>
          <c:delete val="1"/>
          <c:extLst>
            <c:ext xmlns:c15="http://schemas.microsoft.com/office/drawing/2012/chart" uri="{CE6537A1-D6FC-4f65-9D91-7224C49458BB}"/>
          </c:extLst>
        </c:dLbl>
      </c:pivotFmt>
      <c:pivotFmt>
        <c:idx val="262"/>
        <c:spPr>
          <a:solidFill>
            <a:srgbClr val="89BA17"/>
          </a:solidFill>
        </c:spPr>
        <c:marker>
          <c:symbol val="none"/>
        </c:marker>
        <c:dLbl>
          <c:idx val="0"/>
          <c:delete val="1"/>
          <c:extLst>
            <c:ext xmlns:c15="http://schemas.microsoft.com/office/drawing/2012/chart" uri="{CE6537A1-D6FC-4f65-9D91-7224C49458BB}"/>
          </c:extLst>
        </c:dLbl>
      </c:pivotFmt>
      <c:pivotFmt>
        <c:idx val="263"/>
        <c:spPr>
          <a:solidFill>
            <a:srgbClr val="7030A0"/>
          </a:solidFill>
        </c:spPr>
        <c:marker>
          <c:symbol val="none"/>
        </c:marker>
        <c:dLbl>
          <c:idx val="0"/>
          <c:delete val="1"/>
          <c:extLst>
            <c:ext xmlns:c15="http://schemas.microsoft.com/office/drawing/2012/chart" uri="{CE6537A1-D6FC-4f65-9D91-7224C49458BB}"/>
          </c:extLst>
        </c:dLbl>
      </c:pivotFmt>
      <c:pivotFmt>
        <c:idx val="264"/>
        <c:spPr>
          <a:solidFill>
            <a:srgbClr val="00B4ED"/>
          </a:solidFill>
        </c:spPr>
        <c:marker>
          <c:symbol val="none"/>
        </c:marker>
        <c:dLbl>
          <c:idx val="0"/>
          <c:delete val="1"/>
          <c:extLst>
            <c:ext xmlns:c15="http://schemas.microsoft.com/office/drawing/2012/chart" uri="{CE6537A1-D6FC-4f65-9D91-7224C49458BB}"/>
          </c:extLst>
        </c:dLbl>
      </c:pivotFmt>
      <c:pivotFmt>
        <c:idx val="265"/>
        <c:spPr>
          <a:solidFill>
            <a:srgbClr val="023F88"/>
          </a:solidFill>
        </c:spPr>
        <c:marker>
          <c:symbol val="none"/>
        </c:marker>
        <c:dLbl>
          <c:idx val="0"/>
          <c:delete val="1"/>
          <c:extLst>
            <c:ext xmlns:c15="http://schemas.microsoft.com/office/drawing/2012/chart" uri="{CE6537A1-D6FC-4f65-9D91-7224C49458BB}"/>
          </c:extLst>
        </c:dLbl>
      </c:pivotFmt>
      <c:pivotFmt>
        <c:idx val="266"/>
        <c:spPr>
          <a:solidFill>
            <a:srgbClr val="FF6600"/>
          </a:solidFill>
        </c:spPr>
        <c:marker>
          <c:symbol val="none"/>
        </c:marker>
        <c:dLbl>
          <c:idx val="0"/>
          <c:delete val="1"/>
          <c:extLst>
            <c:ext xmlns:c15="http://schemas.microsoft.com/office/drawing/2012/chart" uri="{CE6537A1-D6FC-4f65-9D91-7224C49458BB}"/>
          </c:extLst>
        </c:dLbl>
      </c:pivotFmt>
      <c:pivotFmt>
        <c:idx val="267"/>
        <c:spPr>
          <a:solidFill>
            <a:srgbClr val="89BA17"/>
          </a:solidFill>
        </c:spPr>
        <c:marker>
          <c:symbol val="none"/>
        </c:marker>
        <c:dLbl>
          <c:idx val="0"/>
          <c:delete val="1"/>
          <c:extLst>
            <c:ext xmlns:c15="http://schemas.microsoft.com/office/drawing/2012/chart" uri="{CE6537A1-D6FC-4f65-9D91-7224C49458BB}"/>
          </c:extLst>
        </c:dLbl>
      </c:pivotFmt>
      <c:pivotFmt>
        <c:idx val="268"/>
        <c:spPr>
          <a:solidFill>
            <a:srgbClr val="7030A0"/>
          </a:solidFill>
        </c:spPr>
        <c:marker>
          <c:symbol val="none"/>
        </c:marker>
        <c:dLbl>
          <c:idx val="0"/>
          <c:delete val="1"/>
          <c:extLst>
            <c:ext xmlns:c15="http://schemas.microsoft.com/office/drawing/2012/chart" uri="{CE6537A1-D6FC-4f65-9D91-7224C49458BB}"/>
          </c:extLst>
        </c:dLbl>
      </c:pivotFmt>
      <c:pivotFmt>
        <c:idx val="269"/>
        <c:marker>
          <c:symbol val="none"/>
        </c:marker>
        <c:dLbl>
          <c:idx val="0"/>
          <c:delete val="1"/>
          <c:extLst>
            <c:ext xmlns:c15="http://schemas.microsoft.com/office/drawing/2012/chart" uri="{CE6537A1-D6FC-4f65-9D91-7224C49458BB}"/>
          </c:extLst>
        </c:dLbl>
      </c:pivotFmt>
      <c:pivotFmt>
        <c:idx val="270"/>
        <c:marker>
          <c:symbol val="none"/>
        </c:marker>
        <c:dLbl>
          <c:idx val="0"/>
          <c:delete val="1"/>
          <c:extLst>
            <c:ext xmlns:c15="http://schemas.microsoft.com/office/drawing/2012/chart" uri="{CE6537A1-D6FC-4f65-9D91-7224C49458BB}"/>
          </c:extLst>
        </c:dLbl>
      </c:pivotFmt>
      <c:pivotFmt>
        <c:idx val="271"/>
        <c:marker>
          <c:symbol val="none"/>
        </c:marker>
        <c:dLbl>
          <c:idx val="0"/>
          <c:delete val="1"/>
          <c:extLst>
            <c:ext xmlns:c15="http://schemas.microsoft.com/office/drawing/2012/chart" uri="{CE6537A1-D6FC-4f65-9D91-7224C49458BB}"/>
          </c:extLst>
        </c:dLbl>
      </c:pivotFmt>
      <c:pivotFmt>
        <c:idx val="272"/>
        <c:marker>
          <c:symbol val="none"/>
        </c:marker>
        <c:dLbl>
          <c:idx val="0"/>
          <c:delete val="1"/>
          <c:extLst>
            <c:ext xmlns:c15="http://schemas.microsoft.com/office/drawing/2012/chart" uri="{CE6537A1-D6FC-4f65-9D91-7224C49458BB}"/>
          </c:extLst>
        </c:dLbl>
      </c:pivotFmt>
      <c:pivotFmt>
        <c:idx val="273"/>
        <c:marker>
          <c:symbol val="none"/>
        </c:marker>
        <c:dLbl>
          <c:idx val="0"/>
          <c:delete val="1"/>
          <c:extLst>
            <c:ext xmlns:c15="http://schemas.microsoft.com/office/drawing/2012/chart" uri="{CE6537A1-D6FC-4f65-9D91-7224C49458BB}"/>
          </c:extLst>
        </c:dLbl>
      </c:pivotFmt>
      <c:pivotFmt>
        <c:idx val="274"/>
        <c:marker>
          <c:symbol val="none"/>
        </c:marker>
        <c:dLbl>
          <c:idx val="0"/>
          <c:delete val="1"/>
          <c:extLst>
            <c:ext xmlns:c15="http://schemas.microsoft.com/office/drawing/2012/chart" uri="{CE6537A1-D6FC-4f65-9D91-7224C49458BB}"/>
          </c:extLst>
        </c:dLbl>
      </c:pivotFmt>
      <c:pivotFmt>
        <c:idx val="275"/>
        <c:spPr>
          <a:solidFill>
            <a:srgbClr val="023F88"/>
          </a:solidFill>
        </c:spPr>
        <c:marker>
          <c:symbol val="none"/>
        </c:marker>
        <c:dLbl>
          <c:idx val="0"/>
          <c:delete val="1"/>
          <c:extLst>
            <c:ext xmlns:c15="http://schemas.microsoft.com/office/drawing/2012/chart" uri="{CE6537A1-D6FC-4f65-9D91-7224C49458BB}"/>
          </c:extLst>
        </c:dLbl>
      </c:pivotFmt>
      <c:pivotFmt>
        <c:idx val="276"/>
        <c:spPr>
          <a:solidFill>
            <a:srgbClr val="FF6600"/>
          </a:solidFill>
        </c:spPr>
        <c:marker>
          <c:symbol val="none"/>
        </c:marker>
        <c:dLbl>
          <c:idx val="0"/>
          <c:delete val="1"/>
          <c:extLst>
            <c:ext xmlns:c15="http://schemas.microsoft.com/office/drawing/2012/chart" uri="{CE6537A1-D6FC-4f65-9D91-7224C49458BB}"/>
          </c:extLst>
        </c:dLbl>
      </c:pivotFmt>
      <c:pivotFmt>
        <c:idx val="277"/>
        <c:spPr>
          <a:solidFill>
            <a:srgbClr val="89BA17"/>
          </a:solidFill>
        </c:spPr>
        <c:marker>
          <c:symbol val="none"/>
        </c:marker>
        <c:dLbl>
          <c:idx val="0"/>
          <c:delete val="1"/>
          <c:extLst>
            <c:ext xmlns:c15="http://schemas.microsoft.com/office/drawing/2012/chart" uri="{CE6537A1-D6FC-4f65-9D91-7224C49458BB}"/>
          </c:extLst>
        </c:dLbl>
      </c:pivotFmt>
      <c:pivotFmt>
        <c:idx val="278"/>
        <c:spPr>
          <a:solidFill>
            <a:srgbClr val="00B4ED"/>
          </a:solidFill>
        </c:spPr>
        <c:marker>
          <c:symbol val="none"/>
        </c:marker>
        <c:dLbl>
          <c:idx val="0"/>
          <c:delete val="1"/>
          <c:extLst>
            <c:ext xmlns:c15="http://schemas.microsoft.com/office/drawing/2012/chart" uri="{CE6537A1-D6FC-4f65-9D91-7224C49458BB}"/>
          </c:extLst>
        </c:dLbl>
      </c:pivotFmt>
      <c:pivotFmt>
        <c:idx val="279"/>
        <c:spPr>
          <a:solidFill>
            <a:srgbClr val="7030A0"/>
          </a:solidFill>
        </c:spPr>
        <c:marker>
          <c:symbol val="none"/>
        </c:marker>
        <c:dLbl>
          <c:idx val="0"/>
          <c:delete val="1"/>
          <c:extLst>
            <c:ext xmlns:c15="http://schemas.microsoft.com/office/drawing/2012/chart" uri="{CE6537A1-D6FC-4f65-9D91-7224C49458BB}"/>
          </c:extLst>
        </c:dLbl>
      </c:pivotFmt>
      <c:pivotFmt>
        <c:idx val="280"/>
        <c:spPr>
          <a:solidFill>
            <a:srgbClr val="023F88"/>
          </a:solidFill>
        </c:spPr>
        <c:marker>
          <c:symbol val="none"/>
        </c:marker>
        <c:dLbl>
          <c:idx val="0"/>
          <c:delete val="1"/>
          <c:extLst>
            <c:ext xmlns:c15="http://schemas.microsoft.com/office/drawing/2012/chart" uri="{CE6537A1-D6FC-4f65-9D91-7224C49458BB}"/>
          </c:extLst>
        </c:dLbl>
      </c:pivotFmt>
      <c:pivotFmt>
        <c:idx val="281"/>
        <c:spPr>
          <a:solidFill>
            <a:srgbClr val="FF6600"/>
          </a:solidFill>
        </c:spPr>
        <c:marker>
          <c:symbol val="none"/>
        </c:marker>
        <c:dLbl>
          <c:idx val="0"/>
          <c:delete val="1"/>
          <c:extLst>
            <c:ext xmlns:c15="http://schemas.microsoft.com/office/drawing/2012/chart" uri="{CE6537A1-D6FC-4f65-9D91-7224C49458BB}"/>
          </c:extLst>
        </c:dLbl>
      </c:pivotFmt>
      <c:pivotFmt>
        <c:idx val="282"/>
        <c:spPr>
          <a:solidFill>
            <a:srgbClr val="89BA17"/>
          </a:solidFill>
        </c:spPr>
        <c:marker>
          <c:symbol val="none"/>
        </c:marker>
        <c:dLbl>
          <c:idx val="0"/>
          <c:delete val="1"/>
          <c:extLst>
            <c:ext xmlns:c15="http://schemas.microsoft.com/office/drawing/2012/chart" uri="{CE6537A1-D6FC-4f65-9D91-7224C49458BB}"/>
          </c:extLst>
        </c:dLbl>
      </c:pivotFmt>
      <c:pivotFmt>
        <c:idx val="283"/>
        <c:spPr>
          <a:solidFill>
            <a:srgbClr val="7030A0"/>
          </a:solidFill>
        </c:spPr>
        <c:marker>
          <c:symbol val="none"/>
        </c:marker>
        <c:dLbl>
          <c:idx val="0"/>
          <c:delete val="1"/>
          <c:extLst>
            <c:ext xmlns:c15="http://schemas.microsoft.com/office/drawing/2012/chart" uri="{CE6537A1-D6FC-4f65-9D91-7224C49458BB}"/>
          </c:extLst>
        </c:dLbl>
      </c:pivotFmt>
      <c:pivotFmt>
        <c:idx val="284"/>
        <c:marker>
          <c:symbol val="none"/>
        </c:marker>
        <c:dLbl>
          <c:idx val="0"/>
          <c:delete val="1"/>
          <c:extLst>
            <c:ext xmlns:c15="http://schemas.microsoft.com/office/drawing/2012/chart" uri="{CE6537A1-D6FC-4f65-9D91-7224C49458BB}"/>
          </c:extLst>
        </c:dLbl>
      </c:pivotFmt>
      <c:pivotFmt>
        <c:idx val="285"/>
        <c:marker>
          <c:symbol val="none"/>
        </c:marker>
        <c:dLbl>
          <c:idx val="0"/>
          <c:delete val="1"/>
          <c:extLst>
            <c:ext xmlns:c15="http://schemas.microsoft.com/office/drawing/2012/chart" uri="{CE6537A1-D6FC-4f65-9D91-7224C49458BB}"/>
          </c:extLst>
        </c:dLbl>
      </c:pivotFmt>
      <c:pivotFmt>
        <c:idx val="286"/>
        <c:marker>
          <c:symbol val="none"/>
        </c:marker>
        <c:dLbl>
          <c:idx val="0"/>
          <c:delete val="1"/>
          <c:extLst>
            <c:ext xmlns:c15="http://schemas.microsoft.com/office/drawing/2012/chart" uri="{CE6537A1-D6FC-4f65-9D91-7224C49458BB}"/>
          </c:extLst>
        </c:dLbl>
      </c:pivotFmt>
      <c:pivotFmt>
        <c:idx val="287"/>
        <c:marker>
          <c:symbol val="none"/>
        </c:marker>
        <c:dLbl>
          <c:idx val="0"/>
          <c:delete val="1"/>
          <c:extLst>
            <c:ext xmlns:c15="http://schemas.microsoft.com/office/drawing/2012/chart" uri="{CE6537A1-D6FC-4f65-9D91-7224C49458BB}"/>
          </c:extLst>
        </c:dLbl>
      </c:pivotFmt>
      <c:pivotFmt>
        <c:idx val="288"/>
        <c:marker>
          <c:symbol val="none"/>
        </c:marker>
        <c:dLbl>
          <c:idx val="0"/>
          <c:delete val="1"/>
          <c:extLst>
            <c:ext xmlns:c15="http://schemas.microsoft.com/office/drawing/2012/chart" uri="{CE6537A1-D6FC-4f65-9D91-7224C49458BB}"/>
          </c:extLst>
        </c:dLbl>
      </c:pivotFmt>
      <c:pivotFmt>
        <c:idx val="289"/>
        <c:spPr>
          <a:solidFill>
            <a:srgbClr val="023F88"/>
          </a:solidFill>
        </c:spPr>
        <c:marker>
          <c:symbol val="none"/>
        </c:marker>
        <c:dLbl>
          <c:idx val="0"/>
          <c:delete val="1"/>
          <c:extLst>
            <c:ext xmlns:c15="http://schemas.microsoft.com/office/drawing/2012/chart" uri="{CE6537A1-D6FC-4f65-9D91-7224C49458BB}"/>
          </c:extLst>
        </c:dLbl>
      </c:pivotFmt>
      <c:pivotFmt>
        <c:idx val="290"/>
        <c:spPr>
          <a:solidFill>
            <a:srgbClr val="FF6600"/>
          </a:solidFill>
        </c:spPr>
        <c:marker>
          <c:symbol val="none"/>
        </c:marker>
        <c:dLbl>
          <c:idx val="0"/>
          <c:delete val="1"/>
          <c:extLst>
            <c:ext xmlns:c15="http://schemas.microsoft.com/office/drawing/2012/chart" uri="{CE6537A1-D6FC-4f65-9D91-7224C49458BB}"/>
          </c:extLst>
        </c:dLbl>
      </c:pivotFmt>
      <c:pivotFmt>
        <c:idx val="291"/>
        <c:spPr>
          <a:solidFill>
            <a:srgbClr val="89BA17"/>
          </a:solidFill>
        </c:spPr>
        <c:marker>
          <c:symbol val="none"/>
        </c:marker>
        <c:dLbl>
          <c:idx val="0"/>
          <c:delete val="1"/>
          <c:extLst>
            <c:ext xmlns:c15="http://schemas.microsoft.com/office/drawing/2012/chart" uri="{CE6537A1-D6FC-4f65-9D91-7224C49458BB}"/>
          </c:extLst>
        </c:dLbl>
      </c:pivotFmt>
      <c:pivotFmt>
        <c:idx val="292"/>
        <c:spPr>
          <a:solidFill>
            <a:srgbClr val="7030A0"/>
          </a:solidFill>
        </c:spPr>
        <c:marker>
          <c:symbol val="none"/>
        </c:marker>
        <c:dLbl>
          <c:idx val="0"/>
          <c:delete val="1"/>
          <c:extLst>
            <c:ext xmlns:c15="http://schemas.microsoft.com/office/drawing/2012/chart" uri="{CE6537A1-D6FC-4f65-9D91-7224C49458BB}"/>
          </c:extLst>
        </c:dLbl>
      </c:pivotFmt>
      <c:pivotFmt>
        <c:idx val="293"/>
        <c:spPr>
          <a:solidFill>
            <a:srgbClr val="00B4ED"/>
          </a:solidFill>
        </c:spPr>
        <c:marker>
          <c:symbol val="none"/>
        </c:marker>
        <c:dLbl>
          <c:idx val="0"/>
          <c:delete val="1"/>
          <c:extLst>
            <c:ext xmlns:c15="http://schemas.microsoft.com/office/drawing/2012/chart" uri="{CE6537A1-D6FC-4f65-9D91-7224C49458BB}"/>
          </c:extLst>
        </c:dLbl>
      </c:pivotFmt>
      <c:pivotFmt>
        <c:idx val="294"/>
        <c:spPr>
          <a:solidFill>
            <a:srgbClr val="023F88"/>
          </a:solidFill>
        </c:spPr>
        <c:marker>
          <c:symbol val="none"/>
        </c:marker>
        <c:dLbl>
          <c:idx val="0"/>
          <c:delete val="1"/>
          <c:extLst>
            <c:ext xmlns:c15="http://schemas.microsoft.com/office/drawing/2012/chart" uri="{CE6537A1-D6FC-4f65-9D91-7224C49458BB}"/>
          </c:extLst>
        </c:dLbl>
      </c:pivotFmt>
      <c:pivotFmt>
        <c:idx val="295"/>
        <c:spPr>
          <a:solidFill>
            <a:srgbClr val="FF6600"/>
          </a:solidFill>
        </c:spPr>
        <c:marker>
          <c:symbol val="none"/>
        </c:marker>
        <c:dLbl>
          <c:idx val="0"/>
          <c:delete val="1"/>
          <c:extLst>
            <c:ext xmlns:c15="http://schemas.microsoft.com/office/drawing/2012/chart" uri="{CE6537A1-D6FC-4f65-9D91-7224C49458BB}"/>
          </c:extLst>
        </c:dLbl>
      </c:pivotFmt>
      <c:pivotFmt>
        <c:idx val="296"/>
        <c:spPr>
          <a:solidFill>
            <a:srgbClr val="89BA17"/>
          </a:solidFill>
        </c:spPr>
        <c:marker>
          <c:symbol val="none"/>
        </c:marker>
        <c:dLbl>
          <c:idx val="0"/>
          <c:delete val="1"/>
          <c:extLst>
            <c:ext xmlns:c15="http://schemas.microsoft.com/office/drawing/2012/chart" uri="{CE6537A1-D6FC-4f65-9D91-7224C49458BB}"/>
          </c:extLst>
        </c:dLbl>
      </c:pivotFmt>
      <c:pivotFmt>
        <c:idx val="297"/>
        <c:spPr>
          <a:solidFill>
            <a:srgbClr val="7030A0"/>
          </a:solidFill>
        </c:spPr>
        <c:marker>
          <c:symbol val="none"/>
        </c:marker>
        <c:dLbl>
          <c:idx val="0"/>
          <c:delete val="1"/>
          <c:extLst>
            <c:ext xmlns:c15="http://schemas.microsoft.com/office/drawing/2012/chart" uri="{CE6537A1-D6FC-4f65-9D91-7224C49458BB}"/>
          </c:extLst>
        </c:dLbl>
      </c:pivotFmt>
      <c:pivotFmt>
        <c:idx val="298"/>
        <c:marker>
          <c:symbol val="none"/>
        </c:marker>
        <c:dLbl>
          <c:idx val="0"/>
          <c:delete val="1"/>
          <c:extLst>
            <c:ext xmlns:c15="http://schemas.microsoft.com/office/drawing/2012/chart" uri="{CE6537A1-D6FC-4f65-9D91-7224C49458BB}"/>
          </c:extLst>
        </c:dLbl>
      </c:pivotFmt>
      <c:pivotFmt>
        <c:idx val="299"/>
        <c:marker>
          <c:symbol val="none"/>
        </c:marker>
        <c:dLbl>
          <c:idx val="0"/>
          <c:delete val="1"/>
          <c:extLst>
            <c:ext xmlns:c15="http://schemas.microsoft.com/office/drawing/2012/chart" uri="{CE6537A1-D6FC-4f65-9D91-7224C49458BB}"/>
          </c:extLst>
        </c:dLbl>
      </c:pivotFmt>
      <c:pivotFmt>
        <c:idx val="300"/>
        <c:marker>
          <c:symbol val="none"/>
        </c:marker>
        <c:dLbl>
          <c:idx val="0"/>
          <c:delete val="1"/>
          <c:extLst>
            <c:ext xmlns:c15="http://schemas.microsoft.com/office/drawing/2012/chart" uri="{CE6537A1-D6FC-4f65-9D91-7224C49458BB}"/>
          </c:extLst>
        </c:dLbl>
      </c:pivotFmt>
      <c:pivotFmt>
        <c:idx val="301"/>
        <c:marker>
          <c:symbol val="none"/>
        </c:marker>
        <c:dLbl>
          <c:idx val="0"/>
          <c:delete val="1"/>
          <c:extLst>
            <c:ext xmlns:c15="http://schemas.microsoft.com/office/drawing/2012/chart" uri="{CE6537A1-D6FC-4f65-9D91-7224C49458BB}"/>
          </c:extLst>
        </c:dLbl>
      </c:pivotFmt>
      <c:pivotFmt>
        <c:idx val="302"/>
        <c:spPr>
          <a:solidFill>
            <a:srgbClr val="00B4ED"/>
          </a:solidFill>
        </c:spPr>
        <c:marker>
          <c:symbol val="none"/>
        </c:marker>
        <c:dLbl>
          <c:idx val="0"/>
          <c:delete val="1"/>
          <c:extLst>
            <c:ext xmlns:c15="http://schemas.microsoft.com/office/drawing/2012/chart" uri="{CE6537A1-D6FC-4f65-9D91-7224C49458BB}"/>
          </c:extLst>
        </c:dLbl>
      </c:pivotFmt>
      <c:pivotFmt>
        <c:idx val="303"/>
        <c:spPr>
          <a:solidFill>
            <a:srgbClr val="023F88"/>
          </a:solidFill>
        </c:spPr>
        <c:marker>
          <c:symbol val="none"/>
        </c:marker>
        <c:dLbl>
          <c:idx val="0"/>
          <c:delete val="1"/>
          <c:extLst>
            <c:ext xmlns:c15="http://schemas.microsoft.com/office/drawing/2012/chart" uri="{CE6537A1-D6FC-4f65-9D91-7224C49458BB}"/>
          </c:extLst>
        </c:dLbl>
      </c:pivotFmt>
      <c:pivotFmt>
        <c:idx val="304"/>
        <c:spPr>
          <a:solidFill>
            <a:srgbClr val="FF6600"/>
          </a:solidFill>
        </c:spPr>
        <c:marker>
          <c:symbol val="none"/>
        </c:marker>
        <c:dLbl>
          <c:idx val="0"/>
          <c:delete val="1"/>
          <c:extLst>
            <c:ext xmlns:c15="http://schemas.microsoft.com/office/drawing/2012/chart" uri="{CE6537A1-D6FC-4f65-9D91-7224C49458BB}"/>
          </c:extLst>
        </c:dLbl>
      </c:pivotFmt>
      <c:pivotFmt>
        <c:idx val="305"/>
        <c:spPr>
          <a:solidFill>
            <a:srgbClr val="89BA17"/>
          </a:solidFill>
        </c:spPr>
        <c:marker>
          <c:symbol val="none"/>
        </c:marker>
        <c:dLbl>
          <c:idx val="0"/>
          <c:delete val="1"/>
          <c:extLst>
            <c:ext xmlns:c15="http://schemas.microsoft.com/office/drawing/2012/chart" uri="{CE6537A1-D6FC-4f65-9D91-7224C49458BB}"/>
          </c:extLst>
        </c:dLbl>
      </c:pivotFmt>
      <c:pivotFmt>
        <c:idx val="306"/>
        <c:spPr>
          <a:solidFill>
            <a:srgbClr val="7030A0"/>
          </a:solidFill>
        </c:spPr>
        <c:marker>
          <c:symbol val="none"/>
        </c:marker>
        <c:dLbl>
          <c:idx val="0"/>
          <c:delete val="1"/>
          <c:extLst>
            <c:ext xmlns:c15="http://schemas.microsoft.com/office/drawing/2012/chart" uri="{CE6537A1-D6FC-4f65-9D91-7224C49458BB}"/>
          </c:extLst>
        </c:dLbl>
      </c:pivotFmt>
      <c:pivotFmt>
        <c:idx val="307"/>
        <c:spPr>
          <a:solidFill>
            <a:srgbClr val="023F88"/>
          </a:solidFill>
        </c:spPr>
        <c:marker>
          <c:symbol val="none"/>
        </c:marker>
        <c:dLbl>
          <c:idx val="0"/>
          <c:delete val="1"/>
          <c:extLst>
            <c:ext xmlns:c15="http://schemas.microsoft.com/office/drawing/2012/chart" uri="{CE6537A1-D6FC-4f65-9D91-7224C49458BB}"/>
          </c:extLst>
        </c:dLbl>
      </c:pivotFmt>
      <c:pivotFmt>
        <c:idx val="308"/>
        <c:spPr>
          <a:solidFill>
            <a:srgbClr val="FF6600"/>
          </a:solidFill>
        </c:spPr>
        <c:marker>
          <c:symbol val="none"/>
        </c:marker>
        <c:dLbl>
          <c:idx val="0"/>
          <c:delete val="1"/>
          <c:extLst>
            <c:ext xmlns:c15="http://schemas.microsoft.com/office/drawing/2012/chart" uri="{CE6537A1-D6FC-4f65-9D91-7224C49458BB}"/>
          </c:extLst>
        </c:dLbl>
      </c:pivotFmt>
      <c:pivotFmt>
        <c:idx val="309"/>
        <c:spPr>
          <a:solidFill>
            <a:srgbClr val="89BA17"/>
          </a:solidFill>
        </c:spPr>
        <c:marker>
          <c:symbol val="none"/>
        </c:marker>
        <c:dLbl>
          <c:idx val="0"/>
          <c:delete val="1"/>
          <c:extLst>
            <c:ext xmlns:c15="http://schemas.microsoft.com/office/drawing/2012/chart" uri="{CE6537A1-D6FC-4f65-9D91-7224C49458BB}"/>
          </c:extLst>
        </c:dLbl>
      </c:pivotFmt>
      <c:pivotFmt>
        <c:idx val="310"/>
        <c:spPr>
          <a:solidFill>
            <a:srgbClr val="7030A0"/>
          </a:solidFill>
        </c:spPr>
        <c:marker>
          <c:symbol val="none"/>
        </c:marker>
        <c:dLbl>
          <c:idx val="0"/>
          <c:delete val="1"/>
          <c:extLst>
            <c:ext xmlns:c15="http://schemas.microsoft.com/office/drawing/2012/chart" uri="{CE6537A1-D6FC-4f65-9D91-7224C49458BB}"/>
          </c:extLst>
        </c:dLbl>
      </c:pivotFmt>
      <c:pivotFmt>
        <c:idx val="311"/>
        <c:marker>
          <c:symbol val="none"/>
        </c:marker>
        <c:dLbl>
          <c:idx val="0"/>
          <c:delete val="1"/>
          <c:extLst>
            <c:ext xmlns:c15="http://schemas.microsoft.com/office/drawing/2012/chart" uri="{CE6537A1-D6FC-4f65-9D91-7224C49458BB}"/>
          </c:extLst>
        </c:dLbl>
      </c:pivotFmt>
      <c:pivotFmt>
        <c:idx val="312"/>
        <c:marker>
          <c:symbol val="none"/>
        </c:marker>
      </c:pivotFmt>
      <c:pivotFmt>
        <c:idx val="313"/>
        <c:marker>
          <c:symbol val="none"/>
        </c:marker>
      </c:pivotFmt>
      <c:pivotFmt>
        <c:idx val="314"/>
        <c:marker>
          <c:symbol val="none"/>
        </c:marker>
      </c:pivotFmt>
      <c:pivotFmt>
        <c:idx val="315"/>
        <c:marker>
          <c:symbol val="none"/>
        </c:marker>
      </c:pivotFmt>
      <c:pivotFmt>
        <c:idx val="316"/>
        <c:marker>
          <c:symbol val="none"/>
        </c:marker>
      </c:pivotFmt>
      <c:pivotFmt>
        <c:idx val="317"/>
        <c:spPr>
          <a:solidFill>
            <a:srgbClr val="023F88"/>
          </a:solidFill>
        </c:spPr>
        <c:marker>
          <c:symbol val="none"/>
        </c:marker>
        <c:dLbl>
          <c:idx val="0"/>
          <c:delete val="1"/>
          <c:extLst>
            <c:ext xmlns:c15="http://schemas.microsoft.com/office/drawing/2012/chart" uri="{CE6537A1-D6FC-4f65-9D91-7224C49458BB}"/>
          </c:extLst>
        </c:dLbl>
      </c:pivotFmt>
      <c:pivotFmt>
        <c:idx val="318"/>
        <c:spPr>
          <a:solidFill>
            <a:srgbClr val="FF6600"/>
          </a:solidFill>
        </c:spPr>
        <c:marker>
          <c:symbol val="none"/>
        </c:marker>
        <c:dLbl>
          <c:idx val="0"/>
          <c:delete val="1"/>
          <c:extLst>
            <c:ext xmlns:c15="http://schemas.microsoft.com/office/drawing/2012/chart" uri="{CE6537A1-D6FC-4f65-9D91-7224C49458BB}"/>
          </c:extLst>
        </c:dLbl>
      </c:pivotFmt>
      <c:pivotFmt>
        <c:idx val="319"/>
        <c:spPr>
          <a:solidFill>
            <a:srgbClr val="89BA17"/>
          </a:solidFill>
        </c:spPr>
        <c:marker>
          <c:symbol val="none"/>
        </c:marker>
        <c:dLbl>
          <c:idx val="0"/>
          <c:delete val="1"/>
          <c:extLst>
            <c:ext xmlns:c15="http://schemas.microsoft.com/office/drawing/2012/chart" uri="{CE6537A1-D6FC-4f65-9D91-7224C49458BB}"/>
          </c:extLst>
        </c:dLbl>
      </c:pivotFmt>
      <c:pivotFmt>
        <c:idx val="320"/>
        <c:spPr>
          <a:solidFill>
            <a:srgbClr val="7030A0"/>
          </a:solidFill>
        </c:spPr>
        <c:marker>
          <c:symbol val="none"/>
        </c:marker>
        <c:dLbl>
          <c:idx val="0"/>
          <c:delete val="1"/>
          <c:extLst>
            <c:ext xmlns:c15="http://schemas.microsoft.com/office/drawing/2012/chart" uri="{CE6537A1-D6FC-4f65-9D91-7224C49458BB}"/>
          </c:extLst>
        </c:dLbl>
      </c:pivotFmt>
      <c:pivotFmt>
        <c:idx val="321"/>
        <c:spPr>
          <a:solidFill>
            <a:srgbClr val="00B4ED"/>
          </a:solidFill>
        </c:spPr>
        <c:marker>
          <c:symbol val="none"/>
        </c:marker>
        <c:dLbl>
          <c:idx val="0"/>
          <c:delete val="1"/>
          <c:extLst>
            <c:ext xmlns:c15="http://schemas.microsoft.com/office/drawing/2012/chart" uri="{CE6537A1-D6FC-4f65-9D91-7224C49458BB}"/>
          </c:extLst>
        </c:dLbl>
      </c:pivotFmt>
      <c:pivotFmt>
        <c:idx val="322"/>
        <c:spPr>
          <a:solidFill>
            <a:srgbClr val="023F88"/>
          </a:solidFill>
        </c:spPr>
        <c:marker>
          <c:symbol val="none"/>
        </c:marker>
        <c:dLbl>
          <c:idx val="0"/>
          <c:delete val="1"/>
          <c:extLst>
            <c:ext xmlns:c15="http://schemas.microsoft.com/office/drawing/2012/chart" uri="{CE6537A1-D6FC-4f65-9D91-7224C49458BB}"/>
          </c:extLst>
        </c:dLbl>
      </c:pivotFmt>
      <c:pivotFmt>
        <c:idx val="323"/>
        <c:spPr>
          <a:solidFill>
            <a:srgbClr val="FF6600"/>
          </a:solidFill>
        </c:spPr>
        <c:marker>
          <c:symbol val="none"/>
        </c:marker>
        <c:dLbl>
          <c:idx val="0"/>
          <c:delete val="1"/>
          <c:extLst>
            <c:ext xmlns:c15="http://schemas.microsoft.com/office/drawing/2012/chart" uri="{CE6537A1-D6FC-4f65-9D91-7224C49458BB}"/>
          </c:extLst>
        </c:dLbl>
      </c:pivotFmt>
      <c:pivotFmt>
        <c:idx val="324"/>
        <c:spPr>
          <a:solidFill>
            <a:srgbClr val="89BA17"/>
          </a:solidFill>
        </c:spPr>
        <c:marker>
          <c:symbol val="none"/>
        </c:marker>
        <c:dLbl>
          <c:idx val="0"/>
          <c:delete val="1"/>
          <c:extLst>
            <c:ext xmlns:c15="http://schemas.microsoft.com/office/drawing/2012/chart" uri="{CE6537A1-D6FC-4f65-9D91-7224C49458BB}"/>
          </c:extLst>
        </c:dLbl>
      </c:pivotFmt>
      <c:pivotFmt>
        <c:idx val="325"/>
        <c:spPr>
          <a:solidFill>
            <a:srgbClr val="7030A0"/>
          </a:solidFill>
        </c:spPr>
        <c:marker>
          <c:symbol val="none"/>
        </c:marker>
        <c:dLbl>
          <c:idx val="0"/>
          <c:delete val="1"/>
          <c:extLst>
            <c:ext xmlns:c15="http://schemas.microsoft.com/office/drawing/2012/chart" uri="{CE6537A1-D6FC-4f65-9D91-7224C49458BB}"/>
          </c:extLst>
        </c:dLbl>
      </c:pivotFmt>
      <c:pivotFmt>
        <c:idx val="326"/>
        <c:marker>
          <c:symbol val="none"/>
        </c:marker>
      </c:pivotFmt>
      <c:pivotFmt>
        <c:idx val="327"/>
        <c:marker>
          <c:symbol val="none"/>
        </c:marker>
      </c:pivotFmt>
      <c:pivotFmt>
        <c:idx val="328"/>
        <c:marker>
          <c:symbol val="none"/>
        </c:marker>
      </c:pivotFmt>
      <c:pivotFmt>
        <c:idx val="329"/>
        <c:marker>
          <c:symbol val="none"/>
        </c:marker>
      </c:pivotFmt>
      <c:pivotFmt>
        <c:idx val="330"/>
        <c:spPr>
          <a:solidFill>
            <a:srgbClr val="023F88"/>
          </a:solidFill>
        </c:spPr>
        <c:marker>
          <c:symbol val="none"/>
        </c:marker>
        <c:dLbl>
          <c:idx val="0"/>
          <c:delete val="1"/>
          <c:extLst>
            <c:ext xmlns:c15="http://schemas.microsoft.com/office/drawing/2012/chart" uri="{CE6537A1-D6FC-4f65-9D91-7224C49458BB}"/>
          </c:extLst>
        </c:dLbl>
      </c:pivotFmt>
      <c:pivotFmt>
        <c:idx val="331"/>
        <c:spPr>
          <a:solidFill>
            <a:srgbClr val="89BA17"/>
          </a:solidFill>
        </c:spPr>
        <c:marker>
          <c:symbol val="none"/>
        </c:marker>
        <c:dLbl>
          <c:idx val="0"/>
          <c:delete val="1"/>
          <c:extLst>
            <c:ext xmlns:c15="http://schemas.microsoft.com/office/drawing/2012/chart" uri="{CE6537A1-D6FC-4f65-9D91-7224C49458BB}"/>
          </c:extLst>
        </c:dLbl>
      </c:pivotFmt>
      <c:pivotFmt>
        <c:idx val="332"/>
        <c:spPr>
          <a:solidFill>
            <a:srgbClr val="7030A0"/>
          </a:solidFill>
        </c:spPr>
        <c:marker>
          <c:symbol val="none"/>
        </c:marker>
        <c:dLbl>
          <c:idx val="0"/>
          <c:delete val="1"/>
          <c:extLst>
            <c:ext xmlns:c15="http://schemas.microsoft.com/office/drawing/2012/chart" uri="{CE6537A1-D6FC-4f65-9D91-7224C49458BB}"/>
          </c:extLst>
        </c:dLbl>
      </c:pivotFmt>
      <c:pivotFmt>
        <c:idx val="333"/>
        <c:spPr>
          <a:solidFill>
            <a:srgbClr val="00A656"/>
          </a:solidFill>
        </c:spPr>
        <c:marker>
          <c:symbol val="none"/>
        </c:marker>
        <c:dLbl>
          <c:idx val="0"/>
          <c:delete val="1"/>
          <c:extLst>
            <c:ext xmlns:c15="http://schemas.microsoft.com/office/drawing/2012/chart" uri="{CE6537A1-D6FC-4f65-9D91-7224C49458BB}"/>
          </c:extLst>
        </c:dLbl>
      </c:pivotFmt>
      <c:pivotFmt>
        <c:idx val="334"/>
        <c:spPr>
          <a:solidFill>
            <a:srgbClr val="00B4ED"/>
          </a:solidFill>
        </c:spPr>
        <c:marker>
          <c:symbol val="none"/>
        </c:marker>
        <c:dLbl>
          <c:idx val="0"/>
          <c:delete val="1"/>
          <c:extLst>
            <c:ext xmlns:c15="http://schemas.microsoft.com/office/drawing/2012/chart" uri="{CE6537A1-D6FC-4f65-9D91-7224C49458BB}"/>
          </c:extLst>
        </c:dLbl>
      </c:pivotFmt>
      <c:pivotFmt>
        <c:idx val="335"/>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'Q26'!$B$3:$B$4</c:f>
              <c:strCache>
                <c:ptCount val="1"/>
                <c:pt idx="0">
                  <c:v>MA</c:v>
                </c:pt>
              </c:strCache>
            </c:strRef>
          </c:tx>
          <c:spPr>
            <a:solidFill>
              <a:srgbClr val="023F88"/>
            </a:solidFill>
          </c:spPr>
          <c:invertIfNegative val="0"/>
          <c:cat>
            <c:strRef>
              <c:f>'Q26'!$A$5:$A$7</c:f>
              <c:strCache>
                <c:ptCount val="3"/>
                <c:pt idx="0">
                  <c:v>Weight 1</c:v>
                </c:pt>
                <c:pt idx="1">
                  <c:v>Weight 3</c:v>
                </c:pt>
                <c:pt idx="2">
                  <c:v>Weight 5</c:v>
                </c:pt>
              </c:strCache>
            </c:strRef>
          </c:cat>
          <c:val>
            <c:numRef>
              <c:f>'Q26'!$B$5:$B$7</c:f>
              <c:numCache>
                <c:formatCode>General</c:formatCode>
                <c:ptCount val="3"/>
                <c:pt idx="0">
                  <c:v>7</c:v>
                </c:pt>
                <c:pt idx="1">
                  <c:v>2</c:v>
                </c:pt>
                <c:pt idx="2">
                  <c:v>1</c:v>
                </c:pt>
              </c:numCache>
            </c:numRef>
          </c:val>
          <c:extLst>
            <c:ext xmlns:c16="http://schemas.microsoft.com/office/drawing/2014/chart" uri="{C3380CC4-5D6E-409C-BE32-E72D297353CC}">
              <c16:uniqueId val="{00000000-E559-42AF-9EDC-DAD2524EEB3C}"/>
            </c:ext>
          </c:extLst>
        </c:ser>
        <c:ser>
          <c:idx val="1"/>
          <c:order val="1"/>
          <c:tx>
            <c:strRef>
              <c:f>'Q26'!$C$3:$C$4</c:f>
              <c:strCache>
                <c:ptCount val="1"/>
                <c:pt idx="0">
                  <c:v>PV</c:v>
                </c:pt>
              </c:strCache>
            </c:strRef>
          </c:tx>
          <c:spPr>
            <a:solidFill>
              <a:srgbClr val="89BA17"/>
            </a:solidFill>
          </c:spPr>
          <c:invertIfNegative val="0"/>
          <c:cat>
            <c:strRef>
              <c:f>'Q26'!$A$5:$A$7</c:f>
              <c:strCache>
                <c:ptCount val="3"/>
                <c:pt idx="0">
                  <c:v>Weight 1</c:v>
                </c:pt>
                <c:pt idx="1">
                  <c:v>Weight 3</c:v>
                </c:pt>
                <c:pt idx="2">
                  <c:v>Weight 5</c:v>
                </c:pt>
              </c:strCache>
            </c:strRef>
          </c:cat>
          <c:val>
            <c:numRef>
              <c:f>'Q26'!$C$5:$C$7</c:f>
              <c:numCache>
                <c:formatCode>General</c:formatCode>
                <c:ptCount val="3"/>
                <c:pt idx="2">
                  <c:v>1</c:v>
                </c:pt>
              </c:numCache>
            </c:numRef>
          </c:val>
          <c:extLst>
            <c:ext xmlns:c16="http://schemas.microsoft.com/office/drawing/2014/chart" uri="{C3380CC4-5D6E-409C-BE32-E72D297353CC}">
              <c16:uniqueId val="{00000001-E559-42AF-9EDC-DAD2524EEB3C}"/>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spreadsheet.xlsx]Q27!Tabela dinâmica27</c:name>
    <c:fmtId val="392"/>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2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9"/>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33"/>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023F88"/>
          </a:solidFill>
          <a:ln>
            <a:noFill/>
          </a:ln>
          <a:effectLst/>
        </c:spPr>
      </c:pivotFmt>
      <c:pivotFmt>
        <c:idx val="4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45"/>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46"/>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47"/>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5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5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5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5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6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6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69"/>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1"/>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7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7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7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75"/>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3"/>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4"/>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85"/>
        <c:spPr>
          <a:solidFill>
            <a:srgbClr val="7030A0"/>
          </a:solidFill>
          <a:ln>
            <a:noFill/>
          </a:ln>
          <a:effectLst/>
        </c:spPr>
      </c:pivotFmt>
      <c:pivotFmt>
        <c:idx val="86"/>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8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8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89"/>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0"/>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4"/>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97"/>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98"/>
        <c:spPr>
          <a:solidFill>
            <a:srgbClr val="FF6600"/>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rgbClr val="023F88"/>
          </a:solidFill>
        </c:spPr>
        <c:marker>
          <c:symbol val="none"/>
        </c:marker>
        <c:dLbl>
          <c:idx val="0"/>
          <c:delete val="1"/>
          <c:extLst>
            <c:ext xmlns:c15="http://schemas.microsoft.com/office/drawing/2012/chart" uri="{CE6537A1-D6FC-4f65-9D91-7224C49458BB}"/>
          </c:extLst>
        </c:dLbl>
      </c:pivotFmt>
      <c:pivotFmt>
        <c:idx val="108"/>
        <c:spPr>
          <a:solidFill>
            <a:srgbClr val="FF6600"/>
          </a:solidFill>
        </c:spPr>
        <c:marker>
          <c:symbol val="none"/>
        </c:marker>
        <c:dLbl>
          <c:idx val="0"/>
          <c:delete val="1"/>
          <c:extLst>
            <c:ext xmlns:c15="http://schemas.microsoft.com/office/drawing/2012/chart" uri="{CE6537A1-D6FC-4f65-9D91-7224C49458BB}"/>
          </c:extLst>
        </c:dLbl>
      </c:pivotFmt>
      <c:pivotFmt>
        <c:idx val="109"/>
        <c:spPr>
          <a:solidFill>
            <a:srgbClr val="89BA17"/>
          </a:solidFill>
        </c:spPr>
        <c:marker>
          <c:symbol val="none"/>
        </c:marker>
        <c:dLbl>
          <c:idx val="0"/>
          <c:delete val="1"/>
          <c:extLst>
            <c:ext xmlns:c15="http://schemas.microsoft.com/office/drawing/2012/chart" uri="{CE6537A1-D6FC-4f65-9D91-7224C49458BB}"/>
          </c:extLst>
        </c:dLbl>
      </c:pivotFmt>
      <c:pivotFmt>
        <c:idx val="110"/>
        <c:spPr>
          <a:solidFill>
            <a:srgbClr val="7030A0"/>
          </a:solidFill>
        </c:spPr>
        <c:marker>
          <c:symbol val="none"/>
        </c:marker>
        <c:dLbl>
          <c:idx val="0"/>
          <c:delete val="1"/>
          <c:extLst>
            <c:ext xmlns:c15="http://schemas.microsoft.com/office/drawing/2012/chart" uri="{CE6537A1-D6FC-4f65-9D91-7224C49458BB}"/>
          </c:extLst>
        </c:dLbl>
      </c:pivotFmt>
      <c:pivotFmt>
        <c:idx val="111"/>
        <c:spPr>
          <a:solidFill>
            <a:srgbClr val="00B4ED"/>
          </a:solidFill>
        </c:spPr>
        <c:marker>
          <c:symbol val="none"/>
        </c:marker>
        <c:dLbl>
          <c:idx val="0"/>
          <c:delete val="1"/>
          <c:extLst>
            <c:ext xmlns:c15="http://schemas.microsoft.com/office/drawing/2012/chart" uri="{CE6537A1-D6FC-4f65-9D91-7224C49458BB}"/>
          </c:extLst>
        </c:dLbl>
      </c:pivotFmt>
      <c:pivotFmt>
        <c:idx val="112"/>
        <c:spPr>
          <a:solidFill>
            <a:srgbClr val="023F88"/>
          </a:solidFill>
        </c:spPr>
        <c:marker>
          <c:symbol val="none"/>
        </c:marker>
        <c:dLbl>
          <c:idx val="0"/>
          <c:delete val="1"/>
          <c:extLst>
            <c:ext xmlns:c15="http://schemas.microsoft.com/office/drawing/2012/chart" uri="{CE6537A1-D6FC-4f65-9D91-7224C49458BB}"/>
          </c:extLst>
        </c:dLbl>
      </c:pivotFmt>
      <c:pivotFmt>
        <c:idx val="113"/>
        <c:spPr>
          <a:solidFill>
            <a:srgbClr val="FF6600"/>
          </a:solidFill>
        </c:spPr>
        <c:marker>
          <c:symbol val="none"/>
        </c:marker>
        <c:dLbl>
          <c:idx val="0"/>
          <c:delete val="1"/>
          <c:extLst>
            <c:ext xmlns:c15="http://schemas.microsoft.com/office/drawing/2012/chart" uri="{CE6537A1-D6FC-4f65-9D91-7224C49458BB}"/>
          </c:extLst>
        </c:dLbl>
      </c:pivotFmt>
      <c:pivotFmt>
        <c:idx val="114"/>
        <c:spPr>
          <a:solidFill>
            <a:srgbClr val="89BA17"/>
          </a:solidFill>
        </c:spPr>
        <c:marker>
          <c:symbol val="none"/>
        </c:marker>
        <c:dLbl>
          <c:idx val="0"/>
          <c:delete val="1"/>
          <c:extLst>
            <c:ext xmlns:c15="http://schemas.microsoft.com/office/drawing/2012/chart" uri="{CE6537A1-D6FC-4f65-9D91-7224C49458BB}"/>
          </c:extLst>
        </c:dLbl>
      </c:pivotFmt>
      <c:pivotFmt>
        <c:idx val="115"/>
        <c:spPr>
          <a:solidFill>
            <a:srgbClr val="7030A0"/>
          </a:solidFill>
        </c:spPr>
        <c:marker>
          <c:symbol val="none"/>
        </c:marker>
        <c:dLbl>
          <c:idx val="0"/>
          <c:delete val="1"/>
          <c:extLst>
            <c:ext xmlns:c15="http://schemas.microsoft.com/office/drawing/2012/chart" uri="{CE6537A1-D6FC-4f65-9D91-7224C49458BB}"/>
          </c:extLst>
        </c:dLbl>
      </c:pivotFmt>
      <c:pivotFmt>
        <c:idx val="116"/>
        <c:marker>
          <c:symbol val="none"/>
        </c:marker>
        <c:dLbl>
          <c:idx val="0"/>
          <c:delete val="1"/>
          <c:extLst>
            <c:ext xmlns:c15="http://schemas.microsoft.com/office/drawing/2012/chart" uri="{CE6537A1-D6FC-4f65-9D91-7224C49458BB}"/>
          </c:extLst>
        </c:dLbl>
      </c:pivotFmt>
      <c:pivotFmt>
        <c:idx val="117"/>
        <c:marker>
          <c:symbol val="none"/>
        </c:marker>
        <c:dLbl>
          <c:idx val="0"/>
          <c:delete val="1"/>
          <c:extLst>
            <c:ext xmlns:c15="http://schemas.microsoft.com/office/drawing/2012/chart" uri="{CE6537A1-D6FC-4f65-9D91-7224C49458BB}"/>
          </c:extLst>
        </c:dLbl>
      </c:pivotFmt>
      <c:pivotFmt>
        <c:idx val="118"/>
        <c:marker>
          <c:symbol val="none"/>
        </c:marker>
        <c:dLbl>
          <c:idx val="0"/>
          <c:delete val="1"/>
          <c:extLst>
            <c:ext xmlns:c15="http://schemas.microsoft.com/office/drawing/2012/chart" uri="{CE6537A1-D6FC-4f65-9D91-7224C49458BB}"/>
          </c:extLst>
        </c:dLbl>
      </c:pivotFmt>
      <c:pivotFmt>
        <c:idx val="119"/>
        <c:marker>
          <c:symbol val="none"/>
        </c:marker>
        <c:dLbl>
          <c:idx val="0"/>
          <c:delete val="1"/>
          <c:extLst>
            <c:ext xmlns:c15="http://schemas.microsoft.com/office/drawing/2012/chart" uri="{CE6537A1-D6FC-4f65-9D91-7224C49458BB}"/>
          </c:extLst>
        </c:dLbl>
      </c:pivotFmt>
      <c:pivotFmt>
        <c:idx val="120"/>
        <c:marker>
          <c:symbol val="none"/>
        </c:marker>
        <c:dLbl>
          <c:idx val="0"/>
          <c:delete val="1"/>
          <c:extLst>
            <c:ext xmlns:c15="http://schemas.microsoft.com/office/drawing/2012/chart" uri="{CE6537A1-D6FC-4f65-9D91-7224C49458BB}"/>
          </c:extLst>
        </c:dLbl>
      </c:pivotFmt>
      <c:pivotFmt>
        <c:idx val="121"/>
        <c:marker>
          <c:symbol val="none"/>
        </c:marker>
        <c:dLbl>
          <c:idx val="0"/>
          <c:delete val="1"/>
          <c:extLst>
            <c:ext xmlns:c15="http://schemas.microsoft.com/office/drawing/2012/chart" uri="{CE6537A1-D6FC-4f65-9D91-7224C49458BB}"/>
          </c:extLst>
        </c:dLbl>
      </c:pivotFmt>
      <c:pivotFmt>
        <c:idx val="122"/>
        <c:spPr>
          <a:solidFill>
            <a:srgbClr val="023F88"/>
          </a:solidFill>
        </c:spPr>
        <c:marker>
          <c:symbol val="none"/>
        </c:marker>
        <c:dLbl>
          <c:idx val="0"/>
          <c:delete val="1"/>
          <c:extLst>
            <c:ext xmlns:c15="http://schemas.microsoft.com/office/drawing/2012/chart" uri="{CE6537A1-D6FC-4f65-9D91-7224C49458BB}"/>
          </c:extLst>
        </c:dLbl>
      </c:pivotFmt>
      <c:pivotFmt>
        <c:idx val="123"/>
        <c:spPr>
          <a:solidFill>
            <a:srgbClr val="FF6600"/>
          </a:solidFill>
        </c:spPr>
        <c:marker>
          <c:symbol val="none"/>
        </c:marker>
        <c:dLbl>
          <c:idx val="0"/>
          <c:delete val="1"/>
          <c:extLst>
            <c:ext xmlns:c15="http://schemas.microsoft.com/office/drawing/2012/chart" uri="{CE6537A1-D6FC-4f65-9D91-7224C49458BB}"/>
          </c:extLst>
        </c:dLbl>
      </c:pivotFmt>
      <c:pivotFmt>
        <c:idx val="124"/>
        <c:spPr>
          <a:solidFill>
            <a:srgbClr val="89BA17"/>
          </a:solidFill>
        </c:spPr>
        <c:marker>
          <c:symbol val="none"/>
        </c:marker>
        <c:dLbl>
          <c:idx val="0"/>
          <c:delete val="1"/>
          <c:extLst>
            <c:ext xmlns:c15="http://schemas.microsoft.com/office/drawing/2012/chart" uri="{CE6537A1-D6FC-4f65-9D91-7224C49458BB}"/>
          </c:extLst>
        </c:dLbl>
      </c:pivotFmt>
      <c:pivotFmt>
        <c:idx val="125"/>
        <c:spPr>
          <a:solidFill>
            <a:srgbClr val="7030A0"/>
          </a:solidFill>
        </c:spPr>
        <c:marker>
          <c:symbol val="none"/>
        </c:marker>
        <c:dLbl>
          <c:idx val="0"/>
          <c:delete val="1"/>
          <c:extLst>
            <c:ext xmlns:c15="http://schemas.microsoft.com/office/drawing/2012/chart" uri="{CE6537A1-D6FC-4f65-9D91-7224C49458BB}"/>
          </c:extLst>
        </c:dLbl>
      </c:pivotFmt>
      <c:pivotFmt>
        <c:idx val="126"/>
        <c:spPr>
          <a:solidFill>
            <a:srgbClr val="00B4ED"/>
          </a:solidFill>
        </c:spPr>
        <c:marker>
          <c:symbol val="none"/>
        </c:marker>
        <c:dLbl>
          <c:idx val="0"/>
          <c:delete val="1"/>
          <c:extLst>
            <c:ext xmlns:c15="http://schemas.microsoft.com/office/drawing/2012/chart" uri="{CE6537A1-D6FC-4f65-9D91-7224C49458BB}"/>
          </c:extLst>
        </c:dLbl>
      </c:pivotFmt>
      <c:pivotFmt>
        <c:idx val="127"/>
        <c:spPr>
          <a:solidFill>
            <a:srgbClr val="023F88"/>
          </a:solidFill>
        </c:spPr>
        <c:marker>
          <c:symbol val="none"/>
        </c:marker>
        <c:dLbl>
          <c:idx val="0"/>
          <c:delete val="1"/>
          <c:extLst>
            <c:ext xmlns:c15="http://schemas.microsoft.com/office/drawing/2012/chart" uri="{CE6537A1-D6FC-4f65-9D91-7224C49458BB}"/>
          </c:extLst>
        </c:dLbl>
      </c:pivotFmt>
      <c:pivotFmt>
        <c:idx val="128"/>
        <c:spPr>
          <a:solidFill>
            <a:srgbClr val="FF6600"/>
          </a:solidFill>
        </c:spPr>
        <c:marker>
          <c:symbol val="none"/>
        </c:marker>
        <c:dLbl>
          <c:idx val="0"/>
          <c:delete val="1"/>
          <c:extLst>
            <c:ext xmlns:c15="http://schemas.microsoft.com/office/drawing/2012/chart" uri="{CE6537A1-D6FC-4f65-9D91-7224C49458BB}"/>
          </c:extLst>
        </c:dLbl>
      </c:pivotFmt>
      <c:pivotFmt>
        <c:idx val="129"/>
        <c:spPr>
          <a:solidFill>
            <a:srgbClr val="89BA17"/>
          </a:solidFill>
        </c:spPr>
        <c:marker>
          <c:symbol val="none"/>
        </c:marker>
        <c:dLbl>
          <c:idx val="0"/>
          <c:delete val="1"/>
          <c:extLst>
            <c:ext xmlns:c15="http://schemas.microsoft.com/office/drawing/2012/chart" uri="{CE6537A1-D6FC-4f65-9D91-7224C49458BB}"/>
          </c:extLst>
        </c:dLbl>
      </c:pivotFmt>
      <c:pivotFmt>
        <c:idx val="130"/>
        <c:spPr>
          <a:solidFill>
            <a:srgbClr val="7030A0"/>
          </a:solidFill>
        </c:spPr>
        <c:marker>
          <c:symbol val="none"/>
        </c:marker>
        <c:dLbl>
          <c:idx val="0"/>
          <c:delete val="1"/>
          <c:extLst>
            <c:ext xmlns:c15="http://schemas.microsoft.com/office/drawing/2012/chart" uri="{CE6537A1-D6FC-4f65-9D91-7224C49458BB}"/>
          </c:extLst>
        </c:dLbl>
      </c:pivotFmt>
      <c:pivotFmt>
        <c:idx val="131"/>
        <c:marker>
          <c:symbol val="none"/>
        </c:marker>
        <c:dLbl>
          <c:idx val="0"/>
          <c:delete val="1"/>
          <c:extLst>
            <c:ext xmlns:c15="http://schemas.microsoft.com/office/drawing/2012/chart" uri="{CE6537A1-D6FC-4f65-9D91-7224C49458BB}"/>
          </c:extLst>
        </c:dLbl>
      </c:pivotFmt>
      <c:pivotFmt>
        <c:idx val="132"/>
        <c:marker>
          <c:symbol val="none"/>
        </c:marker>
        <c:dLbl>
          <c:idx val="0"/>
          <c:delete val="1"/>
          <c:extLst>
            <c:ext xmlns:c15="http://schemas.microsoft.com/office/drawing/2012/chart" uri="{CE6537A1-D6FC-4f65-9D91-7224C49458BB}"/>
          </c:extLst>
        </c:dLbl>
      </c:pivotFmt>
      <c:pivotFmt>
        <c:idx val="133"/>
        <c:marker>
          <c:symbol val="none"/>
        </c:marker>
        <c:dLbl>
          <c:idx val="0"/>
          <c:delete val="1"/>
          <c:extLst>
            <c:ext xmlns:c15="http://schemas.microsoft.com/office/drawing/2012/chart" uri="{CE6537A1-D6FC-4f65-9D91-7224C49458BB}"/>
          </c:extLst>
        </c:dLbl>
      </c:pivotFmt>
      <c:pivotFmt>
        <c:idx val="134"/>
        <c:marker>
          <c:symbol val="none"/>
        </c:marker>
        <c:dLbl>
          <c:idx val="0"/>
          <c:delete val="1"/>
          <c:extLst>
            <c:ext xmlns:c15="http://schemas.microsoft.com/office/drawing/2012/chart" uri="{CE6537A1-D6FC-4f65-9D91-7224C49458BB}"/>
          </c:extLst>
        </c:dLbl>
      </c:pivotFmt>
      <c:pivotFmt>
        <c:idx val="135"/>
        <c:spPr>
          <a:solidFill>
            <a:srgbClr val="00B4ED"/>
          </a:solidFill>
        </c:spPr>
        <c:marker>
          <c:symbol val="none"/>
        </c:marker>
        <c:dLbl>
          <c:idx val="0"/>
          <c:delete val="1"/>
          <c:extLst>
            <c:ext xmlns:c15="http://schemas.microsoft.com/office/drawing/2012/chart" uri="{CE6537A1-D6FC-4f65-9D91-7224C49458BB}"/>
          </c:extLst>
        </c:dLbl>
      </c:pivotFmt>
      <c:pivotFmt>
        <c:idx val="136"/>
        <c:spPr>
          <a:solidFill>
            <a:srgbClr val="023F88"/>
          </a:solidFill>
        </c:spPr>
        <c:marker>
          <c:symbol val="none"/>
        </c:marker>
        <c:dLbl>
          <c:idx val="0"/>
          <c:delete val="1"/>
          <c:extLst>
            <c:ext xmlns:c15="http://schemas.microsoft.com/office/drawing/2012/chart" uri="{CE6537A1-D6FC-4f65-9D91-7224C49458BB}"/>
          </c:extLst>
        </c:dLbl>
      </c:pivotFmt>
      <c:pivotFmt>
        <c:idx val="137"/>
        <c:spPr>
          <a:solidFill>
            <a:srgbClr val="FF6600"/>
          </a:solidFill>
        </c:spPr>
        <c:marker>
          <c:symbol val="none"/>
        </c:marker>
        <c:dLbl>
          <c:idx val="0"/>
          <c:delete val="1"/>
          <c:extLst>
            <c:ext xmlns:c15="http://schemas.microsoft.com/office/drawing/2012/chart" uri="{CE6537A1-D6FC-4f65-9D91-7224C49458BB}"/>
          </c:extLst>
        </c:dLbl>
      </c:pivotFmt>
      <c:pivotFmt>
        <c:idx val="138"/>
        <c:spPr>
          <a:solidFill>
            <a:srgbClr val="89BA17"/>
          </a:solidFill>
        </c:spPr>
        <c:marker>
          <c:symbol val="none"/>
        </c:marker>
        <c:dLbl>
          <c:idx val="0"/>
          <c:delete val="1"/>
          <c:extLst>
            <c:ext xmlns:c15="http://schemas.microsoft.com/office/drawing/2012/chart" uri="{CE6537A1-D6FC-4f65-9D91-7224C49458BB}"/>
          </c:extLst>
        </c:dLbl>
      </c:pivotFmt>
      <c:pivotFmt>
        <c:idx val="139"/>
        <c:spPr>
          <a:solidFill>
            <a:srgbClr val="7030A0"/>
          </a:solidFill>
        </c:spPr>
        <c:marker>
          <c:symbol val="none"/>
        </c:marker>
        <c:dLbl>
          <c:idx val="0"/>
          <c:delete val="1"/>
          <c:extLst>
            <c:ext xmlns:c15="http://schemas.microsoft.com/office/drawing/2012/chart" uri="{CE6537A1-D6FC-4f65-9D91-7224C49458BB}"/>
          </c:extLst>
        </c:dLbl>
      </c:pivotFmt>
      <c:pivotFmt>
        <c:idx val="140"/>
        <c:spPr>
          <a:solidFill>
            <a:srgbClr val="023F88"/>
          </a:solidFill>
        </c:spPr>
        <c:marker>
          <c:symbol val="none"/>
        </c:marker>
        <c:dLbl>
          <c:idx val="0"/>
          <c:delete val="1"/>
          <c:extLst>
            <c:ext xmlns:c15="http://schemas.microsoft.com/office/drawing/2012/chart" uri="{CE6537A1-D6FC-4f65-9D91-7224C49458BB}"/>
          </c:extLst>
        </c:dLbl>
      </c:pivotFmt>
      <c:pivotFmt>
        <c:idx val="141"/>
        <c:spPr>
          <a:solidFill>
            <a:srgbClr val="FF6600"/>
          </a:solidFill>
        </c:spPr>
        <c:marker>
          <c:symbol val="none"/>
        </c:marker>
        <c:dLbl>
          <c:idx val="0"/>
          <c:delete val="1"/>
          <c:extLst>
            <c:ext xmlns:c15="http://schemas.microsoft.com/office/drawing/2012/chart" uri="{CE6537A1-D6FC-4f65-9D91-7224C49458BB}"/>
          </c:extLst>
        </c:dLbl>
      </c:pivotFmt>
      <c:pivotFmt>
        <c:idx val="142"/>
        <c:spPr>
          <a:solidFill>
            <a:srgbClr val="89BA17"/>
          </a:solidFill>
        </c:spPr>
        <c:marker>
          <c:symbol val="none"/>
        </c:marker>
        <c:dLbl>
          <c:idx val="0"/>
          <c:delete val="1"/>
          <c:extLst>
            <c:ext xmlns:c15="http://schemas.microsoft.com/office/drawing/2012/chart" uri="{CE6537A1-D6FC-4f65-9D91-7224C49458BB}"/>
          </c:extLst>
        </c:dLbl>
      </c:pivotFmt>
      <c:pivotFmt>
        <c:idx val="143"/>
        <c:spPr>
          <a:solidFill>
            <a:srgbClr val="00B4ED"/>
          </a:solidFill>
        </c:spPr>
        <c:marker>
          <c:symbol val="none"/>
        </c:marker>
        <c:dLbl>
          <c:idx val="0"/>
          <c:delete val="1"/>
          <c:extLst>
            <c:ext xmlns:c15="http://schemas.microsoft.com/office/drawing/2012/chart" uri="{CE6537A1-D6FC-4f65-9D91-7224C49458BB}"/>
          </c:extLst>
        </c:dLbl>
      </c:pivotFmt>
      <c:pivotFmt>
        <c:idx val="144"/>
        <c:marker>
          <c:symbol val="none"/>
        </c:marker>
        <c:dLbl>
          <c:idx val="0"/>
          <c:delete val="1"/>
          <c:extLst>
            <c:ext xmlns:c15="http://schemas.microsoft.com/office/drawing/2012/chart" uri="{CE6537A1-D6FC-4f65-9D91-7224C49458BB}"/>
          </c:extLst>
        </c:dLbl>
      </c:pivotFmt>
      <c:pivotFmt>
        <c:idx val="145"/>
        <c:marker>
          <c:symbol val="none"/>
        </c:marker>
        <c:dLbl>
          <c:idx val="0"/>
          <c:delete val="1"/>
          <c:extLst>
            <c:ext xmlns:c15="http://schemas.microsoft.com/office/drawing/2012/chart" uri="{CE6537A1-D6FC-4f65-9D91-7224C49458BB}"/>
          </c:extLst>
        </c:dLbl>
      </c:pivotFmt>
      <c:pivotFmt>
        <c:idx val="146"/>
        <c:marker>
          <c:symbol val="none"/>
        </c:marker>
        <c:dLbl>
          <c:idx val="0"/>
          <c:delete val="1"/>
          <c:extLst>
            <c:ext xmlns:c15="http://schemas.microsoft.com/office/drawing/2012/chart" uri="{CE6537A1-D6FC-4f65-9D91-7224C49458BB}"/>
          </c:extLst>
        </c:dLbl>
      </c:pivotFmt>
      <c:pivotFmt>
        <c:idx val="147"/>
        <c:marker>
          <c:symbol val="none"/>
        </c:marker>
        <c:dLbl>
          <c:idx val="0"/>
          <c:delete val="1"/>
          <c:extLst>
            <c:ext xmlns:c15="http://schemas.microsoft.com/office/drawing/2012/chart" uri="{CE6537A1-D6FC-4f65-9D91-7224C49458BB}"/>
          </c:extLst>
        </c:dLbl>
      </c:pivotFmt>
      <c:pivotFmt>
        <c:idx val="148"/>
        <c:spPr>
          <a:solidFill>
            <a:srgbClr val="00B4ED"/>
          </a:solidFill>
        </c:spPr>
        <c:marker>
          <c:symbol val="none"/>
        </c:marker>
        <c:dLbl>
          <c:idx val="0"/>
          <c:delete val="1"/>
          <c:extLst>
            <c:ext xmlns:c15="http://schemas.microsoft.com/office/drawing/2012/chart" uri="{CE6537A1-D6FC-4f65-9D91-7224C49458BB}"/>
          </c:extLst>
        </c:dLbl>
      </c:pivotFmt>
      <c:pivotFmt>
        <c:idx val="149"/>
        <c:spPr>
          <a:solidFill>
            <a:srgbClr val="7030A0"/>
          </a:solidFill>
        </c:spPr>
        <c:marker>
          <c:symbol val="none"/>
        </c:marker>
        <c:dLbl>
          <c:idx val="0"/>
          <c:delete val="1"/>
          <c:extLst>
            <c:ext xmlns:c15="http://schemas.microsoft.com/office/drawing/2012/chart" uri="{CE6537A1-D6FC-4f65-9D91-7224C49458BB}"/>
          </c:extLst>
        </c:dLbl>
      </c:pivotFmt>
      <c:pivotFmt>
        <c:idx val="150"/>
        <c:spPr>
          <a:solidFill>
            <a:srgbClr val="023F88"/>
          </a:solidFill>
        </c:spPr>
        <c:marker>
          <c:symbol val="none"/>
        </c:marker>
        <c:dLbl>
          <c:idx val="0"/>
          <c:delete val="1"/>
          <c:extLst>
            <c:ext xmlns:c15="http://schemas.microsoft.com/office/drawing/2012/chart" uri="{CE6537A1-D6FC-4f65-9D91-7224C49458BB}"/>
          </c:extLst>
        </c:dLbl>
      </c:pivotFmt>
      <c:pivotFmt>
        <c:idx val="151"/>
        <c:spPr>
          <a:solidFill>
            <a:srgbClr val="FF6600"/>
          </a:solidFill>
        </c:spPr>
        <c:marker>
          <c:symbol val="none"/>
        </c:marker>
        <c:dLbl>
          <c:idx val="0"/>
          <c:delete val="1"/>
          <c:extLst>
            <c:ext xmlns:c15="http://schemas.microsoft.com/office/drawing/2012/chart" uri="{CE6537A1-D6FC-4f65-9D91-7224C49458BB}"/>
          </c:extLst>
        </c:dLbl>
      </c:pivotFmt>
      <c:pivotFmt>
        <c:idx val="152"/>
        <c:spPr>
          <a:solidFill>
            <a:srgbClr val="89BA17"/>
          </a:solidFill>
        </c:spPr>
        <c:marker>
          <c:symbol val="none"/>
        </c:marker>
        <c:dLbl>
          <c:idx val="0"/>
          <c:delete val="1"/>
          <c:extLst>
            <c:ext xmlns:c15="http://schemas.microsoft.com/office/drawing/2012/chart" uri="{CE6537A1-D6FC-4f65-9D91-7224C49458BB}"/>
          </c:extLst>
        </c:dLbl>
      </c:pivotFmt>
      <c:pivotFmt>
        <c:idx val="153"/>
        <c:spPr>
          <a:solidFill>
            <a:srgbClr val="023F88"/>
          </a:solidFill>
        </c:spPr>
        <c:marker>
          <c:symbol val="none"/>
        </c:marker>
        <c:dLbl>
          <c:idx val="0"/>
          <c:delete val="1"/>
          <c:extLst>
            <c:ext xmlns:c15="http://schemas.microsoft.com/office/drawing/2012/chart" uri="{CE6537A1-D6FC-4f65-9D91-7224C49458BB}"/>
          </c:extLst>
        </c:dLbl>
      </c:pivotFmt>
      <c:pivotFmt>
        <c:idx val="154"/>
        <c:spPr>
          <a:solidFill>
            <a:srgbClr val="FF6600"/>
          </a:solidFill>
        </c:spPr>
        <c:marker>
          <c:symbol val="none"/>
        </c:marker>
        <c:dLbl>
          <c:idx val="0"/>
          <c:delete val="1"/>
          <c:extLst>
            <c:ext xmlns:c15="http://schemas.microsoft.com/office/drawing/2012/chart" uri="{CE6537A1-D6FC-4f65-9D91-7224C49458BB}"/>
          </c:extLst>
        </c:dLbl>
      </c:pivotFmt>
      <c:pivotFmt>
        <c:idx val="155"/>
        <c:spPr>
          <a:solidFill>
            <a:srgbClr val="89BA17"/>
          </a:solidFill>
        </c:spPr>
        <c:marker>
          <c:symbol val="none"/>
        </c:marker>
        <c:dLbl>
          <c:idx val="0"/>
          <c:delete val="1"/>
          <c:extLst>
            <c:ext xmlns:c15="http://schemas.microsoft.com/office/drawing/2012/chart" uri="{CE6537A1-D6FC-4f65-9D91-7224C49458BB}"/>
          </c:extLst>
        </c:dLbl>
      </c:pivotFmt>
      <c:pivotFmt>
        <c:idx val="156"/>
        <c:spPr>
          <a:solidFill>
            <a:srgbClr val="7030A0"/>
          </a:solidFill>
        </c:spPr>
        <c:marker>
          <c:symbol val="none"/>
        </c:marker>
        <c:dLbl>
          <c:idx val="0"/>
          <c:delete val="1"/>
          <c:extLst>
            <c:ext xmlns:c15="http://schemas.microsoft.com/office/drawing/2012/chart" uri="{CE6537A1-D6FC-4f65-9D91-7224C49458BB}"/>
          </c:extLst>
        </c:dLbl>
      </c:pivotFmt>
      <c:pivotFmt>
        <c:idx val="157"/>
        <c:marker>
          <c:symbol val="none"/>
        </c:marker>
        <c:dLbl>
          <c:idx val="0"/>
          <c:delete val="1"/>
          <c:extLst>
            <c:ext xmlns:c15="http://schemas.microsoft.com/office/drawing/2012/chart" uri="{CE6537A1-D6FC-4f65-9D91-7224C49458BB}"/>
          </c:extLst>
        </c:dLbl>
      </c:pivotFmt>
      <c:pivotFmt>
        <c:idx val="158"/>
        <c:marker>
          <c:symbol val="none"/>
        </c:marker>
        <c:dLbl>
          <c:idx val="0"/>
          <c:delete val="1"/>
          <c:extLst>
            <c:ext xmlns:c15="http://schemas.microsoft.com/office/drawing/2012/chart" uri="{CE6537A1-D6FC-4f65-9D91-7224C49458BB}"/>
          </c:extLst>
        </c:dLbl>
      </c:pivotFmt>
      <c:pivotFmt>
        <c:idx val="159"/>
        <c:marker>
          <c:symbol val="none"/>
        </c:marker>
        <c:dLbl>
          <c:idx val="0"/>
          <c:delete val="1"/>
          <c:extLst>
            <c:ext xmlns:c15="http://schemas.microsoft.com/office/drawing/2012/chart" uri="{CE6537A1-D6FC-4f65-9D91-7224C49458BB}"/>
          </c:extLst>
        </c:dLbl>
      </c:pivotFmt>
      <c:pivotFmt>
        <c:idx val="160"/>
        <c:marker>
          <c:symbol val="none"/>
        </c:marker>
        <c:dLbl>
          <c:idx val="0"/>
          <c:delete val="1"/>
          <c:extLst>
            <c:ext xmlns:c15="http://schemas.microsoft.com/office/drawing/2012/chart" uri="{CE6537A1-D6FC-4f65-9D91-7224C49458BB}"/>
          </c:extLst>
        </c:dLbl>
      </c:pivotFmt>
      <c:pivotFmt>
        <c:idx val="161"/>
        <c:spPr>
          <a:solidFill>
            <a:srgbClr val="00B4ED"/>
          </a:solidFill>
        </c:spPr>
        <c:marker>
          <c:symbol val="none"/>
        </c:marker>
        <c:dLbl>
          <c:idx val="0"/>
          <c:delete val="1"/>
          <c:extLst>
            <c:ext xmlns:c15="http://schemas.microsoft.com/office/drawing/2012/chart" uri="{CE6537A1-D6FC-4f65-9D91-7224C49458BB}"/>
          </c:extLst>
        </c:dLbl>
      </c:pivotFmt>
      <c:pivotFmt>
        <c:idx val="162"/>
        <c:spPr>
          <a:solidFill>
            <a:srgbClr val="023F88"/>
          </a:solidFill>
        </c:spPr>
        <c:marker>
          <c:symbol val="none"/>
        </c:marker>
        <c:dLbl>
          <c:idx val="0"/>
          <c:delete val="1"/>
          <c:extLst>
            <c:ext xmlns:c15="http://schemas.microsoft.com/office/drawing/2012/chart" uri="{CE6537A1-D6FC-4f65-9D91-7224C49458BB}"/>
          </c:extLst>
        </c:dLbl>
      </c:pivotFmt>
      <c:pivotFmt>
        <c:idx val="163"/>
        <c:spPr>
          <a:solidFill>
            <a:srgbClr val="FF6600"/>
          </a:solidFill>
        </c:spPr>
        <c:marker>
          <c:symbol val="none"/>
        </c:marker>
        <c:dLbl>
          <c:idx val="0"/>
          <c:delete val="1"/>
          <c:extLst>
            <c:ext xmlns:c15="http://schemas.microsoft.com/office/drawing/2012/chart" uri="{CE6537A1-D6FC-4f65-9D91-7224C49458BB}"/>
          </c:extLst>
        </c:dLbl>
      </c:pivotFmt>
      <c:pivotFmt>
        <c:idx val="164"/>
        <c:spPr>
          <a:solidFill>
            <a:srgbClr val="89BA17"/>
          </a:solidFill>
        </c:spPr>
        <c:marker>
          <c:symbol val="none"/>
        </c:marker>
        <c:dLbl>
          <c:idx val="0"/>
          <c:delete val="1"/>
          <c:extLst>
            <c:ext xmlns:c15="http://schemas.microsoft.com/office/drawing/2012/chart" uri="{CE6537A1-D6FC-4f65-9D91-7224C49458BB}"/>
          </c:extLst>
        </c:dLbl>
      </c:pivotFmt>
      <c:pivotFmt>
        <c:idx val="165"/>
        <c:spPr>
          <a:solidFill>
            <a:srgbClr val="7030A0"/>
          </a:solidFill>
        </c:spPr>
        <c:marker>
          <c:symbol val="none"/>
        </c:marker>
        <c:dLbl>
          <c:idx val="0"/>
          <c:delete val="1"/>
          <c:extLst>
            <c:ext xmlns:c15="http://schemas.microsoft.com/office/drawing/2012/chart" uri="{CE6537A1-D6FC-4f65-9D91-7224C49458BB}"/>
          </c:extLst>
        </c:dLbl>
      </c:pivotFmt>
      <c:pivotFmt>
        <c:idx val="166"/>
        <c:spPr>
          <a:solidFill>
            <a:srgbClr val="023F88"/>
          </a:solidFill>
        </c:spPr>
        <c:marker>
          <c:symbol val="none"/>
        </c:marker>
        <c:dLbl>
          <c:idx val="0"/>
          <c:delete val="1"/>
          <c:extLst>
            <c:ext xmlns:c15="http://schemas.microsoft.com/office/drawing/2012/chart" uri="{CE6537A1-D6FC-4f65-9D91-7224C49458BB}"/>
          </c:extLst>
        </c:dLbl>
      </c:pivotFmt>
      <c:pivotFmt>
        <c:idx val="167"/>
        <c:spPr>
          <a:solidFill>
            <a:srgbClr val="FF6600"/>
          </a:solidFill>
        </c:spPr>
        <c:marker>
          <c:symbol val="none"/>
        </c:marker>
        <c:dLbl>
          <c:idx val="0"/>
          <c:delete val="1"/>
          <c:extLst>
            <c:ext xmlns:c15="http://schemas.microsoft.com/office/drawing/2012/chart" uri="{CE6537A1-D6FC-4f65-9D91-7224C49458BB}"/>
          </c:extLst>
        </c:dLbl>
      </c:pivotFmt>
      <c:pivotFmt>
        <c:idx val="168"/>
        <c:spPr>
          <a:solidFill>
            <a:srgbClr val="89BA17"/>
          </a:solidFill>
        </c:spPr>
        <c:marker>
          <c:symbol val="none"/>
        </c:marker>
        <c:dLbl>
          <c:idx val="0"/>
          <c:delete val="1"/>
          <c:extLst>
            <c:ext xmlns:c15="http://schemas.microsoft.com/office/drawing/2012/chart" uri="{CE6537A1-D6FC-4f65-9D91-7224C49458BB}"/>
          </c:extLst>
        </c:dLbl>
      </c:pivotFmt>
      <c:pivotFmt>
        <c:idx val="169"/>
        <c:spPr>
          <a:solidFill>
            <a:srgbClr val="7030A0"/>
          </a:solidFill>
        </c:spPr>
        <c:marker>
          <c:symbol val="none"/>
        </c:marker>
        <c:dLbl>
          <c:idx val="0"/>
          <c:delete val="1"/>
          <c:extLst>
            <c:ext xmlns:c15="http://schemas.microsoft.com/office/drawing/2012/chart" uri="{CE6537A1-D6FC-4f65-9D91-7224C49458BB}"/>
          </c:extLst>
        </c:dLbl>
      </c:pivotFmt>
      <c:pivotFmt>
        <c:idx val="170"/>
        <c:marker>
          <c:symbol val="none"/>
        </c:marker>
        <c:dLbl>
          <c:idx val="0"/>
          <c:delete val="1"/>
          <c:extLst>
            <c:ext xmlns:c15="http://schemas.microsoft.com/office/drawing/2012/chart" uri="{CE6537A1-D6FC-4f65-9D91-7224C49458BB}"/>
          </c:extLst>
        </c:dLbl>
      </c:pivotFmt>
      <c:pivotFmt>
        <c:idx val="171"/>
        <c:marker>
          <c:symbol val="none"/>
        </c:marker>
        <c:dLbl>
          <c:idx val="0"/>
          <c:delete val="1"/>
          <c:extLst>
            <c:ext xmlns:c15="http://schemas.microsoft.com/office/drawing/2012/chart" uri="{CE6537A1-D6FC-4f65-9D91-7224C49458BB}"/>
          </c:extLst>
        </c:dLbl>
      </c:pivotFmt>
      <c:pivotFmt>
        <c:idx val="172"/>
        <c:marker>
          <c:symbol val="none"/>
        </c:marker>
        <c:dLbl>
          <c:idx val="0"/>
          <c:delete val="1"/>
          <c:extLst>
            <c:ext xmlns:c15="http://schemas.microsoft.com/office/drawing/2012/chart" uri="{CE6537A1-D6FC-4f65-9D91-7224C49458BB}"/>
          </c:extLst>
        </c:dLbl>
      </c:pivotFmt>
      <c:pivotFmt>
        <c:idx val="173"/>
        <c:marker>
          <c:symbol val="none"/>
        </c:marker>
        <c:dLbl>
          <c:idx val="0"/>
          <c:delete val="1"/>
          <c:extLst>
            <c:ext xmlns:c15="http://schemas.microsoft.com/office/drawing/2012/chart" uri="{CE6537A1-D6FC-4f65-9D91-7224C49458BB}"/>
          </c:extLst>
        </c:dLbl>
      </c:pivotFmt>
      <c:pivotFmt>
        <c:idx val="174"/>
        <c:marker>
          <c:symbol val="none"/>
        </c:marker>
        <c:dLbl>
          <c:idx val="0"/>
          <c:delete val="1"/>
          <c:extLst>
            <c:ext xmlns:c15="http://schemas.microsoft.com/office/drawing/2012/chart" uri="{CE6537A1-D6FC-4f65-9D91-7224C49458BB}"/>
          </c:extLst>
        </c:dLbl>
      </c:pivotFmt>
      <c:pivotFmt>
        <c:idx val="175"/>
        <c:marker>
          <c:symbol val="none"/>
        </c:marker>
        <c:dLbl>
          <c:idx val="0"/>
          <c:delete val="1"/>
          <c:extLst>
            <c:ext xmlns:c15="http://schemas.microsoft.com/office/drawing/2012/chart" uri="{CE6537A1-D6FC-4f65-9D91-7224C49458BB}"/>
          </c:extLst>
        </c:dLbl>
      </c:pivotFmt>
      <c:pivotFmt>
        <c:idx val="176"/>
        <c:spPr>
          <a:solidFill>
            <a:srgbClr val="023F88"/>
          </a:solidFill>
        </c:spPr>
        <c:marker>
          <c:symbol val="none"/>
        </c:marker>
        <c:dLbl>
          <c:idx val="0"/>
          <c:delete val="1"/>
          <c:extLst>
            <c:ext xmlns:c15="http://schemas.microsoft.com/office/drawing/2012/chart" uri="{CE6537A1-D6FC-4f65-9D91-7224C49458BB}"/>
          </c:extLst>
        </c:dLbl>
      </c:pivotFmt>
      <c:pivotFmt>
        <c:idx val="177"/>
        <c:spPr>
          <a:solidFill>
            <a:srgbClr val="FF6600"/>
          </a:solidFill>
        </c:spPr>
        <c:marker>
          <c:symbol val="none"/>
        </c:marker>
        <c:dLbl>
          <c:idx val="0"/>
          <c:delete val="1"/>
          <c:extLst>
            <c:ext xmlns:c15="http://schemas.microsoft.com/office/drawing/2012/chart" uri="{CE6537A1-D6FC-4f65-9D91-7224C49458BB}"/>
          </c:extLst>
        </c:dLbl>
      </c:pivotFmt>
      <c:pivotFmt>
        <c:idx val="178"/>
        <c:spPr>
          <a:solidFill>
            <a:srgbClr val="89BA17"/>
          </a:solidFill>
        </c:spPr>
        <c:marker>
          <c:symbol val="none"/>
        </c:marker>
        <c:dLbl>
          <c:idx val="0"/>
          <c:delete val="1"/>
          <c:extLst>
            <c:ext xmlns:c15="http://schemas.microsoft.com/office/drawing/2012/chart" uri="{CE6537A1-D6FC-4f65-9D91-7224C49458BB}"/>
          </c:extLst>
        </c:dLbl>
      </c:pivotFmt>
      <c:pivotFmt>
        <c:idx val="179"/>
        <c:spPr>
          <a:solidFill>
            <a:srgbClr val="7030A0"/>
          </a:solidFill>
        </c:spPr>
        <c:marker>
          <c:symbol val="none"/>
        </c:marker>
        <c:dLbl>
          <c:idx val="0"/>
          <c:delete val="1"/>
          <c:extLst>
            <c:ext xmlns:c15="http://schemas.microsoft.com/office/drawing/2012/chart" uri="{CE6537A1-D6FC-4f65-9D91-7224C49458BB}"/>
          </c:extLst>
        </c:dLbl>
      </c:pivotFmt>
      <c:pivotFmt>
        <c:idx val="180"/>
        <c:spPr>
          <a:solidFill>
            <a:srgbClr val="00B4ED"/>
          </a:solidFill>
        </c:spPr>
        <c:marker>
          <c:symbol val="none"/>
        </c:marker>
        <c:dLbl>
          <c:idx val="0"/>
          <c:delete val="1"/>
          <c:extLst>
            <c:ext xmlns:c15="http://schemas.microsoft.com/office/drawing/2012/chart" uri="{CE6537A1-D6FC-4f65-9D91-7224C49458BB}"/>
          </c:extLst>
        </c:dLbl>
      </c:pivotFmt>
      <c:pivotFmt>
        <c:idx val="181"/>
        <c:spPr>
          <a:solidFill>
            <a:srgbClr val="023F88"/>
          </a:solidFill>
        </c:spPr>
        <c:marker>
          <c:symbol val="none"/>
        </c:marker>
        <c:dLbl>
          <c:idx val="0"/>
          <c:delete val="1"/>
          <c:extLst>
            <c:ext xmlns:c15="http://schemas.microsoft.com/office/drawing/2012/chart" uri="{CE6537A1-D6FC-4f65-9D91-7224C49458BB}"/>
          </c:extLst>
        </c:dLbl>
      </c:pivotFmt>
      <c:pivotFmt>
        <c:idx val="182"/>
        <c:spPr>
          <a:solidFill>
            <a:srgbClr val="FF6600"/>
          </a:solidFill>
        </c:spPr>
        <c:marker>
          <c:symbol val="none"/>
        </c:marker>
        <c:dLbl>
          <c:idx val="0"/>
          <c:delete val="1"/>
          <c:extLst>
            <c:ext xmlns:c15="http://schemas.microsoft.com/office/drawing/2012/chart" uri="{CE6537A1-D6FC-4f65-9D91-7224C49458BB}"/>
          </c:extLst>
        </c:dLbl>
      </c:pivotFmt>
      <c:pivotFmt>
        <c:idx val="183"/>
        <c:spPr>
          <a:solidFill>
            <a:srgbClr val="89BA17"/>
          </a:solidFill>
        </c:spPr>
        <c:marker>
          <c:symbol val="none"/>
        </c:marker>
        <c:dLbl>
          <c:idx val="0"/>
          <c:delete val="1"/>
          <c:extLst>
            <c:ext xmlns:c15="http://schemas.microsoft.com/office/drawing/2012/chart" uri="{CE6537A1-D6FC-4f65-9D91-7224C49458BB}"/>
          </c:extLst>
        </c:dLbl>
      </c:pivotFmt>
      <c:pivotFmt>
        <c:idx val="184"/>
        <c:spPr>
          <a:solidFill>
            <a:srgbClr val="7030A0"/>
          </a:solidFill>
        </c:spPr>
        <c:marker>
          <c:symbol val="none"/>
        </c:marker>
        <c:dLbl>
          <c:idx val="0"/>
          <c:delete val="1"/>
          <c:extLst>
            <c:ext xmlns:c15="http://schemas.microsoft.com/office/drawing/2012/chart" uri="{CE6537A1-D6FC-4f65-9D91-7224C49458BB}"/>
          </c:extLst>
        </c:dLbl>
      </c:pivotFmt>
      <c:pivotFmt>
        <c:idx val="185"/>
        <c:marker>
          <c:symbol val="none"/>
        </c:marker>
        <c:dLbl>
          <c:idx val="0"/>
          <c:delete val="1"/>
          <c:extLst>
            <c:ext xmlns:c15="http://schemas.microsoft.com/office/drawing/2012/chart" uri="{CE6537A1-D6FC-4f65-9D91-7224C49458BB}"/>
          </c:extLst>
        </c:dLbl>
      </c:pivotFmt>
      <c:pivotFmt>
        <c:idx val="186"/>
        <c:marker>
          <c:symbol val="none"/>
        </c:marker>
        <c:dLbl>
          <c:idx val="0"/>
          <c:delete val="1"/>
          <c:extLst>
            <c:ext xmlns:c15="http://schemas.microsoft.com/office/drawing/2012/chart" uri="{CE6537A1-D6FC-4f65-9D91-7224C49458BB}"/>
          </c:extLst>
        </c:dLbl>
      </c:pivotFmt>
      <c:pivotFmt>
        <c:idx val="187"/>
        <c:marker>
          <c:symbol val="none"/>
        </c:marker>
        <c:dLbl>
          <c:idx val="0"/>
          <c:delete val="1"/>
          <c:extLst>
            <c:ext xmlns:c15="http://schemas.microsoft.com/office/drawing/2012/chart" uri="{CE6537A1-D6FC-4f65-9D91-7224C49458BB}"/>
          </c:extLst>
        </c:dLbl>
      </c:pivotFmt>
      <c:pivotFmt>
        <c:idx val="188"/>
        <c:marker>
          <c:symbol val="none"/>
        </c:marker>
        <c:dLbl>
          <c:idx val="0"/>
          <c:delete val="1"/>
          <c:extLst>
            <c:ext xmlns:c15="http://schemas.microsoft.com/office/drawing/2012/chart" uri="{CE6537A1-D6FC-4f65-9D91-7224C49458BB}"/>
          </c:extLst>
        </c:dLbl>
      </c:pivotFmt>
      <c:pivotFmt>
        <c:idx val="189"/>
        <c:marker>
          <c:symbol val="none"/>
        </c:marker>
        <c:dLbl>
          <c:idx val="0"/>
          <c:delete val="1"/>
          <c:extLst>
            <c:ext xmlns:c15="http://schemas.microsoft.com/office/drawing/2012/chart" uri="{CE6537A1-D6FC-4f65-9D91-7224C49458BB}"/>
          </c:extLst>
        </c:dLbl>
      </c:pivotFmt>
      <c:pivotFmt>
        <c:idx val="190"/>
        <c:marker>
          <c:symbol val="none"/>
        </c:marker>
        <c:dLbl>
          <c:idx val="0"/>
          <c:delete val="1"/>
          <c:extLst>
            <c:ext xmlns:c15="http://schemas.microsoft.com/office/drawing/2012/chart" uri="{CE6537A1-D6FC-4f65-9D91-7224C49458BB}"/>
          </c:extLst>
        </c:dLbl>
      </c:pivotFmt>
      <c:pivotFmt>
        <c:idx val="191"/>
        <c:spPr>
          <a:solidFill>
            <a:srgbClr val="023F88"/>
          </a:solidFill>
        </c:spPr>
        <c:marker>
          <c:symbol val="none"/>
        </c:marker>
        <c:dLbl>
          <c:idx val="0"/>
          <c:delete val="1"/>
          <c:extLst>
            <c:ext xmlns:c15="http://schemas.microsoft.com/office/drawing/2012/chart" uri="{CE6537A1-D6FC-4f65-9D91-7224C49458BB}"/>
          </c:extLst>
        </c:dLbl>
      </c:pivotFmt>
      <c:pivotFmt>
        <c:idx val="192"/>
        <c:spPr>
          <a:solidFill>
            <a:srgbClr val="FF6600"/>
          </a:solidFill>
        </c:spPr>
        <c:marker>
          <c:symbol val="none"/>
        </c:marker>
        <c:dLbl>
          <c:idx val="0"/>
          <c:delete val="1"/>
          <c:extLst>
            <c:ext xmlns:c15="http://schemas.microsoft.com/office/drawing/2012/chart" uri="{CE6537A1-D6FC-4f65-9D91-7224C49458BB}"/>
          </c:extLst>
        </c:dLbl>
      </c:pivotFmt>
      <c:pivotFmt>
        <c:idx val="193"/>
        <c:spPr>
          <a:solidFill>
            <a:srgbClr val="89BA17"/>
          </a:solidFill>
        </c:spPr>
        <c:marker>
          <c:symbol val="none"/>
        </c:marker>
        <c:dLbl>
          <c:idx val="0"/>
          <c:delete val="1"/>
          <c:extLst>
            <c:ext xmlns:c15="http://schemas.microsoft.com/office/drawing/2012/chart" uri="{CE6537A1-D6FC-4f65-9D91-7224C49458BB}"/>
          </c:extLst>
        </c:dLbl>
      </c:pivotFmt>
      <c:pivotFmt>
        <c:idx val="194"/>
        <c:spPr>
          <a:solidFill>
            <a:srgbClr val="7030A0"/>
          </a:solidFill>
        </c:spPr>
        <c:marker>
          <c:symbol val="none"/>
        </c:marker>
        <c:dLbl>
          <c:idx val="0"/>
          <c:delete val="1"/>
          <c:extLst>
            <c:ext xmlns:c15="http://schemas.microsoft.com/office/drawing/2012/chart" uri="{CE6537A1-D6FC-4f65-9D91-7224C49458BB}"/>
          </c:extLst>
        </c:dLbl>
      </c:pivotFmt>
      <c:pivotFmt>
        <c:idx val="195"/>
        <c:spPr>
          <a:solidFill>
            <a:srgbClr val="00B4ED"/>
          </a:solidFill>
        </c:spPr>
        <c:marker>
          <c:symbol val="none"/>
        </c:marker>
        <c:dLbl>
          <c:idx val="0"/>
          <c:delete val="1"/>
          <c:extLst>
            <c:ext xmlns:c15="http://schemas.microsoft.com/office/drawing/2012/chart" uri="{CE6537A1-D6FC-4f65-9D91-7224C49458BB}"/>
          </c:extLst>
        </c:dLbl>
      </c:pivotFmt>
      <c:pivotFmt>
        <c:idx val="196"/>
        <c:spPr>
          <a:solidFill>
            <a:srgbClr val="023F88"/>
          </a:solidFill>
        </c:spPr>
        <c:marker>
          <c:symbol val="none"/>
        </c:marker>
        <c:dLbl>
          <c:idx val="0"/>
          <c:delete val="1"/>
          <c:extLst>
            <c:ext xmlns:c15="http://schemas.microsoft.com/office/drawing/2012/chart" uri="{CE6537A1-D6FC-4f65-9D91-7224C49458BB}"/>
          </c:extLst>
        </c:dLbl>
      </c:pivotFmt>
      <c:pivotFmt>
        <c:idx val="197"/>
        <c:spPr>
          <a:solidFill>
            <a:srgbClr val="FF6600"/>
          </a:solidFill>
        </c:spPr>
        <c:marker>
          <c:symbol val="none"/>
        </c:marker>
        <c:dLbl>
          <c:idx val="0"/>
          <c:delete val="1"/>
          <c:extLst>
            <c:ext xmlns:c15="http://schemas.microsoft.com/office/drawing/2012/chart" uri="{CE6537A1-D6FC-4f65-9D91-7224C49458BB}"/>
          </c:extLst>
        </c:dLbl>
      </c:pivotFmt>
      <c:pivotFmt>
        <c:idx val="198"/>
        <c:marker>
          <c:symbol val="none"/>
        </c:marker>
        <c:dLbl>
          <c:idx val="0"/>
          <c:delete val="1"/>
          <c:extLst>
            <c:ext xmlns:c15="http://schemas.microsoft.com/office/drawing/2012/chart" uri="{CE6537A1-D6FC-4f65-9D91-7224C49458BB}"/>
          </c:extLst>
        </c:dLbl>
      </c:pivotFmt>
      <c:pivotFmt>
        <c:idx val="199"/>
        <c:marker>
          <c:symbol val="none"/>
        </c:marker>
        <c:dLbl>
          <c:idx val="0"/>
          <c:delete val="1"/>
          <c:extLst>
            <c:ext xmlns:c15="http://schemas.microsoft.com/office/drawing/2012/chart" uri="{CE6537A1-D6FC-4f65-9D91-7224C49458BB}"/>
          </c:extLst>
        </c:dLbl>
      </c:pivotFmt>
      <c:pivotFmt>
        <c:idx val="200"/>
        <c:marker>
          <c:symbol val="none"/>
        </c:marker>
        <c:dLbl>
          <c:idx val="0"/>
          <c:delete val="1"/>
          <c:extLst>
            <c:ext xmlns:c15="http://schemas.microsoft.com/office/drawing/2012/chart" uri="{CE6537A1-D6FC-4f65-9D91-7224C49458BB}"/>
          </c:extLst>
        </c:dLbl>
      </c:pivotFmt>
      <c:pivotFmt>
        <c:idx val="201"/>
        <c:marker>
          <c:symbol val="none"/>
        </c:marker>
        <c:dLbl>
          <c:idx val="0"/>
          <c:delete val="1"/>
          <c:extLst>
            <c:ext xmlns:c15="http://schemas.microsoft.com/office/drawing/2012/chart" uri="{CE6537A1-D6FC-4f65-9D91-7224C49458BB}"/>
          </c:extLst>
        </c:dLbl>
      </c:pivotFmt>
      <c:pivotFmt>
        <c:idx val="202"/>
        <c:marker>
          <c:symbol val="none"/>
        </c:marker>
        <c:dLbl>
          <c:idx val="0"/>
          <c:delete val="1"/>
          <c:extLst>
            <c:ext xmlns:c15="http://schemas.microsoft.com/office/drawing/2012/chart" uri="{CE6537A1-D6FC-4f65-9D91-7224C49458BB}"/>
          </c:extLst>
        </c:dLbl>
      </c:pivotFmt>
      <c:pivotFmt>
        <c:idx val="203"/>
        <c:marker>
          <c:symbol val="none"/>
        </c:marker>
        <c:dLbl>
          <c:idx val="0"/>
          <c:delete val="1"/>
          <c:extLst>
            <c:ext xmlns:c15="http://schemas.microsoft.com/office/drawing/2012/chart" uri="{CE6537A1-D6FC-4f65-9D91-7224C49458BB}"/>
          </c:extLst>
        </c:dLbl>
      </c:pivotFmt>
      <c:pivotFmt>
        <c:idx val="204"/>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spPr>
          <a:solidFill>
            <a:srgbClr val="023F88"/>
          </a:solidFill>
        </c:spPr>
        <c:marker>
          <c:symbol val="none"/>
        </c:marker>
        <c:dLbl>
          <c:idx val="0"/>
          <c:delete val="1"/>
          <c:extLst>
            <c:ext xmlns:c15="http://schemas.microsoft.com/office/drawing/2012/chart" uri="{CE6537A1-D6FC-4f65-9D91-7224C49458BB}"/>
          </c:extLst>
        </c:dLbl>
      </c:pivotFmt>
      <c:pivotFmt>
        <c:idx val="207"/>
        <c:spPr>
          <a:solidFill>
            <a:srgbClr val="89BA17"/>
          </a:solidFill>
        </c:spPr>
        <c:marker>
          <c:symbol val="none"/>
        </c:marker>
        <c:dLbl>
          <c:idx val="0"/>
          <c:delete val="1"/>
          <c:extLst>
            <c:ext xmlns:c15="http://schemas.microsoft.com/office/drawing/2012/chart" uri="{CE6537A1-D6FC-4f65-9D91-7224C49458BB}"/>
          </c:extLst>
        </c:dLbl>
      </c:pivotFmt>
      <c:pivotFmt>
        <c:idx val="208"/>
        <c:spPr>
          <a:solidFill>
            <a:srgbClr val="FF6600"/>
          </a:solidFill>
        </c:spPr>
        <c:marker>
          <c:symbol val="none"/>
        </c:marker>
        <c:dLbl>
          <c:idx val="0"/>
          <c:delete val="1"/>
          <c:extLst>
            <c:ext xmlns:c15="http://schemas.microsoft.com/office/drawing/2012/chart" uri="{CE6537A1-D6FC-4f65-9D91-7224C49458BB}"/>
          </c:extLst>
        </c:dLbl>
      </c:pivotFmt>
      <c:pivotFmt>
        <c:idx val="209"/>
        <c:spPr>
          <a:solidFill>
            <a:srgbClr val="7030A0"/>
          </a:solidFill>
        </c:spPr>
        <c:marker>
          <c:symbol val="none"/>
        </c:marker>
        <c:dLbl>
          <c:idx val="0"/>
          <c:delete val="1"/>
          <c:extLst>
            <c:ext xmlns:c15="http://schemas.microsoft.com/office/drawing/2012/chart" uri="{CE6537A1-D6FC-4f65-9D91-7224C49458BB}"/>
          </c:extLst>
        </c:dLbl>
      </c:pivotFmt>
      <c:pivotFmt>
        <c:idx val="210"/>
        <c:spPr>
          <a:solidFill>
            <a:srgbClr val="00B4ED"/>
          </a:solidFill>
        </c:spPr>
        <c:marker>
          <c:symbol val="none"/>
        </c:marker>
        <c:dLbl>
          <c:idx val="0"/>
          <c:delete val="1"/>
          <c:extLst>
            <c:ext xmlns:c15="http://schemas.microsoft.com/office/drawing/2012/chart" uri="{CE6537A1-D6FC-4f65-9D91-7224C49458BB}"/>
          </c:extLst>
        </c:dLbl>
      </c:pivotFmt>
      <c:pivotFmt>
        <c:idx val="211"/>
        <c:spPr>
          <a:solidFill>
            <a:srgbClr val="023F88"/>
          </a:solidFill>
        </c:spPr>
        <c:marker>
          <c:symbol val="none"/>
        </c:marker>
        <c:dLbl>
          <c:idx val="0"/>
          <c:delete val="1"/>
          <c:extLst>
            <c:ext xmlns:c15="http://schemas.microsoft.com/office/drawing/2012/chart" uri="{CE6537A1-D6FC-4f65-9D91-7224C49458BB}"/>
          </c:extLst>
        </c:dLbl>
      </c:pivotFmt>
      <c:pivotFmt>
        <c:idx val="212"/>
        <c:spPr>
          <a:solidFill>
            <a:srgbClr val="FF6600"/>
          </a:solidFill>
        </c:spPr>
        <c:marker>
          <c:symbol val="none"/>
        </c:marker>
        <c:dLbl>
          <c:idx val="0"/>
          <c:delete val="1"/>
          <c:extLst>
            <c:ext xmlns:c15="http://schemas.microsoft.com/office/drawing/2012/chart" uri="{CE6537A1-D6FC-4f65-9D91-7224C49458BB}"/>
          </c:extLst>
        </c:dLbl>
      </c:pivotFmt>
      <c:pivotFmt>
        <c:idx val="213"/>
        <c:spPr>
          <a:solidFill>
            <a:srgbClr val="89BA17"/>
          </a:solidFill>
        </c:spPr>
        <c:marker>
          <c:symbol val="none"/>
        </c:marker>
        <c:dLbl>
          <c:idx val="0"/>
          <c:delete val="1"/>
          <c:extLst>
            <c:ext xmlns:c15="http://schemas.microsoft.com/office/drawing/2012/chart" uri="{CE6537A1-D6FC-4f65-9D91-7224C49458BB}"/>
          </c:extLst>
        </c:dLbl>
      </c:pivotFmt>
      <c:pivotFmt>
        <c:idx val="214"/>
        <c:spPr>
          <a:solidFill>
            <a:srgbClr val="7030A0"/>
          </a:solidFill>
        </c:spPr>
        <c:marker>
          <c:symbol val="none"/>
        </c:marker>
        <c:dLbl>
          <c:idx val="0"/>
          <c:delete val="1"/>
          <c:extLst>
            <c:ext xmlns:c15="http://schemas.microsoft.com/office/drawing/2012/chart" uri="{CE6537A1-D6FC-4f65-9D91-7224C49458BB}"/>
          </c:extLst>
        </c:dLbl>
      </c:pivotFmt>
      <c:pivotFmt>
        <c:idx val="215"/>
        <c:marker>
          <c:symbol val="none"/>
        </c:marker>
        <c:dLbl>
          <c:idx val="0"/>
          <c:delete val="1"/>
          <c:extLst>
            <c:ext xmlns:c15="http://schemas.microsoft.com/office/drawing/2012/chart" uri="{CE6537A1-D6FC-4f65-9D91-7224C49458BB}"/>
          </c:extLst>
        </c:dLbl>
      </c:pivotFmt>
      <c:pivotFmt>
        <c:idx val="216"/>
        <c:marker>
          <c:symbol val="none"/>
        </c:marker>
        <c:dLbl>
          <c:idx val="0"/>
          <c:delete val="1"/>
          <c:extLst>
            <c:ext xmlns:c15="http://schemas.microsoft.com/office/drawing/2012/chart" uri="{CE6537A1-D6FC-4f65-9D91-7224C49458BB}"/>
          </c:extLst>
        </c:dLbl>
      </c:pivotFmt>
      <c:pivotFmt>
        <c:idx val="217"/>
        <c:marker>
          <c:symbol val="none"/>
        </c:marker>
        <c:dLbl>
          <c:idx val="0"/>
          <c:delete val="1"/>
          <c:extLst>
            <c:ext xmlns:c15="http://schemas.microsoft.com/office/drawing/2012/chart" uri="{CE6537A1-D6FC-4f65-9D91-7224C49458BB}"/>
          </c:extLst>
        </c:dLbl>
      </c:pivotFmt>
      <c:pivotFmt>
        <c:idx val="218"/>
        <c:marker>
          <c:symbol val="none"/>
        </c:marker>
        <c:dLbl>
          <c:idx val="0"/>
          <c:delete val="1"/>
          <c:extLst>
            <c:ext xmlns:c15="http://schemas.microsoft.com/office/drawing/2012/chart" uri="{CE6537A1-D6FC-4f65-9D91-7224C49458BB}"/>
          </c:extLst>
        </c:dLbl>
      </c:pivotFmt>
      <c:pivotFmt>
        <c:idx val="219"/>
        <c:spPr>
          <a:solidFill>
            <a:srgbClr val="00B4ED"/>
          </a:solidFill>
        </c:spPr>
        <c:marker>
          <c:symbol val="none"/>
        </c:marker>
        <c:dLbl>
          <c:idx val="0"/>
          <c:delete val="1"/>
          <c:extLst>
            <c:ext xmlns:c15="http://schemas.microsoft.com/office/drawing/2012/chart" uri="{CE6537A1-D6FC-4f65-9D91-7224C49458BB}"/>
          </c:extLst>
        </c:dLbl>
      </c:pivotFmt>
      <c:pivotFmt>
        <c:idx val="220"/>
        <c:spPr>
          <a:solidFill>
            <a:srgbClr val="023F88"/>
          </a:solidFill>
        </c:spPr>
        <c:marker>
          <c:symbol val="none"/>
        </c:marker>
        <c:dLbl>
          <c:idx val="0"/>
          <c:delete val="1"/>
          <c:extLst>
            <c:ext xmlns:c15="http://schemas.microsoft.com/office/drawing/2012/chart" uri="{CE6537A1-D6FC-4f65-9D91-7224C49458BB}"/>
          </c:extLst>
        </c:dLbl>
      </c:pivotFmt>
      <c:pivotFmt>
        <c:idx val="221"/>
        <c:spPr>
          <a:solidFill>
            <a:srgbClr val="FF6600"/>
          </a:solidFill>
        </c:spPr>
        <c:marker>
          <c:symbol val="none"/>
        </c:marker>
        <c:dLbl>
          <c:idx val="0"/>
          <c:delete val="1"/>
          <c:extLst>
            <c:ext xmlns:c15="http://schemas.microsoft.com/office/drawing/2012/chart" uri="{CE6537A1-D6FC-4f65-9D91-7224C49458BB}"/>
          </c:extLst>
        </c:dLbl>
      </c:pivotFmt>
      <c:pivotFmt>
        <c:idx val="222"/>
        <c:spPr>
          <a:solidFill>
            <a:srgbClr val="89BA17"/>
          </a:solidFill>
        </c:spPr>
        <c:marker>
          <c:symbol val="none"/>
        </c:marker>
        <c:dLbl>
          <c:idx val="0"/>
          <c:delete val="1"/>
          <c:extLst>
            <c:ext xmlns:c15="http://schemas.microsoft.com/office/drawing/2012/chart" uri="{CE6537A1-D6FC-4f65-9D91-7224C49458BB}"/>
          </c:extLst>
        </c:dLbl>
      </c:pivotFmt>
      <c:pivotFmt>
        <c:idx val="223"/>
        <c:spPr>
          <a:solidFill>
            <a:srgbClr val="7030A0"/>
          </a:solidFill>
        </c:spPr>
        <c:marker>
          <c:symbol val="none"/>
        </c:marker>
        <c:dLbl>
          <c:idx val="0"/>
          <c:delete val="1"/>
          <c:extLst>
            <c:ext xmlns:c15="http://schemas.microsoft.com/office/drawing/2012/chart" uri="{CE6537A1-D6FC-4f65-9D91-7224C49458BB}"/>
          </c:extLst>
        </c:dLbl>
      </c:pivotFmt>
      <c:pivotFmt>
        <c:idx val="224"/>
        <c:spPr>
          <a:solidFill>
            <a:srgbClr val="023F88"/>
          </a:solidFill>
        </c:spPr>
        <c:marker>
          <c:symbol val="none"/>
        </c:marker>
        <c:dLbl>
          <c:idx val="0"/>
          <c:delete val="1"/>
          <c:extLst>
            <c:ext xmlns:c15="http://schemas.microsoft.com/office/drawing/2012/chart" uri="{CE6537A1-D6FC-4f65-9D91-7224C49458BB}"/>
          </c:extLst>
        </c:dLbl>
      </c:pivotFmt>
      <c:pivotFmt>
        <c:idx val="225"/>
        <c:spPr>
          <a:solidFill>
            <a:srgbClr val="FF6600"/>
          </a:solidFill>
        </c:spPr>
        <c:marker>
          <c:symbol val="none"/>
        </c:marker>
        <c:dLbl>
          <c:idx val="0"/>
          <c:delete val="1"/>
          <c:extLst>
            <c:ext xmlns:c15="http://schemas.microsoft.com/office/drawing/2012/chart" uri="{CE6537A1-D6FC-4f65-9D91-7224C49458BB}"/>
          </c:extLst>
        </c:dLbl>
      </c:pivotFmt>
      <c:pivotFmt>
        <c:idx val="226"/>
        <c:spPr>
          <a:solidFill>
            <a:srgbClr val="89BA17"/>
          </a:solidFill>
        </c:spPr>
        <c:marker>
          <c:symbol val="none"/>
        </c:marker>
        <c:dLbl>
          <c:idx val="0"/>
          <c:delete val="1"/>
          <c:extLst>
            <c:ext xmlns:c15="http://schemas.microsoft.com/office/drawing/2012/chart" uri="{CE6537A1-D6FC-4f65-9D91-7224C49458BB}"/>
          </c:extLst>
        </c:dLbl>
      </c:pivotFmt>
      <c:pivotFmt>
        <c:idx val="227"/>
        <c:spPr>
          <a:solidFill>
            <a:srgbClr val="7030A0"/>
          </a:solidFill>
        </c:spPr>
        <c:marker>
          <c:symbol val="none"/>
        </c:marker>
        <c:dLbl>
          <c:idx val="0"/>
          <c:delete val="1"/>
          <c:extLst>
            <c:ext xmlns:c15="http://schemas.microsoft.com/office/drawing/2012/chart" uri="{CE6537A1-D6FC-4f65-9D91-7224C49458BB}"/>
          </c:extLst>
        </c:dLbl>
      </c:pivotFmt>
      <c:pivotFmt>
        <c:idx val="228"/>
        <c:marker>
          <c:symbol val="none"/>
        </c:marker>
        <c:dLbl>
          <c:idx val="0"/>
          <c:delete val="1"/>
          <c:extLst>
            <c:ext xmlns:c15="http://schemas.microsoft.com/office/drawing/2012/chart" uri="{CE6537A1-D6FC-4f65-9D91-7224C49458BB}"/>
          </c:extLst>
        </c:dLbl>
      </c:pivotFmt>
      <c:pivotFmt>
        <c:idx val="229"/>
        <c:marker>
          <c:symbol val="none"/>
        </c:marker>
        <c:dLbl>
          <c:idx val="0"/>
          <c:delete val="1"/>
          <c:extLst>
            <c:ext xmlns:c15="http://schemas.microsoft.com/office/drawing/2012/chart" uri="{CE6537A1-D6FC-4f65-9D91-7224C49458BB}"/>
          </c:extLst>
        </c:dLbl>
      </c:pivotFmt>
      <c:pivotFmt>
        <c:idx val="230"/>
        <c:marker>
          <c:symbol val="none"/>
        </c:marker>
        <c:dLbl>
          <c:idx val="0"/>
          <c:delete val="1"/>
          <c:extLst>
            <c:ext xmlns:c15="http://schemas.microsoft.com/office/drawing/2012/chart" uri="{CE6537A1-D6FC-4f65-9D91-7224C49458BB}"/>
          </c:extLst>
        </c:dLbl>
      </c:pivotFmt>
      <c:pivotFmt>
        <c:idx val="231"/>
        <c:marker>
          <c:symbol val="none"/>
        </c:marker>
        <c:dLbl>
          <c:idx val="0"/>
          <c:delete val="1"/>
          <c:extLst>
            <c:ext xmlns:c15="http://schemas.microsoft.com/office/drawing/2012/chart" uri="{CE6537A1-D6FC-4f65-9D91-7224C49458BB}"/>
          </c:extLst>
        </c:dLbl>
      </c:pivotFmt>
      <c:pivotFmt>
        <c:idx val="232"/>
        <c:spPr>
          <a:solidFill>
            <a:srgbClr val="00B4ED"/>
          </a:solidFill>
        </c:spPr>
        <c:marker>
          <c:symbol val="none"/>
        </c:marker>
        <c:dLbl>
          <c:idx val="0"/>
          <c:delete val="1"/>
          <c:extLst>
            <c:ext xmlns:c15="http://schemas.microsoft.com/office/drawing/2012/chart" uri="{CE6537A1-D6FC-4f65-9D91-7224C49458BB}"/>
          </c:extLst>
        </c:dLbl>
      </c:pivotFmt>
      <c:pivotFmt>
        <c:idx val="233"/>
        <c:spPr>
          <a:solidFill>
            <a:srgbClr val="023F88"/>
          </a:solidFill>
        </c:spPr>
        <c:marker>
          <c:symbol val="none"/>
        </c:marker>
        <c:dLbl>
          <c:idx val="0"/>
          <c:delete val="1"/>
          <c:extLst>
            <c:ext xmlns:c15="http://schemas.microsoft.com/office/drawing/2012/chart" uri="{CE6537A1-D6FC-4f65-9D91-7224C49458BB}"/>
          </c:extLst>
        </c:dLbl>
      </c:pivotFmt>
      <c:pivotFmt>
        <c:idx val="234"/>
        <c:spPr>
          <a:solidFill>
            <a:srgbClr val="FF6600"/>
          </a:solidFill>
        </c:spPr>
        <c:marker>
          <c:symbol val="none"/>
        </c:marker>
        <c:dLbl>
          <c:idx val="0"/>
          <c:delete val="1"/>
          <c:extLst>
            <c:ext xmlns:c15="http://schemas.microsoft.com/office/drawing/2012/chart" uri="{CE6537A1-D6FC-4f65-9D91-7224C49458BB}"/>
          </c:extLst>
        </c:dLbl>
      </c:pivotFmt>
      <c:pivotFmt>
        <c:idx val="235"/>
        <c:spPr>
          <a:solidFill>
            <a:srgbClr val="89BA17"/>
          </a:solidFill>
        </c:spPr>
        <c:marker>
          <c:symbol val="none"/>
        </c:marker>
        <c:dLbl>
          <c:idx val="0"/>
          <c:delete val="1"/>
          <c:extLst>
            <c:ext xmlns:c15="http://schemas.microsoft.com/office/drawing/2012/chart" uri="{CE6537A1-D6FC-4f65-9D91-7224C49458BB}"/>
          </c:extLst>
        </c:dLbl>
      </c:pivotFmt>
      <c:pivotFmt>
        <c:idx val="236"/>
        <c:spPr>
          <a:solidFill>
            <a:srgbClr val="7030A0"/>
          </a:solidFill>
        </c:spPr>
        <c:marker>
          <c:symbol val="none"/>
        </c:marker>
        <c:dLbl>
          <c:idx val="0"/>
          <c:delete val="1"/>
          <c:extLst>
            <c:ext xmlns:c15="http://schemas.microsoft.com/office/drawing/2012/chart" uri="{CE6537A1-D6FC-4f65-9D91-7224C49458BB}"/>
          </c:extLst>
        </c:dLbl>
      </c:pivotFmt>
      <c:pivotFmt>
        <c:idx val="237"/>
        <c:spPr>
          <a:solidFill>
            <a:srgbClr val="023F88"/>
          </a:solidFill>
        </c:spPr>
        <c:marker>
          <c:symbol val="none"/>
        </c:marker>
        <c:dLbl>
          <c:idx val="0"/>
          <c:delete val="1"/>
          <c:extLst>
            <c:ext xmlns:c15="http://schemas.microsoft.com/office/drawing/2012/chart" uri="{CE6537A1-D6FC-4f65-9D91-7224C49458BB}"/>
          </c:extLst>
        </c:dLbl>
      </c:pivotFmt>
      <c:pivotFmt>
        <c:idx val="238"/>
        <c:spPr>
          <a:solidFill>
            <a:srgbClr val="FF6600"/>
          </a:solidFill>
        </c:spPr>
        <c:marker>
          <c:symbol val="none"/>
        </c:marker>
        <c:dLbl>
          <c:idx val="0"/>
          <c:delete val="1"/>
          <c:extLst>
            <c:ext xmlns:c15="http://schemas.microsoft.com/office/drawing/2012/chart" uri="{CE6537A1-D6FC-4f65-9D91-7224C49458BB}"/>
          </c:extLst>
        </c:dLbl>
      </c:pivotFmt>
      <c:pivotFmt>
        <c:idx val="239"/>
        <c:spPr>
          <a:solidFill>
            <a:srgbClr val="89BA17"/>
          </a:solidFill>
        </c:spPr>
        <c:marker>
          <c:symbol val="none"/>
        </c:marker>
        <c:dLbl>
          <c:idx val="0"/>
          <c:delete val="1"/>
          <c:extLst>
            <c:ext xmlns:c15="http://schemas.microsoft.com/office/drawing/2012/chart" uri="{CE6537A1-D6FC-4f65-9D91-7224C49458BB}"/>
          </c:extLst>
        </c:dLbl>
      </c:pivotFmt>
      <c:pivotFmt>
        <c:idx val="240"/>
        <c:spPr>
          <a:solidFill>
            <a:srgbClr val="7030A0"/>
          </a:solidFill>
        </c:spPr>
        <c:marker>
          <c:symbol val="none"/>
        </c:marker>
        <c:dLbl>
          <c:idx val="0"/>
          <c:delete val="1"/>
          <c:extLst>
            <c:ext xmlns:c15="http://schemas.microsoft.com/office/drawing/2012/chart" uri="{CE6537A1-D6FC-4f65-9D91-7224C49458BB}"/>
          </c:extLst>
        </c:dLbl>
      </c:pivotFmt>
      <c:pivotFmt>
        <c:idx val="241"/>
        <c:marker>
          <c:symbol val="none"/>
        </c:marker>
        <c:dLbl>
          <c:idx val="0"/>
          <c:delete val="1"/>
          <c:extLst>
            <c:ext xmlns:c15="http://schemas.microsoft.com/office/drawing/2012/chart" uri="{CE6537A1-D6FC-4f65-9D91-7224C49458BB}"/>
          </c:extLst>
        </c:dLbl>
      </c:pivotFmt>
      <c:pivotFmt>
        <c:idx val="242"/>
        <c:marker>
          <c:symbol val="none"/>
        </c:marker>
        <c:dLbl>
          <c:idx val="0"/>
          <c:delete val="1"/>
          <c:extLst>
            <c:ext xmlns:c15="http://schemas.microsoft.com/office/drawing/2012/chart" uri="{CE6537A1-D6FC-4f65-9D91-7224C49458BB}"/>
          </c:extLst>
        </c:dLbl>
      </c:pivotFmt>
      <c:pivotFmt>
        <c:idx val="243"/>
        <c:marker>
          <c:symbol val="none"/>
        </c:marker>
        <c:dLbl>
          <c:idx val="0"/>
          <c:delete val="1"/>
          <c:extLst>
            <c:ext xmlns:c15="http://schemas.microsoft.com/office/drawing/2012/chart" uri="{CE6537A1-D6FC-4f65-9D91-7224C49458BB}"/>
          </c:extLst>
        </c:dLbl>
      </c:pivotFmt>
      <c:pivotFmt>
        <c:idx val="244"/>
        <c:marker>
          <c:symbol val="none"/>
        </c:marker>
        <c:dLbl>
          <c:idx val="0"/>
          <c:delete val="1"/>
          <c:extLst>
            <c:ext xmlns:c15="http://schemas.microsoft.com/office/drawing/2012/chart" uri="{CE6537A1-D6FC-4f65-9D91-7224C49458BB}"/>
          </c:extLst>
        </c:dLbl>
      </c:pivotFmt>
      <c:pivotFmt>
        <c:idx val="245"/>
        <c:spPr>
          <a:solidFill>
            <a:srgbClr val="00B4ED"/>
          </a:solidFill>
        </c:spPr>
        <c:marker>
          <c:symbol val="none"/>
        </c:marker>
        <c:dLbl>
          <c:idx val="0"/>
          <c:delete val="1"/>
          <c:extLst>
            <c:ext xmlns:c15="http://schemas.microsoft.com/office/drawing/2012/chart" uri="{CE6537A1-D6FC-4f65-9D91-7224C49458BB}"/>
          </c:extLst>
        </c:dLbl>
      </c:pivotFmt>
      <c:pivotFmt>
        <c:idx val="246"/>
        <c:spPr>
          <a:solidFill>
            <a:srgbClr val="023F88"/>
          </a:solidFill>
        </c:spPr>
        <c:marker>
          <c:symbol val="none"/>
        </c:marker>
        <c:dLbl>
          <c:idx val="0"/>
          <c:delete val="1"/>
          <c:extLst>
            <c:ext xmlns:c15="http://schemas.microsoft.com/office/drawing/2012/chart" uri="{CE6537A1-D6FC-4f65-9D91-7224C49458BB}"/>
          </c:extLst>
        </c:dLbl>
      </c:pivotFmt>
      <c:pivotFmt>
        <c:idx val="247"/>
        <c:spPr>
          <a:solidFill>
            <a:srgbClr val="FF6600"/>
          </a:solidFill>
        </c:spPr>
        <c:marker>
          <c:symbol val="none"/>
        </c:marker>
        <c:dLbl>
          <c:idx val="0"/>
          <c:delete val="1"/>
          <c:extLst>
            <c:ext xmlns:c15="http://schemas.microsoft.com/office/drawing/2012/chart" uri="{CE6537A1-D6FC-4f65-9D91-7224C49458BB}"/>
          </c:extLst>
        </c:dLbl>
      </c:pivotFmt>
      <c:pivotFmt>
        <c:idx val="248"/>
        <c:spPr>
          <a:solidFill>
            <a:srgbClr val="89BA17"/>
          </a:solidFill>
        </c:spPr>
        <c:marker>
          <c:symbol val="none"/>
        </c:marker>
        <c:dLbl>
          <c:idx val="0"/>
          <c:delete val="1"/>
          <c:extLst>
            <c:ext xmlns:c15="http://schemas.microsoft.com/office/drawing/2012/chart" uri="{CE6537A1-D6FC-4f65-9D91-7224C49458BB}"/>
          </c:extLst>
        </c:dLbl>
      </c:pivotFmt>
      <c:pivotFmt>
        <c:idx val="249"/>
        <c:spPr>
          <a:solidFill>
            <a:srgbClr val="7030A0"/>
          </a:solidFill>
        </c:spPr>
        <c:marker>
          <c:symbol val="none"/>
        </c:marker>
        <c:dLbl>
          <c:idx val="0"/>
          <c:delete val="1"/>
          <c:extLst>
            <c:ext xmlns:c15="http://schemas.microsoft.com/office/drawing/2012/chart" uri="{CE6537A1-D6FC-4f65-9D91-7224C49458BB}"/>
          </c:extLst>
        </c:dLbl>
      </c:pivotFmt>
      <c:pivotFmt>
        <c:idx val="250"/>
        <c:spPr>
          <a:solidFill>
            <a:srgbClr val="023F88"/>
          </a:solidFill>
        </c:spPr>
        <c:marker>
          <c:symbol val="none"/>
        </c:marker>
        <c:dLbl>
          <c:idx val="0"/>
          <c:delete val="1"/>
          <c:extLst>
            <c:ext xmlns:c15="http://schemas.microsoft.com/office/drawing/2012/chart" uri="{CE6537A1-D6FC-4f65-9D91-7224C49458BB}"/>
          </c:extLst>
        </c:dLbl>
      </c:pivotFmt>
      <c:pivotFmt>
        <c:idx val="251"/>
        <c:spPr>
          <a:solidFill>
            <a:srgbClr val="FF6600"/>
          </a:solidFill>
        </c:spPr>
        <c:marker>
          <c:symbol val="none"/>
        </c:marker>
        <c:dLbl>
          <c:idx val="0"/>
          <c:delete val="1"/>
          <c:extLst>
            <c:ext xmlns:c15="http://schemas.microsoft.com/office/drawing/2012/chart" uri="{CE6537A1-D6FC-4f65-9D91-7224C49458BB}"/>
          </c:extLst>
        </c:dLbl>
      </c:pivotFmt>
      <c:pivotFmt>
        <c:idx val="252"/>
        <c:spPr>
          <a:solidFill>
            <a:srgbClr val="89BA17"/>
          </a:solidFill>
        </c:spPr>
        <c:marker>
          <c:symbol val="none"/>
        </c:marker>
        <c:dLbl>
          <c:idx val="0"/>
          <c:delete val="1"/>
          <c:extLst>
            <c:ext xmlns:c15="http://schemas.microsoft.com/office/drawing/2012/chart" uri="{CE6537A1-D6FC-4f65-9D91-7224C49458BB}"/>
          </c:extLst>
        </c:dLbl>
      </c:pivotFmt>
      <c:pivotFmt>
        <c:idx val="253"/>
        <c:spPr>
          <a:solidFill>
            <a:srgbClr val="7030A0"/>
          </a:solidFill>
        </c:spPr>
        <c:marker>
          <c:symbol val="none"/>
        </c:marker>
        <c:dLbl>
          <c:idx val="0"/>
          <c:delete val="1"/>
          <c:extLst>
            <c:ext xmlns:c15="http://schemas.microsoft.com/office/drawing/2012/chart" uri="{CE6537A1-D6FC-4f65-9D91-7224C49458BB}"/>
          </c:extLst>
        </c:dLbl>
      </c:pivotFmt>
      <c:pivotFmt>
        <c:idx val="254"/>
        <c:marker>
          <c:symbol val="none"/>
        </c:marker>
        <c:dLbl>
          <c:idx val="0"/>
          <c:delete val="1"/>
          <c:extLst>
            <c:ext xmlns:c15="http://schemas.microsoft.com/office/drawing/2012/chart" uri="{CE6537A1-D6FC-4f65-9D91-7224C49458BB}"/>
          </c:extLst>
        </c:dLbl>
      </c:pivotFmt>
      <c:pivotFmt>
        <c:idx val="255"/>
        <c:marker>
          <c:symbol val="none"/>
        </c:marker>
        <c:dLbl>
          <c:idx val="0"/>
          <c:delete val="1"/>
          <c:extLst>
            <c:ext xmlns:c15="http://schemas.microsoft.com/office/drawing/2012/chart" uri="{CE6537A1-D6FC-4f65-9D91-7224C49458BB}"/>
          </c:extLst>
        </c:dLbl>
      </c:pivotFmt>
      <c:pivotFmt>
        <c:idx val="256"/>
        <c:marker>
          <c:symbol val="none"/>
        </c:marker>
        <c:dLbl>
          <c:idx val="0"/>
          <c:delete val="1"/>
          <c:extLst>
            <c:ext xmlns:c15="http://schemas.microsoft.com/office/drawing/2012/chart" uri="{CE6537A1-D6FC-4f65-9D91-7224C49458BB}"/>
          </c:extLst>
        </c:dLbl>
      </c:pivotFmt>
      <c:pivotFmt>
        <c:idx val="257"/>
        <c:marker>
          <c:symbol val="none"/>
        </c:marker>
        <c:dLbl>
          <c:idx val="0"/>
          <c:delete val="1"/>
          <c:extLst>
            <c:ext xmlns:c15="http://schemas.microsoft.com/office/drawing/2012/chart" uri="{CE6537A1-D6FC-4f65-9D91-7224C49458BB}"/>
          </c:extLst>
        </c:dLbl>
      </c:pivotFmt>
      <c:pivotFmt>
        <c:idx val="258"/>
        <c:marker>
          <c:symbol val="none"/>
        </c:marker>
        <c:dLbl>
          <c:idx val="0"/>
          <c:delete val="1"/>
          <c:extLst>
            <c:ext xmlns:c15="http://schemas.microsoft.com/office/drawing/2012/chart" uri="{CE6537A1-D6FC-4f65-9D91-7224C49458BB}"/>
          </c:extLst>
        </c:dLbl>
      </c:pivotFmt>
      <c:pivotFmt>
        <c:idx val="259"/>
        <c:marker>
          <c:symbol val="none"/>
        </c:marker>
        <c:dLbl>
          <c:idx val="0"/>
          <c:delete val="1"/>
          <c:extLst>
            <c:ext xmlns:c15="http://schemas.microsoft.com/office/drawing/2012/chart" uri="{CE6537A1-D6FC-4f65-9D91-7224C49458BB}"/>
          </c:extLst>
        </c:dLbl>
      </c:pivotFmt>
      <c:pivotFmt>
        <c:idx val="260"/>
        <c:spPr>
          <a:solidFill>
            <a:srgbClr val="023F88"/>
          </a:solidFill>
        </c:spPr>
        <c:marker>
          <c:symbol val="none"/>
        </c:marker>
        <c:dLbl>
          <c:idx val="0"/>
          <c:delete val="1"/>
          <c:extLst>
            <c:ext xmlns:c15="http://schemas.microsoft.com/office/drawing/2012/chart" uri="{CE6537A1-D6FC-4f65-9D91-7224C49458BB}"/>
          </c:extLst>
        </c:dLbl>
      </c:pivotFmt>
      <c:pivotFmt>
        <c:idx val="261"/>
        <c:spPr>
          <a:solidFill>
            <a:srgbClr val="FF6600"/>
          </a:solidFill>
        </c:spPr>
        <c:marker>
          <c:symbol val="none"/>
        </c:marker>
        <c:dLbl>
          <c:idx val="0"/>
          <c:delete val="1"/>
          <c:extLst>
            <c:ext xmlns:c15="http://schemas.microsoft.com/office/drawing/2012/chart" uri="{CE6537A1-D6FC-4f65-9D91-7224C49458BB}"/>
          </c:extLst>
        </c:dLbl>
      </c:pivotFmt>
      <c:pivotFmt>
        <c:idx val="262"/>
        <c:spPr>
          <a:solidFill>
            <a:srgbClr val="89BA17"/>
          </a:solidFill>
        </c:spPr>
        <c:marker>
          <c:symbol val="none"/>
        </c:marker>
        <c:dLbl>
          <c:idx val="0"/>
          <c:delete val="1"/>
          <c:extLst>
            <c:ext xmlns:c15="http://schemas.microsoft.com/office/drawing/2012/chart" uri="{CE6537A1-D6FC-4f65-9D91-7224C49458BB}"/>
          </c:extLst>
        </c:dLbl>
      </c:pivotFmt>
      <c:pivotFmt>
        <c:idx val="263"/>
        <c:spPr>
          <a:solidFill>
            <a:srgbClr val="7030A0"/>
          </a:solidFill>
        </c:spPr>
        <c:marker>
          <c:symbol val="none"/>
        </c:marker>
        <c:dLbl>
          <c:idx val="0"/>
          <c:delete val="1"/>
          <c:extLst>
            <c:ext xmlns:c15="http://schemas.microsoft.com/office/drawing/2012/chart" uri="{CE6537A1-D6FC-4f65-9D91-7224C49458BB}"/>
          </c:extLst>
        </c:dLbl>
      </c:pivotFmt>
      <c:pivotFmt>
        <c:idx val="264"/>
        <c:spPr>
          <a:solidFill>
            <a:srgbClr val="00B4ED"/>
          </a:solidFill>
        </c:spPr>
        <c:marker>
          <c:symbol val="none"/>
        </c:marker>
        <c:dLbl>
          <c:idx val="0"/>
          <c:delete val="1"/>
          <c:extLst>
            <c:ext xmlns:c15="http://schemas.microsoft.com/office/drawing/2012/chart" uri="{CE6537A1-D6FC-4f65-9D91-7224C49458BB}"/>
          </c:extLst>
        </c:dLbl>
      </c:pivotFmt>
      <c:pivotFmt>
        <c:idx val="265"/>
        <c:spPr>
          <a:solidFill>
            <a:srgbClr val="023F88"/>
          </a:solidFill>
        </c:spPr>
        <c:marker>
          <c:symbol val="none"/>
        </c:marker>
        <c:dLbl>
          <c:idx val="0"/>
          <c:delete val="1"/>
          <c:extLst>
            <c:ext xmlns:c15="http://schemas.microsoft.com/office/drawing/2012/chart" uri="{CE6537A1-D6FC-4f65-9D91-7224C49458BB}"/>
          </c:extLst>
        </c:dLbl>
      </c:pivotFmt>
      <c:pivotFmt>
        <c:idx val="266"/>
        <c:spPr>
          <a:solidFill>
            <a:srgbClr val="FF6600"/>
          </a:solidFill>
        </c:spPr>
        <c:marker>
          <c:symbol val="none"/>
        </c:marker>
        <c:dLbl>
          <c:idx val="0"/>
          <c:delete val="1"/>
          <c:extLst>
            <c:ext xmlns:c15="http://schemas.microsoft.com/office/drawing/2012/chart" uri="{CE6537A1-D6FC-4f65-9D91-7224C49458BB}"/>
          </c:extLst>
        </c:dLbl>
      </c:pivotFmt>
      <c:pivotFmt>
        <c:idx val="267"/>
        <c:spPr>
          <a:solidFill>
            <a:srgbClr val="89BA17"/>
          </a:solidFill>
        </c:spPr>
        <c:marker>
          <c:symbol val="none"/>
        </c:marker>
        <c:dLbl>
          <c:idx val="0"/>
          <c:delete val="1"/>
          <c:extLst>
            <c:ext xmlns:c15="http://schemas.microsoft.com/office/drawing/2012/chart" uri="{CE6537A1-D6FC-4f65-9D91-7224C49458BB}"/>
          </c:extLst>
        </c:dLbl>
      </c:pivotFmt>
      <c:pivotFmt>
        <c:idx val="268"/>
        <c:spPr>
          <a:solidFill>
            <a:srgbClr val="7030A0"/>
          </a:solidFill>
        </c:spPr>
        <c:marker>
          <c:symbol val="none"/>
        </c:marker>
        <c:dLbl>
          <c:idx val="0"/>
          <c:delete val="1"/>
          <c:extLst>
            <c:ext xmlns:c15="http://schemas.microsoft.com/office/drawing/2012/chart" uri="{CE6537A1-D6FC-4f65-9D91-7224C49458BB}"/>
          </c:extLst>
        </c:dLbl>
      </c:pivotFmt>
      <c:pivotFmt>
        <c:idx val="269"/>
        <c:marker>
          <c:symbol val="none"/>
        </c:marker>
        <c:dLbl>
          <c:idx val="0"/>
          <c:delete val="1"/>
          <c:extLst>
            <c:ext xmlns:c15="http://schemas.microsoft.com/office/drawing/2012/chart" uri="{CE6537A1-D6FC-4f65-9D91-7224C49458BB}"/>
          </c:extLst>
        </c:dLbl>
      </c:pivotFmt>
      <c:pivotFmt>
        <c:idx val="270"/>
        <c:marker>
          <c:symbol val="none"/>
        </c:marker>
        <c:dLbl>
          <c:idx val="0"/>
          <c:delete val="1"/>
          <c:extLst>
            <c:ext xmlns:c15="http://schemas.microsoft.com/office/drawing/2012/chart" uri="{CE6537A1-D6FC-4f65-9D91-7224C49458BB}"/>
          </c:extLst>
        </c:dLbl>
      </c:pivotFmt>
      <c:pivotFmt>
        <c:idx val="271"/>
        <c:marker>
          <c:symbol val="none"/>
        </c:marker>
        <c:dLbl>
          <c:idx val="0"/>
          <c:delete val="1"/>
          <c:extLst>
            <c:ext xmlns:c15="http://schemas.microsoft.com/office/drawing/2012/chart" uri="{CE6537A1-D6FC-4f65-9D91-7224C49458BB}"/>
          </c:extLst>
        </c:dLbl>
      </c:pivotFmt>
      <c:pivotFmt>
        <c:idx val="272"/>
        <c:marker>
          <c:symbol val="none"/>
        </c:marker>
        <c:dLbl>
          <c:idx val="0"/>
          <c:delete val="1"/>
          <c:extLst>
            <c:ext xmlns:c15="http://schemas.microsoft.com/office/drawing/2012/chart" uri="{CE6537A1-D6FC-4f65-9D91-7224C49458BB}"/>
          </c:extLst>
        </c:dLbl>
      </c:pivotFmt>
      <c:pivotFmt>
        <c:idx val="273"/>
        <c:marker>
          <c:symbol val="none"/>
        </c:marker>
        <c:dLbl>
          <c:idx val="0"/>
          <c:delete val="1"/>
          <c:extLst>
            <c:ext xmlns:c15="http://schemas.microsoft.com/office/drawing/2012/chart" uri="{CE6537A1-D6FC-4f65-9D91-7224C49458BB}"/>
          </c:extLst>
        </c:dLbl>
      </c:pivotFmt>
      <c:pivotFmt>
        <c:idx val="274"/>
        <c:marker>
          <c:symbol val="none"/>
        </c:marker>
        <c:dLbl>
          <c:idx val="0"/>
          <c:delete val="1"/>
          <c:extLst>
            <c:ext xmlns:c15="http://schemas.microsoft.com/office/drawing/2012/chart" uri="{CE6537A1-D6FC-4f65-9D91-7224C49458BB}"/>
          </c:extLst>
        </c:dLbl>
      </c:pivotFmt>
      <c:pivotFmt>
        <c:idx val="275"/>
        <c:spPr>
          <a:solidFill>
            <a:srgbClr val="023F88"/>
          </a:solidFill>
        </c:spPr>
        <c:marker>
          <c:symbol val="none"/>
        </c:marker>
        <c:dLbl>
          <c:idx val="0"/>
          <c:delete val="1"/>
          <c:extLst>
            <c:ext xmlns:c15="http://schemas.microsoft.com/office/drawing/2012/chart" uri="{CE6537A1-D6FC-4f65-9D91-7224C49458BB}"/>
          </c:extLst>
        </c:dLbl>
      </c:pivotFmt>
      <c:pivotFmt>
        <c:idx val="276"/>
        <c:spPr>
          <a:solidFill>
            <a:srgbClr val="FF6600"/>
          </a:solidFill>
        </c:spPr>
        <c:marker>
          <c:symbol val="none"/>
        </c:marker>
        <c:dLbl>
          <c:idx val="0"/>
          <c:delete val="1"/>
          <c:extLst>
            <c:ext xmlns:c15="http://schemas.microsoft.com/office/drawing/2012/chart" uri="{CE6537A1-D6FC-4f65-9D91-7224C49458BB}"/>
          </c:extLst>
        </c:dLbl>
      </c:pivotFmt>
      <c:pivotFmt>
        <c:idx val="277"/>
        <c:spPr>
          <a:solidFill>
            <a:srgbClr val="89BA17"/>
          </a:solidFill>
        </c:spPr>
        <c:marker>
          <c:symbol val="none"/>
        </c:marker>
        <c:dLbl>
          <c:idx val="0"/>
          <c:delete val="1"/>
          <c:extLst>
            <c:ext xmlns:c15="http://schemas.microsoft.com/office/drawing/2012/chart" uri="{CE6537A1-D6FC-4f65-9D91-7224C49458BB}"/>
          </c:extLst>
        </c:dLbl>
      </c:pivotFmt>
      <c:pivotFmt>
        <c:idx val="278"/>
        <c:spPr>
          <a:solidFill>
            <a:srgbClr val="00B4ED"/>
          </a:solidFill>
        </c:spPr>
        <c:marker>
          <c:symbol val="none"/>
        </c:marker>
        <c:dLbl>
          <c:idx val="0"/>
          <c:delete val="1"/>
          <c:extLst>
            <c:ext xmlns:c15="http://schemas.microsoft.com/office/drawing/2012/chart" uri="{CE6537A1-D6FC-4f65-9D91-7224C49458BB}"/>
          </c:extLst>
        </c:dLbl>
      </c:pivotFmt>
      <c:pivotFmt>
        <c:idx val="279"/>
        <c:spPr>
          <a:solidFill>
            <a:srgbClr val="7030A0"/>
          </a:solidFill>
        </c:spPr>
        <c:marker>
          <c:symbol val="none"/>
        </c:marker>
        <c:dLbl>
          <c:idx val="0"/>
          <c:delete val="1"/>
          <c:extLst>
            <c:ext xmlns:c15="http://schemas.microsoft.com/office/drawing/2012/chart" uri="{CE6537A1-D6FC-4f65-9D91-7224C49458BB}"/>
          </c:extLst>
        </c:dLbl>
      </c:pivotFmt>
      <c:pivotFmt>
        <c:idx val="280"/>
        <c:spPr>
          <a:solidFill>
            <a:srgbClr val="023F88"/>
          </a:solidFill>
        </c:spPr>
        <c:marker>
          <c:symbol val="none"/>
        </c:marker>
        <c:dLbl>
          <c:idx val="0"/>
          <c:delete val="1"/>
          <c:extLst>
            <c:ext xmlns:c15="http://schemas.microsoft.com/office/drawing/2012/chart" uri="{CE6537A1-D6FC-4f65-9D91-7224C49458BB}"/>
          </c:extLst>
        </c:dLbl>
      </c:pivotFmt>
      <c:pivotFmt>
        <c:idx val="281"/>
        <c:spPr>
          <a:solidFill>
            <a:srgbClr val="FF6600"/>
          </a:solidFill>
        </c:spPr>
        <c:marker>
          <c:symbol val="none"/>
        </c:marker>
        <c:dLbl>
          <c:idx val="0"/>
          <c:delete val="1"/>
          <c:extLst>
            <c:ext xmlns:c15="http://schemas.microsoft.com/office/drawing/2012/chart" uri="{CE6537A1-D6FC-4f65-9D91-7224C49458BB}"/>
          </c:extLst>
        </c:dLbl>
      </c:pivotFmt>
      <c:pivotFmt>
        <c:idx val="282"/>
        <c:spPr>
          <a:solidFill>
            <a:srgbClr val="89BA17"/>
          </a:solidFill>
        </c:spPr>
        <c:marker>
          <c:symbol val="none"/>
        </c:marker>
        <c:dLbl>
          <c:idx val="0"/>
          <c:delete val="1"/>
          <c:extLst>
            <c:ext xmlns:c15="http://schemas.microsoft.com/office/drawing/2012/chart" uri="{CE6537A1-D6FC-4f65-9D91-7224C49458BB}"/>
          </c:extLst>
        </c:dLbl>
      </c:pivotFmt>
      <c:pivotFmt>
        <c:idx val="283"/>
        <c:spPr>
          <a:solidFill>
            <a:srgbClr val="7030A0"/>
          </a:solidFill>
        </c:spPr>
        <c:marker>
          <c:symbol val="none"/>
        </c:marker>
        <c:dLbl>
          <c:idx val="0"/>
          <c:delete val="1"/>
          <c:extLst>
            <c:ext xmlns:c15="http://schemas.microsoft.com/office/drawing/2012/chart" uri="{CE6537A1-D6FC-4f65-9D91-7224C49458BB}"/>
          </c:extLst>
        </c:dLbl>
      </c:pivotFmt>
      <c:pivotFmt>
        <c:idx val="284"/>
        <c:marker>
          <c:symbol val="none"/>
        </c:marker>
        <c:dLbl>
          <c:idx val="0"/>
          <c:delete val="1"/>
          <c:extLst>
            <c:ext xmlns:c15="http://schemas.microsoft.com/office/drawing/2012/chart" uri="{CE6537A1-D6FC-4f65-9D91-7224C49458BB}"/>
          </c:extLst>
        </c:dLbl>
      </c:pivotFmt>
      <c:pivotFmt>
        <c:idx val="285"/>
        <c:marker>
          <c:symbol val="none"/>
        </c:marker>
        <c:dLbl>
          <c:idx val="0"/>
          <c:delete val="1"/>
          <c:extLst>
            <c:ext xmlns:c15="http://schemas.microsoft.com/office/drawing/2012/chart" uri="{CE6537A1-D6FC-4f65-9D91-7224C49458BB}"/>
          </c:extLst>
        </c:dLbl>
      </c:pivotFmt>
      <c:pivotFmt>
        <c:idx val="286"/>
        <c:marker>
          <c:symbol val="none"/>
        </c:marker>
        <c:dLbl>
          <c:idx val="0"/>
          <c:delete val="1"/>
          <c:extLst>
            <c:ext xmlns:c15="http://schemas.microsoft.com/office/drawing/2012/chart" uri="{CE6537A1-D6FC-4f65-9D91-7224C49458BB}"/>
          </c:extLst>
        </c:dLbl>
      </c:pivotFmt>
      <c:pivotFmt>
        <c:idx val="287"/>
        <c:marker>
          <c:symbol val="none"/>
        </c:marker>
        <c:dLbl>
          <c:idx val="0"/>
          <c:delete val="1"/>
          <c:extLst>
            <c:ext xmlns:c15="http://schemas.microsoft.com/office/drawing/2012/chart" uri="{CE6537A1-D6FC-4f65-9D91-7224C49458BB}"/>
          </c:extLst>
        </c:dLbl>
      </c:pivotFmt>
      <c:pivotFmt>
        <c:idx val="288"/>
        <c:marker>
          <c:symbol val="none"/>
        </c:marker>
        <c:dLbl>
          <c:idx val="0"/>
          <c:delete val="1"/>
          <c:extLst>
            <c:ext xmlns:c15="http://schemas.microsoft.com/office/drawing/2012/chart" uri="{CE6537A1-D6FC-4f65-9D91-7224C49458BB}"/>
          </c:extLst>
        </c:dLbl>
      </c:pivotFmt>
      <c:pivotFmt>
        <c:idx val="289"/>
        <c:spPr>
          <a:solidFill>
            <a:srgbClr val="023F88"/>
          </a:solidFill>
        </c:spPr>
        <c:marker>
          <c:symbol val="none"/>
        </c:marker>
        <c:dLbl>
          <c:idx val="0"/>
          <c:delete val="1"/>
          <c:extLst>
            <c:ext xmlns:c15="http://schemas.microsoft.com/office/drawing/2012/chart" uri="{CE6537A1-D6FC-4f65-9D91-7224C49458BB}"/>
          </c:extLst>
        </c:dLbl>
      </c:pivotFmt>
      <c:pivotFmt>
        <c:idx val="290"/>
        <c:spPr>
          <a:solidFill>
            <a:srgbClr val="FF6600"/>
          </a:solidFill>
        </c:spPr>
        <c:marker>
          <c:symbol val="none"/>
        </c:marker>
        <c:dLbl>
          <c:idx val="0"/>
          <c:delete val="1"/>
          <c:extLst>
            <c:ext xmlns:c15="http://schemas.microsoft.com/office/drawing/2012/chart" uri="{CE6537A1-D6FC-4f65-9D91-7224C49458BB}"/>
          </c:extLst>
        </c:dLbl>
      </c:pivotFmt>
      <c:pivotFmt>
        <c:idx val="291"/>
        <c:spPr>
          <a:solidFill>
            <a:srgbClr val="89BA17"/>
          </a:solidFill>
        </c:spPr>
        <c:marker>
          <c:symbol val="none"/>
        </c:marker>
        <c:dLbl>
          <c:idx val="0"/>
          <c:delete val="1"/>
          <c:extLst>
            <c:ext xmlns:c15="http://schemas.microsoft.com/office/drawing/2012/chart" uri="{CE6537A1-D6FC-4f65-9D91-7224C49458BB}"/>
          </c:extLst>
        </c:dLbl>
      </c:pivotFmt>
      <c:pivotFmt>
        <c:idx val="292"/>
        <c:spPr>
          <a:solidFill>
            <a:srgbClr val="7030A0"/>
          </a:solidFill>
        </c:spPr>
        <c:marker>
          <c:symbol val="none"/>
        </c:marker>
        <c:dLbl>
          <c:idx val="0"/>
          <c:delete val="1"/>
          <c:extLst>
            <c:ext xmlns:c15="http://schemas.microsoft.com/office/drawing/2012/chart" uri="{CE6537A1-D6FC-4f65-9D91-7224C49458BB}"/>
          </c:extLst>
        </c:dLbl>
      </c:pivotFmt>
      <c:pivotFmt>
        <c:idx val="293"/>
        <c:spPr>
          <a:solidFill>
            <a:srgbClr val="00B4ED"/>
          </a:solidFill>
        </c:spPr>
        <c:marker>
          <c:symbol val="none"/>
        </c:marker>
        <c:dLbl>
          <c:idx val="0"/>
          <c:delete val="1"/>
          <c:extLst>
            <c:ext xmlns:c15="http://schemas.microsoft.com/office/drawing/2012/chart" uri="{CE6537A1-D6FC-4f65-9D91-7224C49458BB}"/>
          </c:extLst>
        </c:dLbl>
      </c:pivotFmt>
      <c:pivotFmt>
        <c:idx val="294"/>
        <c:spPr>
          <a:solidFill>
            <a:srgbClr val="023F88"/>
          </a:solidFill>
        </c:spPr>
        <c:marker>
          <c:symbol val="none"/>
        </c:marker>
        <c:dLbl>
          <c:idx val="0"/>
          <c:delete val="1"/>
          <c:extLst>
            <c:ext xmlns:c15="http://schemas.microsoft.com/office/drawing/2012/chart" uri="{CE6537A1-D6FC-4f65-9D91-7224C49458BB}"/>
          </c:extLst>
        </c:dLbl>
      </c:pivotFmt>
      <c:pivotFmt>
        <c:idx val="295"/>
        <c:spPr>
          <a:solidFill>
            <a:srgbClr val="FF6600"/>
          </a:solidFill>
        </c:spPr>
        <c:marker>
          <c:symbol val="none"/>
        </c:marker>
        <c:dLbl>
          <c:idx val="0"/>
          <c:delete val="1"/>
          <c:extLst>
            <c:ext xmlns:c15="http://schemas.microsoft.com/office/drawing/2012/chart" uri="{CE6537A1-D6FC-4f65-9D91-7224C49458BB}"/>
          </c:extLst>
        </c:dLbl>
      </c:pivotFmt>
      <c:pivotFmt>
        <c:idx val="296"/>
        <c:spPr>
          <a:solidFill>
            <a:srgbClr val="89BA17"/>
          </a:solidFill>
        </c:spPr>
        <c:marker>
          <c:symbol val="none"/>
        </c:marker>
        <c:dLbl>
          <c:idx val="0"/>
          <c:delete val="1"/>
          <c:extLst>
            <c:ext xmlns:c15="http://schemas.microsoft.com/office/drawing/2012/chart" uri="{CE6537A1-D6FC-4f65-9D91-7224C49458BB}"/>
          </c:extLst>
        </c:dLbl>
      </c:pivotFmt>
      <c:pivotFmt>
        <c:idx val="297"/>
        <c:spPr>
          <a:solidFill>
            <a:srgbClr val="7030A0"/>
          </a:solidFill>
        </c:spPr>
        <c:marker>
          <c:symbol val="none"/>
        </c:marker>
        <c:dLbl>
          <c:idx val="0"/>
          <c:delete val="1"/>
          <c:extLst>
            <c:ext xmlns:c15="http://schemas.microsoft.com/office/drawing/2012/chart" uri="{CE6537A1-D6FC-4f65-9D91-7224C49458BB}"/>
          </c:extLst>
        </c:dLbl>
      </c:pivotFmt>
      <c:pivotFmt>
        <c:idx val="298"/>
        <c:marker>
          <c:symbol val="none"/>
        </c:marker>
        <c:dLbl>
          <c:idx val="0"/>
          <c:delete val="1"/>
          <c:extLst>
            <c:ext xmlns:c15="http://schemas.microsoft.com/office/drawing/2012/chart" uri="{CE6537A1-D6FC-4f65-9D91-7224C49458BB}"/>
          </c:extLst>
        </c:dLbl>
      </c:pivotFmt>
      <c:pivotFmt>
        <c:idx val="299"/>
        <c:marker>
          <c:symbol val="none"/>
        </c:marker>
        <c:dLbl>
          <c:idx val="0"/>
          <c:delete val="1"/>
          <c:extLst>
            <c:ext xmlns:c15="http://schemas.microsoft.com/office/drawing/2012/chart" uri="{CE6537A1-D6FC-4f65-9D91-7224C49458BB}"/>
          </c:extLst>
        </c:dLbl>
      </c:pivotFmt>
      <c:pivotFmt>
        <c:idx val="300"/>
        <c:marker>
          <c:symbol val="none"/>
        </c:marker>
        <c:dLbl>
          <c:idx val="0"/>
          <c:delete val="1"/>
          <c:extLst>
            <c:ext xmlns:c15="http://schemas.microsoft.com/office/drawing/2012/chart" uri="{CE6537A1-D6FC-4f65-9D91-7224C49458BB}"/>
          </c:extLst>
        </c:dLbl>
      </c:pivotFmt>
      <c:pivotFmt>
        <c:idx val="301"/>
        <c:marker>
          <c:symbol val="none"/>
        </c:marker>
        <c:dLbl>
          <c:idx val="0"/>
          <c:delete val="1"/>
          <c:extLst>
            <c:ext xmlns:c15="http://schemas.microsoft.com/office/drawing/2012/chart" uri="{CE6537A1-D6FC-4f65-9D91-7224C49458BB}"/>
          </c:extLst>
        </c:dLbl>
      </c:pivotFmt>
      <c:pivotFmt>
        <c:idx val="302"/>
        <c:spPr>
          <a:solidFill>
            <a:srgbClr val="00B4ED"/>
          </a:solidFill>
        </c:spPr>
        <c:marker>
          <c:symbol val="none"/>
        </c:marker>
        <c:dLbl>
          <c:idx val="0"/>
          <c:delete val="1"/>
          <c:extLst>
            <c:ext xmlns:c15="http://schemas.microsoft.com/office/drawing/2012/chart" uri="{CE6537A1-D6FC-4f65-9D91-7224C49458BB}"/>
          </c:extLst>
        </c:dLbl>
      </c:pivotFmt>
      <c:pivotFmt>
        <c:idx val="303"/>
        <c:spPr>
          <a:solidFill>
            <a:srgbClr val="023F88"/>
          </a:solidFill>
        </c:spPr>
        <c:marker>
          <c:symbol val="none"/>
        </c:marker>
        <c:dLbl>
          <c:idx val="0"/>
          <c:delete val="1"/>
          <c:extLst>
            <c:ext xmlns:c15="http://schemas.microsoft.com/office/drawing/2012/chart" uri="{CE6537A1-D6FC-4f65-9D91-7224C49458BB}"/>
          </c:extLst>
        </c:dLbl>
      </c:pivotFmt>
      <c:pivotFmt>
        <c:idx val="304"/>
        <c:spPr>
          <a:solidFill>
            <a:srgbClr val="FF6600"/>
          </a:solidFill>
        </c:spPr>
        <c:marker>
          <c:symbol val="none"/>
        </c:marker>
        <c:dLbl>
          <c:idx val="0"/>
          <c:delete val="1"/>
          <c:extLst>
            <c:ext xmlns:c15="http://schemas.microsoft.com/office/drawing/2012/chart" uri="{CE6537A1-D6FC-4f65-9D91-7224C49458BB}"/>
          </c:extLst>
        </c:dLbl>
      </c:pivotFmt>
      <c:pivotFmt>
        <c:idx val="305"/>
        <c:spPr>
          <a:solidFill>
            <a:srgbClr val="89BA17"/>
          </a:solidFill>
        </c:spPr>
        <c:marker>
          <c:symbol val="none"/>
        </c:marker>
        <c:dLbl>
          <c:idx val="0"/>
          <c:delete val="1"/>
          <c:extLst>
            <c:ext xmlns:c15="http://schemas.microsoft.com/office/drawing/2012/chart" uri="{CE6537A1-D6FC-4f65-9D91-7224C49458BB}"/>
          </c:extLst>
        </c:dLbl>
      </c:pivotFmt>
      <c:pivotFmt>
        <c:idx val="306"/>
        <c:spPr>
          <a:solidFill>
            <a:srgbClr val="7030A0"/>
          </a:solidFill>
        </c:spPr>
        <c:marker>
          <c:symbol val="none"/>
        </c:marker>
        <c:dLbl>
          <c:idx val="0"/>
          <c:delete val="1"/>
          <c:extLst>
            <c:ext xmlns:c15="http://schemas.microsoft.com/office/drawing/2012/chart" uri="{CE6537A1-D6FC-4f65-9D91-7224C49458BB}"/>
          </c:extLst>
        </c:dLbl>
      </c:pivotFmt>
      <c:pivotFmt>
        <c:idx val="307"/>
        <c:spPr>
          <a:solidFill>
            <a:srgbClr val="023F88"/>
          </a:solidFill>
        </c:spPr>
        <c:marker>
          <c:symbol val="none"/>
        </c:marker>
        <c:dLbl>
          <c:idx val="0"/>
          <c:delete val="1"/>
          <c:extLst>
            <c:ext xmlns:c15="http://schemas.microsoft.com/office/drawing/2012/chart" uri="{CE6537A1-D6FC-4f65-9D91-7224C49458BB}"/>
          </c:extLst>
        </c:dLbl>
      </c:pivotFmt>
      <c:pivotFmt>
        <c:idx val="308"/>
        <c:spPr>
          <a:solidFill>
            <a:srgbClr val="FF6600"/>
          </a:solidFill>
        </c:spPr>
        <c:marker>
          <c:symbol val="none"/>
        </c:marker>
        <c:dLbl>
          <c:idx val="0"/>
          <c:delete val="1"/>
          <c:extLst>
            <c:ext xmlns:c15="http://schemas.microsoft.com/office/drawing/2012/chart" uri="{CE6537A1-D6FC-4f65-9D91-7224C49458BB}"/>
          </c:extLst>
        </c:dLbl>
      </c:pivotFmt>
      <c:pivotFmt>
        <c:idx val="309"/>
        <c:spPr>
          <a:solidFill>
            <a:srgbClr val="89BA17"/>
          </a:solidFill>
        </c:spPr>
        <c:marker>
          <c:symbol val="none"/>
        </c:marker>
        <c:dLbl>
          <c:idx val="0"/>
          <c:delete val="1"/>
          <c:extLst>
            <c:ext xmlns:c15="http://schemas.microsoft.com/office/drawing/2012/chart" uri="{CE6537A1-D6FC-4f65-9D91-7224C49458BB}"/>
          </c:extLst>
        </c:dLbl>
      </c:pivotFmt>
      <c:pivotFmt>
        <c:idx val="310"/>
        <c:spPr>
          <a:solidFill>
            <a:srgbClr val="7030A0"/>
          </a:solidFill>
        </c:spPr>
        <c:marker>
          <c:symbol val="none"/>
        </c:marker>
        <c:dLbl>
          <c:idx val="0"/>
          <c:delete val="1"/>
          <c:extLst>
            <c:ext xmlns:c15="http://schemas.microsoft.com/office/drawing/2012/chart" uri="{CE6537A1-D6FC-4f65-9D91-7224C49458BB}"/>
          </c:extLst>
        </c:dLbl>
      </c:pivotFmt>
      <c:pivotFmt>
        <c:idx val="311"/>
        <c:marker>
          <c:symbol val="none"/>
        </c:marker>
        <c:dLbl>
          <c:idx val="0"/>
          <c:delete val="1"/>
          <c:extLst>
            <c:ext xmlns:c15="http://schemas.microsoft.com/office/drawing/2012/chart" uri="{CE6537A1-D6FC-4f65-9D91-7224C49458BB}"/>
          </c:extLst>
        </c:dLbl>
      </c:pivotFmt>
      <c:pivotFmt>
        <c:idx val="312"/>
        <c:marker>
          <c:symbol val="none"/>
        </c:marker>
      </c:pivotFmt>
      <c:pivotFmt>
        <c:idx val="313"/>
        <c:marker>
          <c:symbol val="none"/>
        </c:marker>
      </c:pivotFmt>
      <c:pivotFmt>
        <c:idx val="314"/>
        <c:marker>
          <c:symbol val="none"/>
        </c:marker>
      </c:pivotFmt>
      <c:pivotFmt>
        <c:idx val="315"/>
        <c:marker>
          <c:symbol val="none"/>
        </c:marker>
      </c:pivotFmt>
      <c:pivotFmt>
        <c:idx val="316"/>
        <c:marker>
          <c:symbol val="none"/>
        </c:marker>
      </c:pivotFmt>
      <c:pivotFmt>
        <c:idx val="317"/>
        <c:spPr>
          <a:solidFill>
            <a:srgbClr val="023F88"/>
          </a:solidFill>
        </c:spPr>
        <c:marker>
          <c:symbol val="none"/>
        </c:marker>
        <c:dLbl>
          <c:idx val="0"/>
          <c:delete val="1"/>
          <c:extLst>
            <c:ext xmlns:c15="http://schemas.microsoft.com/office/drawing/2012/chart" uri="{CE6537A1-D6FC-4f65-9D91-7224C49458BB}"/>
          </c:extLst>
        </c:dLbl>
      </c:pivotFmt>
      <c:pivotFmt>
        <c:idx val="318"/>
        <c:spPr>
          <a:solidFill>
            <a:srgbClr val="FF6600"/>
          </a:solidFill>
        </c:spPr>
        <c:marker>
          <c:symbol val="none"/>
        </c:marker>
        <c:dLbl>
          <c:idx val="0"/>
          <c:delete val="1"/>
          <c:extLst>
            <c:ext xmlns:c15="http://schemas.microsoft.com/office/drawing/2012/chart" uri="{CE6537A1-D6FC-4f65-9D91-7224C49458BB}"/>
          </c:extLst>
        </c:dLbl>
      </c:pivotFmt>
      <c:pivotFmt>
        <c:idx val="319"/>
        <c:spPr>
          <a:solidFill>
            <a:srgbClr val="89BA17"/>
          </a:solidFill>
        </c:spPr>
        <c:marker>
          <c:symbol val="none"/>
        </c:marker>
        <c:dLbl>
          <c:idx val="0"/>
          <c:delete val="1"/>
          <c:extLst>
            <c:ext xmlns:c15="http://schemas.microsoft.com/office/drawing/2012/chart" uri="{CE6537A1-D6FC-4f65-9D91-7224C49458BB}"/>
          </c:extLst>
        </c:dLbl>
      </c:pivotFmt>
      <c:pivotFmt>
        <c:idx val="320"/>
        <c:spPr>
          <a:solidFill>
            <a:srgbClr val="7030A0"/>
          </a:solidFill>
        </c:spPr>
        <c:marker>
          <c:symbol val="none"/>
        </c:marker>
        <c:dLbl>
          <c:idx val="0"/>
          <c:delete val="1"/>
          <c:extLst>
            <c:ext xmlns:c15="http://schemas.microsoft.com/office/drawing/2012/chart" uri="{CE6537A1-D6FC-4f65-9D91-7224C49458BB}"/>
          </c:extLst>
        </c:dLbl>
      </c:pivotFmt>
      <c:pivotFmt>
        <c:idx val="321"/>
        <c:spPr>
          <a:solidFill>
            <a:srgbClr val="00B4ED"/>
          </a:solidFill>
        </c:spPr>
        <c:marker>
          <c:symbol val="none"/>
        </c:marker>
        <c:dLbl>
          <c:idx val="0"/>
          <c:delete val="1"/>
          <c:extLst>
            <c:ext xmlns:c15="http://schemas.microsoft.com/office/drawing/2012/chart" uri="{CE6537A1-D6FC-4f65-9D91-7224C49458BB}"/>
          </c:extLst>
        </c:dLbl>
      </c:pivotFmt>
      <c:pivotFmt>
        <c:idx val="322"/>
        <c:spPr>
          <a:solidFill>
            <a:srgbClr val="023F88"/>
          </a:solidFill>
        </c:spPr>
        <c:marker>
          <c:symbol val="none"/>
        </c:marker>
        <c:dLbl>
          <c:idx val="0"/>
          <c:delete val="1"/>
          <c:extLst>
            <c:ext xmlns:c15="http://schemas.microsoft.com/office/drawing/2012/chart" uri="{CE6537A1-D6FC-4f65-9D91-7224C49458BB}"/>
          </c:extLst>
        </c:dLbl>
      </c:pivotFmt>
      <c:pivotFmt>
        <c:idx val="323"/>
        <c:spPr>
          <a:solidFill>
            <a:srgbClr val="FF6600"/>
          </a:solidFill>
        </c:spPr>
        <c:marker>
          <c:symbol val="none"/>
        </c:marker>
        <c:dLbl>
          <c:idx val="0"/>
          <c:delete val="1"/>
          <c:extLst>
            <c:ext xmlns:c15="http://schemas.microsoft.com/office/drawing/2012/chart" uri="{CE6537A1-D6FC-4f65-9D91-7224C49458BB}"/>
          </c:extLst>
        </c:dLbl>
      </c:pivotFmt>
      <c:pivotFmt>
        <c:idx val="324"/>
        <c:spPr>
          <a:solidFill>
            <a:srgbClr val="89BA17"/>
          </a:solidFill>
        </c:spPr>
        <c:marker>
          <c:symbol val="none"/>
        </c:marker>
        <c:dLbl>
          <c:idx val="0"/>
          <c:delete val="1"/>
          <c:extLst>
            <c:ext xmlns:c15="http://schemas.microsoft.com/office/drawing/2012/chart" uri="{CE6537A1-D6FC-4f65-9D91-7224C49458BB}"/>
          </c:extLst>
        </c:dLbl>
      </c:pivotFmt>
      <c:pivotFmt>
        <c:idx val="325"/>
        <c:spPr>
          <a:solidFill>
            <a:srgbClr val="7030A0"/>
          </a:solidFill>
        </c:spPr>
        <c:marker>
          <c:symbol val="none"/>
        </c:marker>
        <c:dLbl>
          <c:idx val="0"/>
          <c:delete val="1"/>
          <c:extLst>
            <c:ext xmlns:c15="http://schemas.microsoft.com/office/drawing/2012/chart" uri="{CE6537A1-D6FC-4f65-9D91-7224C49458BB}"/>
          </c:extLst>
        </c:dLbl>
      </c:pivotFmt>
      <c:pivotFmt>
        <c:idx val="326"/>
        <c:marker>
          <c:symbol val="none"/>
        </c:marker>
      </c:pivotFmt>
      <c:pivotFmt>
        <c:idx val="327"/>
        <c:marker>
          <c:symbol val="none"/>
        </c:marker>
      </c:pivotFmt>
      <c:pivotFmt>
        <c:idx val="328"/>
        <c:marker>
          <c:symbol val="none"/>
        </c:marker>
      </c:pivotFmt>
      <c:pivotFmt>
        <c:idx val="329"/>
        <c:marker>
          <c:symbol val="none"/>
        </c:marker>
      </c:pivotFmt>
      <c:pivotFmt>
        <c:idx val="330"/>
        <c:spPr>
          <a:solidFill>
            <a:srgbClr val="023F88"/>
          </a:solidFill>
        </c:spPr>
        <c:marker>
          <c:symbol val="none"/>
        </c:marker>
        <c:dLbl>
          <c:idx val="0"/>
          <c:delete val="1"/>
          <c:extLst>
            <c:ext xmlns:c15="http://schemas.microsoft.com/office/drawing/2012/chart" uri="{CE6537A1-D6FC-4f65-9D91-7224C49458BB}"/>
          </c:extLst>
        </c:dLbl>
      </c:pivotFmt>
      <c:pivotFmt>
        <c:idx val="331"/>
        <c:spPr>
          <a:solidFill>
            <a:srgbClr val="FF6600"/>
          </a:solidFill>
        </c:spPr>
        <c:marker>
          <c:symbol val="none"/>
        </c:marker>
        <c:dLbl>
          <c:idx val="0"/>
          <c:delete val="1"/>
          <c:extLst>
            <c:ext xmlns:c15="http://schemas.microsoft.com/office/drawing/2012/chart" uri="{CE6537A1-D6FC-4f65-9D91-7224C49458BB}"/>
          </c:extLst>
        </c:dLbl>
      </c:pivotFmt>
      <c:pivotFmt>
        <c:idx val="332"/>
        <c:spPr>
          <a:solidFill>
            <a:srgbClr val="89BA17"/>
          </a:solidFill>
        </c:spPr>
        <c:marker>
          <c:symbol val="none"/>
        </c:marker>
        <c:dLbl>
          <c:idx val="0"/>
          <c:delete val="1"/>
          <c:extLst>
            <c:ext xmlns:c15="http://schemas.microsoft.com/office/drawing/2012/chart" uri="{CE6537A1-D6FC-4f65-9D91-7224C49458BB}"/>
          </c:extLst>
        </c:dLbl>
      </c:pivotFmt>
      <c:pivotFmt>
        <c:idx val="333"/>
        <c:spPr>
          <a:solidFill>
            <a:srgbClr val="7030A0"/>
          </a:solidFill>
        </c:spPr>
        <c:marker>
          <c:symbol val="none"/>
        </c:marker>
        <c:dLbl>
          <c:idx val="0"/>
          <c:delete val="1"/>
          <c:extLst>
            <c:ext xmlns:c15="http://schemas.microsoft.com/office/drawing/2012/chart" uri="{CE6537A1-D6FC-4f65-9D91-7224C49458BB}"/>
          </c:extLst>
        </c:dLbl>
      </c:pivotFmt>
      <c:pivotFmt>
        <c:idx val="334"/>
        <c:spPr>
          <a:solidFill>
            <a:srgbClr val="00B4ED"/>
          </a:solidFill>
        </c:spPr>
        <c:marker>
          <c:symbol val="none"/>
        </c:marker>
        <c:dLbl>
          <c:idx val="0"/>
          <c:delete val="1"/>
          <c:extLst>
            <c:ext xmlns:c15="http://schemas.microsoft.com/office/drawing/2012/chart" uri="{CE6537A1-D6FC-4f65-9D91-7224C49458BB}"/>
          </c:extLst>
        </c:dLbl>
      </c:pivotFmt>
      <c:pivotFmt>
        <c:idx val="335"/>
        <c:spPr>
          <a:solidFill>
            <a:srgbClr val="023F88"/>
          </a:solidFill>
        </c:spPr>
        <c:marker>
          <c:symbol val="none"/>
        </c:marker>
        <c:dLbl>
          <c:idx val="0"/>
          <c:delete val="1"/>
          <c:extLst>
            <c:ext xmlns:c15="http://schemas.microsoft.com/office/drawing/2012/chart" uri="{CE6537A1-D6FC-4f65-9D91-7224C49458BB}"/>
          </c:extLst>
        </c:dLbl>
      </c:pivotFmt>
      <c:pivotFmt>
        <c:idx val="336"/>
        <c:spPr>
          <a:solidFill>
            <a:srgbClr val="FF6600"/>
          </a:solidFill>
        </c:spPr>
        <c:marker>
          <c:symbol val="none"/>
        </c:marker>
        <c:dLbl>
          <c:idx val="0"/>
          <c:delete val="1"/>
          <c:extLst>
            <c:ext xmlns:c15="http://schemas.microsoft.com/office/drawing/2012/chart" uri="{CE6537A1-D6FC-4f65-9D91-7224C49458BB}"/>
          </c:extLst>
        </c:dLbl>
      </c:pivotFmt>
      <c:pivotFmt>
        <c:idx val="337"/>
        <c:spPr>
          <a:solidFill>
            <a:srgbClr val="89BA17"/>
          </a:solidFill>
        </c:spPr>
        <c:marker>
          <c:symbol val="none"/>
        </c:marker>
        <c:dLbl>
          <c:idx val="0"/>
          <c:delete val="1"/>
          <c:extLst>
            <c:ext xmlns:c15="http://schemas.microsoft.com/office/drawing/2012/chart" uri="{CE6537A1-D6FC-4f65-9D91-7224C49458BB}"/>
          </c:extLst>
        </c:dLbl>
      </c:pivotFmt>
      <c:pivotFmt>
        <c:idx val="338"/>
        <c:spPr>
          <a:solidFill>
            <a:srgbClr val="7030A0"/>
          </a:solidFill>
        </c:spPr>
        <c:marker>
          <c:symbol val="none"/>
        </c:marker>
        <c:dLbl>
          <c:idx val="0"/>
          <c:delete val="1"/>
          <c:extLst>
            <c:ext xmlns:c15="http://schemas.microsoft.com/office/drawing/2012/chart" uri="{CE6537A1-D6FC-4f65-9D91-7224C49458BB}"/>
          </c:extLst>
        </c:dLbl>
      </c:pivotFmt>
      <c:pivotFmt>
        <c:idx val="339"/>
        <c:marker>
          <c:symbol val="none"/>
        </c:marker>
        <c:dLbl>
          <c:idx val="0"/>
          <c:delete val="1"/>
          <c:extLst>
            <c:ext xmlns:c15="http://schemas.microsoft.com/office/drawing/2012/chart" uri="{CE6537A1-D6FC-4f65-9D91-7224C49458BB}"/>
          </c:extLst>
        </c:dLbl>
      </c:pivotFmt>
      <c:pivotFmt>
        <c:idx val="340"/>
        <c:marker>
          <c:symbol val="none"/>
        </c:marker>
        <c:dLbl>
          <c:idx val="0"/>
          <c:delete val="1"/>
          <c:extLst>
            <c:ext xmlns:c15="http://schemas.microsoft.com/office/drawing/2012/chart" uri="{CE6537A1-D6FC-4f65-9D91-7224C49458BB}"/>
          </c:extLst>
        </c:dLbl>
      </c:pivotFmt>
      <c:pivotFmt>
        <c:idx val="341"/>
        <c:marker>
          <c:symbol val="none"/>
        </c:marker>
        <c:dLbl>
          <c:idx val="0"/>
          <c:delete val="1"/>
          <c:extLst>
            <c:ext xmlns:c15="http://schemas.microsoft.com/office/drawing/2012/chart" uri="{CE6537A1-D6FC-4f65-9D91-7224C49458BB}"/>
          </c:extLst>
        </c:dLbl>
      </c:pivotFmt>
      <c:pivotFmt>
        <c:idx val="342"/>
        <c:marker>
          <c:symbol val="none"/>
        </c:marker>
        <c:dLbl>
          <c:idx val="0"/>
          <c:delete val="1"/>
          <c:extLst>
            <c:ext xmlns:c15="http://schemas.microsoft.com/office/drawing/2012/chart" uri="{CE6537A1-D6FC-4f65-9D91-7224C49458BB}"/>
          </c:extLst>
        </c:dLbl>
      </c:pivotFmt>
      <c:pivotFmt>
        <c:idx val="343"/>
        <c:marker>
          <c:symbol val="none"/>
        </c:marker>
        <c:dLbl>
          <c:idx val="0"/>
          <c:delete val="1"/>
          <c:extLst>
            <c:ext xmlns:c15="http://schemas.microsoft.com/office/drawing/2012/chart" uri="{CE6537A1-D6FC-4f65-9D91-7224C49458BB}"/>
          </c:extLst>
        </c:dLbl>
      </c:pivotFmt>
      <c:pivotFmt>
        <c:idx val="344"/>
        <c:marker>
          <c:symbol val="none"/>
        </c:marker>
        <c:dLbl>
          <c:idx val="0"/>
          <c:delete val="1"/>
          <c:extLst>
            <c:ext xmlns:c15="http://schemas.microsoft.com/office/drawing/2012/chart" uri="{CE6537A1-D6FC-4f65-9D91-7224C49458BB}"/>
          </c:extLst>
        </c:dLbl>
      </c:pivotFmt>
      <c:pivotFmt>
        <c:idx val="345"/>
        <c:spPr>
          <a:solidFill>
            <a:srgbClr val="023F88"/>
          </a:solidFill>
        </c:spPr>
        <c:marker>
          <c:symbol val="none"/>
        </c:marker>
        <c:dLbl>
          <c:idx val="0"/>
          <c:delete val="1"/>
          <c:extLst>
            <c:ext xmlns:c15="http://schemas.microsoft.com/office/drawing/2012/chart" uri="{CE6537A1-D6FC-4f65-9D91-7224C49458BB}"/>
          </c:extLst>
        </c:dLbl>
      </c:pivotFmt>
      <c:pivotFmt>
        <c:idx val="346"/>
        <c:spPr>
          <a:solidFill>
            <a:srgbClr val="89BA17"/>
          </a:solidFill>
        </c:spPr>
        <c:marker>
          <c:symbol val="none"/>
        </c:marker>
        <c:dLbl>
          <c:idx val="0"/>
          <c:delete val="1"/>
          <c:extLst>
            <c:ext xmlns:c15="http://schemas.microsoft.com/office/drawing/2012/chart" uri="{CE6537A1-D6FC-4f65-9D91-7224C49458BB}"/>
          </c:extLst>
        </c:dLbl>
      </c:pivotFmt>
      <c:pivotFmt>
        <c:idx val="347"/>
        <c:spPr>
          <a:solidFill>
            <a:srgbClr val="7030A0"/>
          </a:solidFill>
        </c:spPr>
        <c:marker>
          <c:symbol val="none"/>
        </c:marker>
        <c:dLbl>
          <c:idx val="0"/>
          <c:delete val="1"/>
          <c:extLst>
            <c:ext xmlns:c15="http://schemas.microsoft.com/office/drawing/2012/chart" uri="{CE6537A1-D6FC-4f65-9D91-7224C49458BB}"/>
          </c:extLst>
        </c:dLbl>
      </c:pivotFmt>
      <c:pivotFmt>
        <c:idx val="348"/>
        <c:spPr>
          <a:solidFill>
            <a:srgbClr val="00A656"/>
          </a:solidFill>
        </c:spPr>
        <c:marker>
          <c:symbol val="none"/>
        </c:marker>
        <c:dLbl>
          <c:idx val="0"/>
          <c:delete val="1"/>
          <c:extLst>
            <c:ext xmlns:c15="http://schemas.microsoft.com/office/drawing/2012/chart" uri="{CE6537A1-D6FC-4f65-9D91-7224C49458BB}"/>
          </c:extLst>
        </c:dLbl>
      </c:pivotFmt>
      <c:pivotFmt>
        <c:idx val="349"/>
        <c:spPr>
          <a:solidFill>
            <a:srgbClr val="00B4ED"/>
          </a:solidFill>
        </c:spPr>
        <c:marker>
          <c:symbol val="none"/>
        </c:marker>
        <c:dLbl>
          <c:idx val="0"/>
          <c:delete val="1"/>
          <c:extLst>
            <c:ext xmlns:c15="http://schemas.microsoft.com/office/drawing/2012/chart" uri="{CE6537A1-D6FC-4f65-9D91-7224C49458BB}"/>
          </c:extLst>
        </c:dLbl>
      </c:pivotFmt>
      <c:pivotFmt>
        <c:idx val="350"/>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'Q27'!$B$3:$B$4</c:f>
              <c:strCache>
                <c:ptCount val="1"/>
                <c:pt idx="0">
                  <c:v>MA</c:v>
                </c:pt>
              </c:strCache>
            </c:strRef>
          </c:tx>
          <c:spPr>
            <a:solidFill>
              <a:srgbClr val="023F88"/>
            </a:solidFill>
          </c:spPr>
          <c:invertIfNegative val="0"/>
          <c:cat>
            <c:strRef>
              <c:f>'Q27'!$A$5:$A$6</c:f>
              <c:strCache>
                <c:ptCount val="2"/>
                <c:pt idx="0">
                  <c:v>Weight 3</c:v>
                </c:pt>
                <c:pt idx="1">
                  <c:v>Weight 5</c:v>
                </c:pt>
              </c:strCache>
            </c:strRef>
          </c:cat>
          <c:val>
            <c:numRef>
              <c:f>'Q27'!$B$5:$B$6</c:f>
              <c:numCache>
                <c:formatCode>General</c:formatCode>
                <c:ptCount val="2"/>
                <c:pt idx="0">
                  <c:v>3</c:v>
                </c:pt>
                <c:pt idx="1">
                  <c:v>7</c:v>
                </c:pt>
              </c:numCache>
            </c:numRef>
          </c:val>
          <c:extLst>
            <c:ext xmlns:c16="http://schemas.microsoft.com/office/drawing/2014/chart" uri="{C3380CC4-5D6E-409C-BE32-E72D297353CC}">
              <c16:uniqueId val="{00000000-4BD3-48A1-8EB8-3D7DD92F32FE}"/>
            </c:ext>
          </c:extLst>
        </c:ser>
        <c:ser>
          <c:idx val="1"/>
          <c:order val="1"/>
          <c:tx>
            <c:strRef>
              <c:f>'Q27'!$C$3:$C$4</c:f>
              <c:strCache>
                <c:ptCount val="1"/>
                <c:pt idx="0">
                  <c:v>PV</c:v>
                </c:pt>
              </c:strCache>
            </c:strRef>
          </c:tx>
          <c:spPr>
            <a:solidFill>
              <a:srgbClr val="89BA17"/>
            </a:solidFill>
          </c:spPr>
          <c:invertIfNegative val="0"/>
          <c:cat>
            <c:strRef>
              <c:f>'Q27'!$A$5:$A$6</c:f>
              <c:strCache>
                <c:ptCount val="2"/>
                <c:pt idx="0">
                  <c:v>Weight 3</c:v>
                </c:pt>
                <c:pt idx="1">
                  <c:v>Weight 5</c:v>
                </c:pt>
              </c:strCache>
            </c:strRef>
          </c:cat>
          <c:val>
            <c:numRef>
              <c:f>'Q27'!$C$5:$C$6</c:f>
              <c:numCache>
                <c:formatCode>General</c:formatCode>
                <c:ptCount val="2"/>
                <c:pt idx="0">
                  <c:v>1</c:v>
                </c:pt>
              </c:numCache>
            </c:numRef>
          </c:val>
          <c:extLst>
            <c:ext xmlns:c16="http://schemas.microsoft.com/office/drawing/2014/chart" uri="{C3380CC4-5D6E-409C-BE32-E72D297353CC}">
              <c16:uniqueId val="{00000001-4BD3-48A1-8EB8-3D7DD92F32FE}"/>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spreadsheet.xlsx]Q28!Tabela dinâmica27</c:name>
    <c:fmtId val="411"/>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pivotFmt>
      <c:pivotFmt>
        <c:idx val="11"/>
        <c:spPr>
          <a:solidFill>
            <a:srgbClr val="FF6600"/>
          </a:solidFill>
          <a:ln>
            <a:noFill/>
          </a:ln>
          <a:effectLst/>
        </c:spPr>
      </c:pivotFmt>
      <c:pivotFmt>
        <c:idx val="12"/>
        <c:spPr>
          <a:solidFill>
            <a:srgbClr val="89BA17"/>
          </a:solidFill>
          <a:ln>
            <a:noFill/>
          </a:ln>
          <a:effectLst/>
        </c:spPr>
      </c:pivotFmt>
      <c:pivotFmt>
        <c:idx val="13"/>
        <c:spPr>
          <a:solidFill>
            <a:srgbClr val="7030A0"/>
          </a:solidFill>
          <a:ln>
            <a:noFill/>
          </a:ln>
          <a:effectLst/>
        </c:spPr>
      </c:pivotFmt>
      <c:pivotFmt>
        <c:idx val="14"/>
        <c:spPr>
          <a:solidFill>
            <a:srgbClr val="00B4ED"/>
          </a:solidFill>
          <a:ln>
            <a:noFill/>
          </a:ln>
          <a:effectLst/>
        </c:spPr>
      </c:pivotFmt>
      <c:pivotFmt>
        <c:idx val="15"/>
        <c:spPr>
          <a:solidFill>
            <a:srgbClr val="023F88"/>
          </a:solidFill>
          <a:ln>
            <a:noFill/>
          </a:ln>
          <a:effectLst/>
        </c:spPr>
      </c:pivotFmt>
      <c:pivotFmt>
        <c:idx val="16"/>
        <c:spPr>
          <a:solidFill>
            <a:srgbClr val="FF6600"/>
          </a:solidFill>
          <a:ln>
            <a:noFill/>
          </a:ln>
          <a:effectLst/>
        </c:spPr>
      </c:pivotFmt>
      <c:pivotFmt>
        <c:idx val="17"/>
        <c:spPr>
          <a:solidFill>
            <a:srgbClr val="89BA17"/>
          </a:solidFill>
          <a:ln>
            <a:noFill/>
          </a:ln>
          <a:effectLst/>
        </c:spPr>
      </c:pivotFmt>
      <c:pivotFmt>
        <c:idx val="18"/>
        <c:spPr>
          <a:solidFill>
            <a:srgbClr val="7030A0"/>
          </a:solidFill>
          <a:ln>
            <a:noFill/>
          </a:ln>
          <a:effectLst/>
        </c:spPr>
      </c:pivotFmt>
      <c:pivotFmt>
        <c:idx val="19"/>
        <c:spPr>
          <a:solidFill>
            <a:srgbClr val="00B4ED"/>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rgbClr val="023F88"/>
          </a:solidFill>
          <a:ln>
            <a:noFill/>
          </a:ln>
          <a:effectLst/>
        </c:spPr>
      </c:pivotFmt>
      <c:pivotFmt>
        <c:idx val="26"/>
        <c:spPr>
          <a:solidFill>
            <a:srgbClr val="89BA17"/>
          </a:solidFill>
          <a:ln>
            <a:noFill/>
          </a:ln>
          <a:effectLst/>
        </c:spPr>
      </c:pivotFmt>
      <c:pivotFmt>
        <c:idx val="27"/>
        <c:spPr>
          <a:solidFill>
            <a:srgbClr val="FF6600"/>
          </a:solidFill>
          <a:ln>
            <a:noFill/>
          </a:ln>
          <a:effectLst/>
        </c:spPr>
      </c:pivotFmt>
      <c:pivotFmt>
        <c:idx val="28"/>
        <c:spPr>
          <a:solidFill>
            <a:srgbClr val="7030A0"/>
          </a:solidFill>
          <a:ln>
            <a:noFill/>
          </a:ln>
          <a:effectLst/>
        </c:spPr>
      </c:pivotFmt>
      <c:pivotFmt>
        <c:idx val="29"/>
        <c:spPr>
          <a:solidFill>
            <a:srgbClr val="00B4ED"/>
          </a:solidFill>
          <a:ln>
            <a:noFill/>
          </a:ln>
          <a:effectLst/>
        </c:spPr>
      </c:pivotFmt>
      <c:pivotFmt>
        <c:idx val="30"/>
        <c:spPr>
          <a:solidFill>
            <a:srgbClr val="023F88"/>
          </a:solidFill>
          <a:ln>
            <a:noFill/>
          </a:ln>
          <a:effectLst/>
        </c:spPr>
      </c:pivotFmt>
      <c:pivotFmt>
        <c:idx val="31"/>
        <c:spPr>
          <a:solidFill>
            <a:srgbClr val="FF6600"/>
          </a:solidFill>
          <a:ln>
            <a:noFill/>
          </a:ln>
          <a:effectLst/>
        </c:spPr>
      </c:pivotFmt>
      <c:pivotFmt>
        <c:idx val="32"/>
        <c:spPr>
          <a:solidFill>
            <a:srgbClr val="89BA17"/>
          </a:solidFill>
          <a:ln>
            <a:noFill/>
          </a:ln>
          <a:effectLst/>
        </c:spPr>
      </c:pivotFmt>
      <c:pivotFmt>
        <c:idx val="33"/>
        <c:spPr>
          <a:solidFill>
            <a:srgbClr val="7030A0"/>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rgbClr val="00B4ED"/>
          </a:solidFill>
          <a:ln>
            <a:noFill/>
          </a:ln>
          <a:effectLst/>
        </c:spPr>
      </c:pivotFmt>
      <c:pivotFmt>
        <c:idx val="39"/>
        <c:spPr>
          <a:solidFill>
            <a:srgbClr val="023F88"/>
          </a:solidFill>
          <a:ln>
            <a:noFill/>
          </a:ln>
          <a:effectLst/>
        </c:spPr>
      </c:pivotFmt>
      <c:pivotFmt>
        <c:idx val="40"/>
        <c:spPr>
          <a:solidFill>
            <a:srgbClr val="FF6600"/>
          </a:solidFill>
          <a:ln>
            <a:noFill/>
          </a:ln>
          <a:effectLst/>
        </c:spPr>
      </c:pivotFmt>
      <c:pivotFmt>
        <c:idx val="41"/>
        <c:spPr>
          <a:solidFill>
            <a:srgbClr val="89BA17"/>
          </a:solidFill>
          <a:ln>
            <a:noFill/>
          </a:ln>
          <a:effectLst/>
        </c:spPr>
      </c:pivotFmt>
      <c:pivotFmt>
        <c:idx val="42"/>
        <c:spPr>
          <a:solidFill>
            <a:srgbClr val="7030A0"/>
          </a:solidFill>
          <a:ln>
            <a:noFill/>
          </a:ln>
          <a:effectLst/>
        </c:spPr>
      </c:pivotFmt>
      <c:pivotFmt>
        <c:idx val="43"/>
        <c:spPr>
          <a:solidFill>
            <a:srgbClr val="023F88"/>
          </a:solidFill>
          <a:ln>
            <a:noFill/>
          </a:ln>
          <a:effectLst/>
        </c:spPr>
      </c:pivotFmt>
      <c:pivotFmt>
        <c:idx val="44"/>
        <c:spPr>
          <a:solidFill>
            <a:srgbClr val="023F88"/>
          </a:solidFill>
          <a:ln>
            <a:noFill/>
          </a:ln>
          <a:effectLst/>
        </c:spPr>
      </c:pivotFmt>
      <c:pivotFmt>
        <c:idx val="45"/>
        <c:spPr>
          <a:solidFill>
            <a:srgbClr val="FF6600"/>
          </a:solidFill>
          <a:ln>
            <a:noFill/>
          </a:ln>
          <a:effectLst/>
        </c:spPr>
      </c:pivotFmt>
      <c:pivotFmt>
        <c:idx val="46"/>
        <c:spPr>
          <a:solidFill>
            <a:srgbClr val="89BA17"/>
          </a:solidFill>
          <a:ln>
            <a:noFill/>
          </a:ln>
          <a:effectLst/>
        </c:spPr>
      </c:pivotFmt>
      <c:pivotFmt>
        <c:idx val="47"/>
        <c:spPr>
          <a:solidFill>
            <a:srgbClr val="7030A0"/>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rgbClr val="00B4ED"/>
          </a:solidFill>
          <a:ln>
            <a:noFill/>
          </a:ln>
          <a:effectLst/>
        </c:spPr>
      </c:pivotFmt>
      <c:pivotFmt>
        <c:idx val="53"/>
        <c:spPr>
          <a:solidFill>
            <a:srgbClr val="023F88"/>
          </a:solidFill>
          <a:ln>
            <a:noFill/>
          </a:ln>
          <a:effectLst/>
        </c:spPr>
      </c:pivotFmt>
      <c:pivotFmt>
        <c:idx val="54"/>
        <c:spPr>
          <a:solidFill>
            <a:srgbClr val="FF6600"/>
          </a:solidFill>
          <a:ln>
            <a:noFill/>
          </a:ln>
          <a:effectLst/>
        </c:spPr>
      </c:pivotFmt>
      <c:pivotFmt>
        <c:idx val="55"/>
        <c:spPr>
          <a:solidFill>
            <a:srgbClr val="89BA17"/>
          </a:solidFill>
          <a:ln>
            <a:noFill/>
          </a:ln>
          <a:effectLst/>
        </c:spPr>
      </c:pivotFmt>
      <c:pivotFmt>
        <c:idx val="56"/>
        <c:spPr>
          <a:solidFill>
            <a:srgbClr val="7030A0"/>
          </a:solidFill>
          <a:ln>
            <a:noFill/>
          </a:ln>
          <a:effectLst/>
        </c:spPr>
      </c:pivotFmt>
      <c:pivotFmt>
        <c:idx val="57"/>
        <c:spPr>
          <a:solidFill>
            <a:srgbClr val="023F88"/>
          </a:solidFill>
          <a:ln>
            <a:noFill/>
          </a:ln>
          <a:effectLst/>
        </c:spPr>
      </c:pivotFmt>
      <c:pivotFmt>
        <c:idx val="58"/>
        <c:spPr>
          <a:solidFill>
            <a:srgbClr val="FF6600"/>
          </a:solidFill>
          <a:ln>
            <a:noFill/>
          </a:ln>
          <a:effectLst/>
        </c:spPr>
      </c:pivotFmt>
      <c:pivotFmt>
        <c:idx val="59"/>
        <c:spPr>
          <a:solidFill>
            <a:srgbClr val="89BA17"/>
          </a:solidFill>
          <a:ln>
            <a:noFill/>
          </a:ln>
          <a:effectLst/>
        </c:spPr>
      </c:pivotFmt>
      <c:pivotFmt>
        <c:idx val="60"/>
        <c:spPr>
          <a:solidFill>
            <a:srgbClr val="7030A0"/>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rgbClr val="023F88"/>
          </a:solidFill>
          <a:ln>
            <a:noFill/>
          </a:ln>
          <a:effectLst/>
        </c:spPr>
      </c:pivotFmt>
      <c:pivotFmt>
        <c:idx val="68"/>
        <c:spPr>
          <a:solidFill>
            <a:srgbClr val="FF6600"/>
          </a:solidFill>
          <a:ln>
            <a:noFill/>
          </a:ln>
          <a:effectLst/>
        </c:spPr>
      </c:pivotFmt>
      <c:pivotFmt>
        <c:idx val="69"/>
        <c:spPr>
          <a:solidFill>
            <a:srgbClr val="89BA17"/>
          </a:solidFill>
          <a:ln>
            <a:noFill/>
          </a:ln>
          <a:effectLst/>
        </c:spPr>
      </c:pivotFmt>
      <c:pivotFmt>
        <c:idx val="70"/>
        <c:spPr>
          <a:solidFill>
            <a:srgbClr val="7030A0"/>
          </a:solidFill>
          <a:ln>
            <a:noFill/>
          </a:ln>
          <a:effectLst/>
        </c:spPr>
      </c:pivotFmt>
      <c:pivotFmt>
        <c:idx val="71"/>
        <c:spPr>
          <a:solidFill>
            <a:srgbClr val="00B4ED"/>
          </a:solidFill>
          <a:ln>
            <a:noFill/>
          </a:ln>
          <a:effectLst/>
        </c:spPr>
      </c:pivotFmt>
      <c:pivotFmt>
        <c:idx val="72"/>
        <c:spPr>
          <a:solidFill>
            <a:srgbClr val="023F88"/>
          </a:solidFill>
          <a:ln>
            <a:noFill/>
          </a:ln>
          <a:effectLst/>
        </c:spPr>
      </c:pivotFmt>
      <c:pivotFmt>
        <c:idx val="73"/>
        <c:spPr>
          <a:solidFill>
            <a:srgbClr val="FF6600"/>
          </a:solidFill>
          <a:ln>
            <a:noFill/>
          </a:ln>
          <a:effectLst/>
        </c:spPr>
      </c:pivotFmt>
      <c:pivotFmt>
        <c:idx val="74"/>
        <c:spPr>
          <a:solidFill>
            <a:srgbClr val="89BA17"/>
          </a:solidFill>
          <a:ln>
            <a:noFill/>
          </a:ln>
          <a:effectLst/>
        </c:spPr>
      </c:pivotFmt>
      <c:pivotFmt>
        <c:idx val="75"/>
        <c:spPr>
          <a:solidFill>
            <a:srgbClr val="7030A0"/>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rgbClr val="023F88"/>
          </a:solidFill>
          <a:ln>
            <a:noFill/>
          </a:ln>
          <a:effectLst/>
        </c:spPr>
      </c:pivotFmt>
      <c:pivotFmt>
        <c:idx val="83"/>
        <c:spPr>
          <a:solidFill>
            <a:srgbClr val="FF6600"/>
          </a:solidFill>
          <a:ln>
            <a:noFill/>
          </a:ln>
          <a:effectLst/>
        </c:spPr>
      </c:pivotFmt>
      <c:pivotFmt>
        <c:idx val="84"/>
        <c:spPr>
          <a:solidFill>
            <a:srgbClr val="89BA17"/>
          </a:solidFill>
          <a:ln>
            <a:noFill/>
          </a:ln>
          <a:effectLst/>
        </c:spPr>
      </c:pivotFmt>
      <c:pivotFmt>
        <c:idx val="85"/>
        <c:spPr>
          <a:solidFill>
            <a:srgbClr val="7030A0"/>
          </a:solidFill>
          <a:ln>
            <a:noFill/>
          </a:ln>
          <a:effectLst/>
        </c:spPr>
      </c:pivotFmt>
      <c:pivotFmt>
        <c:idx val="86"/>
        <c:spPr>
          <a:solidFill>
            <a:srgbClr val="00B4ED"/>
          </a:solidFill>
          <a:ln>
            <a:noFill/>
          </a:ln>
          <a:effectLst/>
        </c:spPr>
      </c:pivotFmt>
      <c:pivotFmt>
        <c:idx val="87"/>
        <c:spPr>
          <a:solidFill>
            <a:srgbClr val="023F88"/>
          </a:solidFill>
          <a:ln>
            <a:noFill/>
          </a:ln>
          <a:effectLst/>
        </c:spPr>
      </c:pivotFmt>
      <c:pivotFmt>
        <c:idx val="88"/>
        <c:spPr>
          <a:solidFill>
            <a:srgbClr val="FF6600"/>
          </a:solidFill>
          <a:ln>
            <a:noFill/>
          </a:ln>
          <a:effectLst/>
        </c:spPr>
      </c:pivotFmt>
      <c:pivotFmt>
        <c:idx val="89"/>
        <c:spPr>
          <a:solidFill>
            <a:srgbClr val="023F88"/>
          </a:solidFill>
          <a:ln>
            <a:noFill/>
          </a:ln>
          <a:effectLst/>
        </c:spPr>
      </c:pivotFmt>
      <c:pivotFmt>
        <c:idx val="90"/>
        <c:spPr>
          <a:solidFill>
            <a:srgbClr val="FF6600"/>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rgbClr val="023F88"/>
          </a:solidFill>
          <a:ln>
            <a:noFill/>
          </a:ln>
          <a:effectLst/>
        </c:spPr>
      </c:pivotFmt>
      <c:pivotFmt>
        <c:idx val="94"/>
        <c:spPr>
          <a:solidFill>
            <a:srgbClr val="FF6600"/>
          </a:solidFill>
          <a:ln>
            <a:noFill/>
          </a:ln>
          <a:effectLst/>
        </c:spPr>
      </c:pivotFmt>
      <c:pivotFmt>
        <c:idx val="95"/>
        <c:spPr>
          <a:solidFill>
            <a:schemeClr val="accent3"/>
          </a:solidFill>
          <a:ln>
            <a:noFill/>
          </a:ln>
          <a:effectLst/>
        </c:spPr>
      </c:pivotFmt>
      <c:pivotFmt>
        <c:idx val="96"/>
        <c:spPr>
          <a:solidFill>
            <a:schemeClr val="accent4"/>
          </a:solidFill>
          <a:ln>
            <a:noFill/>
          </a:ln>
          <a:effectLst/>
        </c:spPr>
      </c:pivotFmt>
      <c:pivotFmt>
        <c:idx val="97"/>
        <c:spPr>
          <a:solidFill>
            <a:srgbClr val="023F88"/>
          </a:solidFill>
          <a:ln>
            <a:noFill/>
          </a:ln>
          <a:effectLst/>
        </c:spPr>
      </c:pivotFmt>
      <c:pivotFmt>
        <c:idx val="98"/>
        <c:spPr>
          <a:solidFill>
            <a:srgbClr val="FF6600"/>
          </a:solidFill>
          <a:ln>
            <a:noFill/>
          </a:ln>
          <a:effectLst/>
        </c:spPr>
      </c:pivotFmt>
      <c:pivotFmt>
        <c:idx val="99"/>
        <c:spPr>
          <a:solidFill>
            <a:schemeClr val="accent3"/>
          </a:solidFill>
          <a:ln>
            <a:noFill/>
          </a:ln>
          <a:effectLst/>
        </c:spPr>
      </c:pivotFmt>
      <c:pivotFmt>
        <c:idx val="100"/>
        <c:spPr>
          <a:solidFill>
            <a:schemeClr val="accent4"/>
          </a:solidFill>
          <a:ln>
            <a:noFill/>
          </a:ln>
          <a:effectLst/>
        </c:spPr>
      </c:pivotFmt>
      <c:pivotFmt>
        <c:idx val="101"/>
      </c:pivotFmt>
      <c:pivotFmt>
        <c:idx val="102"/>
      </c:pivotFmt>
      <c:pivotFmt>
        <c:idx val="103"/>
      </c:pivotFmt>
      <c:pivotFmt>
        <c:idx val="104"/>
      </c:pivotFmt>
      <c:pivotFmt>
        <c:idx val="105"/>
      </c:pivotFmt>
      <c:pivotFmt>
        <c:idx val="106"/>
      </c:pivotFmt>
      <c:pivotFmt>
        <c:idx val="107"/>
        <c:spPr>
          <a:solidFill>
            <a:srgbClr val="023F88"/>
          </a:solidFill>
        </c:spPr>
      </c:pivotFmt>
      <c:pivotFmt>
        <c:idx val="108"/>
        <c:spPr>
          <a:solidFill>
            <a:srgbClr val="FF6600"/>
          </a:solidFill>
        </c:spPr>
      </c:pivotFmt>
      <c:pivotFmt>
        <c:idx val="109"/>
        <c:spPr>
          <a:solidFill>
            <a:srgbClr val="89BA17"/>
          </a:solidFill>
        </c:spPr>
      </c:pivotFmt>
      <c:pivotFmt>
        <c:idx val="110"/>
        <c:spPr>
          <a:solidFill>
            <a:srgbClr val="7030A0"/>
          </a:solidFill>
        </c:spPr>
      </c:pivotFmt>
      <c:pivotFmt>
        <c:idx val="111"/>
        <c:spPr>
          <a:solidFill>
            <a:srgbClr val="00B4ED"/>
          </a:solidFill>
        </c:spPr>
      </c:pivotFmt>
      <c:pivotFmt>
        <c:idx val="112"/>
        <c:spPr>
          <a:solidFill>
            <a:srgbClr val="023F88"/>
          </a:solidFill>
        </c:spPr>
      </c:pivotFmt>
      <c:pivotFmt>
        <c:idx val="113"/>
        <c:spPr>
          <a:solidFill>
            <a:srgbClr val="FF6600"/>
          </a:solidFill>
        </c:spPr>
      </c:pivotFmt>
      <c:pivotFmt>
        <c:idx val="114"/>
        <c:spPr>
          <a:solidFill>
            <a:srgbClr val="89BA17"/>
          </a:solidFill>
        </c:spPr>
      </c:pivotFmt>
      <c:pivotFmt>
        <c:idx val="115"/>
        <c:spPr>
          <a:solidFill>
            <a:srgbClr val="7030A0"/>
          </a:solidFill>
        </c:spPr>
      </c:pivotFmt>
      <c:pivotFmt>
        <c:idx val="116"/>
      </c:pivotFmt>
      <c:pivotFmt>
        <c:idx val="117"/>
      </c:pivotFmt>
      <c:pivotFmt>
        <c:idx val="118"/>
      </c:pivotFmt>
      <c:pivotFmt>
        <c:idx val="119"/>
      </c:pivotFmt>
      <c:pivotFmt>
        <c:idx val="120"/>
      </c:pivotFmt>
      <c:pivotFmt>
        <c:idx val="121"/>
      </c:pivotFmt>
      <c:pivotFmt>
        <c:idx val="122"/>
        <c:spPr>
          <a:solidFill>
            <a:srgbClr val="023F88"/>
          </a:solidFill>
        </c:spPr>
      </c:pivotFmt>
      <c:pivotFmt>
        <c:idx val="123"/>
        <c:spPr>
          <a:solidFill>
            <a:srgbClr val="FF6600"/>
          </a:solidFill>
        </c:spPr>
      </c:pivotFmt>
      <c:pivotFmt>
        <c:idx val="124"/>
        <c:spPr>
          <a:solidFill>
            <a:srgbClr val="89BA17"/>
          </a:solidFill>
        </c:spPr>
      </c:pivotFmt>
      <c:pivotFmt>
        <c:idx val="125"/>
        <c:spPr>
          <a:solidFill>
            <a:srgbClr val="7030A0"/>
          </a:solidFill>
        </c:spPr>
      </c:pivotFmt>
      <c:pivotFmt>
        <c:idx val="126"/>
        <c:spPr>
          <a:solidFill>
            <a:srgbClr val="00B4ED"/>
          </a:solidFill>
        </c:spPr>
      </c:pivotFmt>
      <c:pivotFmt>
        <c:idx val="127"/>
        <c:spPr>
          <a:solidFill>
            <a:srgbClr val="023F88"/>
          </a:solidFill>
        </c:spPr>
      </c:pivotFmt>
      <c:pivotFmt>
        <c:idx val="128"/>
        <c:spPr>
          <a:solidFill>
            <a:srgbClr val="FF6600"/>
          </a:solidFill>
        </c:spPr>
      </c:pivotFmt>
      <c:pivotFmt>
        <c:idx val="129"/>
        <c:spPr>
          <a:solidFill>
            <a:srgbClr val="89BA17"/>
          </a:solidFill>
        </c:spPr>
      </c:pivotFmt>
      <c:pivotFmt>
        <c:idx val="130"/>
        <c:spPr>
          <a:solidFill>
            <a:srgbClr val="7030A0"/>
          </a:solidFill>
        </c:spPr>
      </c:pivotFmt>
      <c:pivotFmt>
        <c:idx val="131"/>
      </c:pivotFmt>
      <c:pivotFmt>
        <c:idx val="132"/>
      </c:pivotFmt>
      <c:pivotFmt>
        <c:idx val="133"/>
      </c:pivotFmt>
      <c:pivotFmt>
        <c:idx val="134"/>
      </c:pivotFmt>
      <c:pivotFmt>
        <c:idx val="135"/>
        <c:spPr>
          <a:solidFill>
            <a:srgbClr val="00B4ED"/>
          </a:solidFill>
        </c:spPr>
      </c:pivotFmt>
      <c:pivotFmt>
        <c:idx val="136"/>
        <c:spPr>
          <a:solidFill>
            <a:srgbClr val="023F88"/>
          </a:solidFill>
        </c:spPr>
      </c:pivotFmt>
      <c:pivotFmt>
        <c:idx val="137"/>
        <c:spPr>
          <a:solidFill>
            <a:srgbClr val="FF6600"/>
          </a:solidFill>
        </c:spPr>
      </c:pivotFmt>
      <c:pivotFmt>
        <c:idx val="138"/>
        <c:spPr>
          <a:solidFill>
            <a:srgbClr val="89BA17"/>
          </a:solidFill>
        </c:spPr>
      </c:pivotFmt>
      <c:pivotFmt>
        <c:idx val="139"/>
        <c:spPr>
          <a:solidFill>
            <a:srgbClr val="7030A0"/>
          </a:solidFill>
        </c:spPr>
      </c:pivotFmt>
      <c:pivotFmt>
        <c:idx val="140"/>
        <c:spPr>
          <a:solidFill>
            <a:srgbClr val="023F88"/>
          </a:solidFill>
        </c:spPr>
      </c:pivotFmt>
      <c:pivotFmt>
        <c:idx val="141"/>
        <c:spPr>
          <a:solidFill>
            <a:srgbClr val="FF6600"/>
          </a:solidFill>
        </c:spPr>
      </c:pivotFmt>
      <c:pivotFmt>
        <c:idx val="142"/>
        <c:spPr>
          <a:solidFill>
            <a:srgbClr val="89BA17"/>
          </a:solidFill>
        </c:spPr>
      </c:pivotFmt>
      <c:pivotFmt>
        <c:idx val="143"/>
        <c:spPr>
          <a:solidFill>
            <a:srgbClr val="00B4ED"/>
          </a:solidFill>
        </c:spPr>
      </c:pivotFmt>
      <c:pivotFmt>
        <c:idx val="144"/>
      </c:pivotFmt>
      <c:pivotFmt>
        <c:idx val="145"/>
      </c:pivotFmt>
      <c:pivotFmt>
        <c:idx val="146"/>
      </c:pivotFmt>
      <c:pivotFmt>
        <c:idx val="147"/>
      </c:pivotFmt>
      <c:pivotFmt>
        <c:idx val="148"/>
        <c:spPr>
          <a:solidFill>
            <a:srgbClr val="00B4ED"/>
          </a:solidFill>
        </c:spPr>
      </c:pivotFmt>
      <c:pivotFmt>
        <c:idx val="149"/>
        <c:spPr>
          <a:solidFill>
            <a:srgbClr val="7030A0"/>
          </a:solidFill>
        </c:spPr>
      </c:pivotFmt>
      <c:pivotFmt>
        <c:idx val="150"/>
        <c:spPr>
          <a:solidFill>
            <a:srgbClr val="023F88"/>
          </a:solidFill>
        </c:spPr>
      </c:pivotFmt>
      <c:pivotFmt>
        <c:idx val="151"/>
        <c:spPr>
          <a:solidFill>
            <a:srgbClr val="FF6600"/>
          </a:solidFill>
        </c:spPr>
      </c:pivotFmt>
      <c:pivotFmt>
        <c:idx val="152"/>
        <c:spPr>
          <a:solidFill>
            <a:srgbClr val="89BA17"/>
          </a:solidFill>
        </c:spPr>
      </c:pivotFmt>
      <c:pivotFmt>
        <c:idx val="153"/>
        <c:spPr>
          <a:solidFill>
            <a:srgbClr val="023F88"/>
          </a:solidFill>
        </c:spPr>
      </c:pivotFmt>
      <c:pivotFmt>
        <c:idx val="154"/>
        <c:spPr>
          <a:solidFill>
            <a:srgbClr val="FF6600"/>
          </a:solidFill>
        </c:spPr>
      </c:pivotFmt>
      <c:pivotFmt>
        <c:idx val="155"/>
        <c:spPr>
          <a:solidFill>
            <a:srgbClr val="89BA17"/>
          </a:solidFill>
        </c:spPr>
      </c:pivotFmt>
      <c:pivotFmt>
        <c:idx val="156"/>
        <c:spPr>
          <a:solidFill>
            <a:srgbClr val="7030A0"/>
          </a:solidFill>
        </c:spPr>
      </c:pivotFmt>
      <c:pivotFmt>
        <c:idx val="157"/>
      </c:pivotFmt>
      <c:pivotFmt>
        <c:idx val="158"/>
      </c:pivotFmt>
      <c:pivotFmt>
        <c:idx val="159"/>
      </c:pivotFmt>
      <c:pivotFmt>
        <c:idx val="160"/>
      </c:pivotFmt>
      <c:pivotFmt>
        <c:idx val="161"/>
        <c:spPr>
          <a:solidFill>
            <a:srgbClr val="00B4ED"/>
          </a:solidFill>
        </c:spPr>
      </c:pivotFmt>
      <c:pivotFmt>
        <c:idx val="162"/>
        <c:spPr>
          <a:solidFill>
            <a:srgbClr val="023F88"/>
          </a:solidFill>
        </c:spPr>
      </c:pivotFmt>
      <c:pivotFmt>
        <c:idx val="163"/>
        <c:spPr>
          <a:solidFill>
            <a:srgbClr val="FF6600"/>
          </a:solidFill>
        </c:spPr>
      </c:pivotFmt>
      <c:pivotFmt>
        <c:idx val="164"/>
        <c:spPr>
          <a:solidFill>
            <a:srgbClr val="89BA17"/>
          </a:solidFill>
        </c:spPr>
      </c:pivotFmt>
      <c:pivotFmt>
        <c:idx val="165"/>
        <c:spPr>
          <a:solidFill>
            <a:srgbClr val="7030A0"/>
          </a:solidFill>
        </c:spPr>
      </c:pivotFmt>
      <c:pivotFmt>
        <c:idx val="166"/>
        <c:spPr>
          <a:solidFill>
            <a:srgbClr val="023F88"/>
          </a:solidFill>
        </c:spPr>
      </c:pivotFmt>
      <c:pivotFmt>
        <c:idx val="167"/>
        <c:spPr>
          <a:solidFill>
            <a:srgbClr val="FF6600"/>
          </a:solidFill>
        </c:spPr>
      </c:pivotFmt>
      <c:pivotFmt>
        <c:idx val="168"/>
        <c:spPr>
          <a:solidFill>
            <a:srgbClr val="89BA17"/>
          </a:solidFill>
        </c:spPr>
      </c:pivotFmt>
      <c:pivotFmt>
        <c:idx val="169"/>
        <c:spPr>
          <a:solidFill>
            <a:srgbClr val="7030A0"/>
          </a:solidFill>
        </c:spPr>
      </c:pivotFmt>
      <c:pivotFmt>
        <c:idx val="170"/>
      </c:pivotFmt>
      <c:pivotFmt>
        <c:idx val="171"/>
      </c:pivotFmt>
      <c:pivotFmt>
        <c:idx val="172"/>
      </c:pivotFmt>
      <c:pivotFmt>
        <c:idx val="173"/>
      </c:pivotFmt>
      <c:pivotFmt>
        <c:idx val="174"/>
      </c:pivotFmt>
      <c:pivotFmt>
        <c:idx val="175"/>
      </c:pivotFmt>
      <c:pivotFmt>
        <c:idx val="176"/>
        <c:spPr>
          <a:solidFill>
            <a:srgbClr val="023F88"/>
          </a:solidFill>
        </c:spPr>
      </c:pivotFmt>
      <c:pivotFmt>
        <c:idx val="177"/>
        <c:spPr>
          <a:solidFill>
            <a:srgbClr val="FF6600"/>
          </a:solidFill>
        </c:spPr>
      </c:pivotFmt>
      <c:pivotFmt>
        <c:idx val="178"/>
        <c:spPr>
          <a:solidFill>
            <a:srgbClr val="89BA17"/>
          </a:solidFill>
        </c:spPr>
      </c:pivotFmt>
      <c:pivotFmt>
        <c:idx val="179"/>
        <c:spPr>
          <a:solidFill>
            <a:srgbClr val="7030A0"/>
          </a:solidFill>
        </c:spPr>
      </c:pivotFmt>
      <c:pivotFmt>
        <c:idx val="180"/>
        <c:spPr>
          <a:solidFill>
            <a:srgbClr val="00B4ED"/>
          </a:solidFill>
        </c:spPr>
      </c:pivotFmt>
      <c:pivotFmt>
        <c:idx val="181"/>
        <c:spPr>
          <a:solidFill>
            <a:srgbClr val="023F88"/>
          </a:solidFill>
        </c:spPr>
      </c:pivotFmt>
      <c:pivotFmt>
        <c:idx val="182"/>
        <c:spPr>
          <a:solidFill>
            <a:srgbClr val="FF6600"/>
          </a:solidFill>
        </c:spPr>
      </c:pivotFmt>
      <c:pivotFmt>
        <c:idx val="183"/>
        <c:spPr>
          <a:solidFill>
            <a:srgbClr val="89BA17"/>
          </a:solidFill>
        </c:spPr>
      </c:pivotFmt>
      <c:pivotFmt>
        <c:idx val="184"/>
        <c:spPr>
          <a:solidFill>
            <a:srgbClr val="7030A0"/>
          </a:solidFill>
        </c:spPr>
      </c:pivotFmt>
      <c:pivotFmt>
        <c:idx val="185"/>
      </c:pivotFmt>
      <c:pivotFmt>
        <c:idx val="186"/>
      </c:pivotFmt>
      <c:pivotFmt>
        <c:idx val="187"/>
      </c:pivotFmt>
      <c:pivotFmt>
        <c:idx val="188"/>
      </c:pivotFmt>
      <c:pivotFmt>
        <c:idx val="189"/>
      </c:pivotFmt>
      <c:pivotFmt>
        <c:idx val="190"/>
      </c:pivotFmt>
      <c:pivotFmt>
        <c:idx val="191"/>
        <c:spPr>
          <a:solidFill>
            <a:srgbClr val="023F88"/>
          </a:solidFill>
        </c:spPr>
      </c:pivotFmt>
      <c:pivotFmt>
        <c:idx val="192"/>
        <c:spPr>
          <a:solidFill>
            <a:srgbClr val="FF6600"/>
          </a:solidFill>
        </c:spPr>
      </c:pivotFmt>
      <c:pivotFmt>
        <c:idx val="193"/>
        <c:spPr>
          <a:solidFill>
            <a:srgbClr val="89BA17"/>
          </a:solidFill>
        </c:spPr>
      </c:pivotFmt>
      <c:pivotFmt>
        <c:idx val="194"/>
        <c:spPr>
          <a:solidFill>
            <a:srgbClr val="7030A0"/>
          </a:solidFill>
        </c:spPr>
      </c:pivotFmt>
      <c:pivotFmt>
        <c:idx val="195"/>
        <c:spPr>
          <a:solidFill>
            <a:srgbClr val="00B4ED"/>
          </a:solidFill>
        </c:spPr>
      </c:pivotFmt>
      <c:pivotFmt>
        <c:idx val="196"/>
        <c:spPr>
          <a:solidFill>
            <a:srgbClr val="023F88"/>
          </a:solidFill>
        </c:spPr>
      </c:pivotFmt>
      <c:pivotFmt>
        <c:idx val="197"/>
        <c:spPr>
          <a:solidFill>
            <a:srgbClr val="FF6600"/>
          </a:solidFill>
        </c:spPr>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spPr>
          <a:solidFill>
            <a:srgbClr val="023F88"/>
          </a:solidFill>
        </c:spPr>
      </c:pivotFmt>
      <c:pivotFmt>
        <c:idx val="207"/>
        <c:spPr>
          <a:solidFill>
            <a:srgbClr val="89BA17"/>
          </a:solidFill>
        </c:spPr>
      </c:pivotFmt>
      <c:pivotFmt>
        <c:idx val="208"/>
        <c:spPr>
          <a:solidFill>
            <a:srgbClr val="FF6600"/>
          </a:solidFill>
        </c:spPr>
      </c:pivotFmt>
      <c:pivotFmt>
        <c:idx val="209"/>
        <c:spPr>
          <a:solidFill>
            <a:srgbClr val="7030A0"/>
          </a:solidFill>
        </c:spPr>
      </c:pivotFmt>
      <c:pivotFmt>
        <c:idx val="210"/>
        <c:spPr>
          <a:solidFill>
            <a:srgbClr val="00B4ED"/>
          </a:solidFill>
        </c:spPr>
      </c:pivotFmt>
      <c:pivotFmt>
        <c:idx val="211"/>
        <c:spPr>
          <a:solidFill>
            <a:srgbClr val="023F88"/>
          </a:solidFill>
        </c:spPr>
      </c:pivotFmt>
      <c:pivotFmt>
        <c:idx val="212"/>
        <c:spPr>
          <a:solidFill>
            <a:srgbClr val="FF6600"/>
          </a:solidFill>
        </c:spPr>
      </c:pivotFmt>
      <c:pivotFmt>
        <c:idx val="213"/>
        <c:spPr>
          <a:solidFill>
            <a:srgbClr val="89BA17"/>
          </a:solidFill>
        </c:spPr>
      </c:pivotFmt>
      <c:pivotFmt>
        <c:idx val="214"/>
        <c:spPr>
          <a:solidFill>
            <a:srgbClr val="7030A0"/>
          </a:solidFill>
        </c:spPr>
      </c:pivotFmt>
      <c:pivotFmt>
        <c:idx val="215"/>
      </c:pivotFmt>
      <c:pivotFmt>
        <c:idx val="216"/>
      </c:pivotFmt>
      <c:pivotFmt>
        <c:idx val="217"/>
      </c:pivotFmt>
      <c:pivotFmt>
        <c:idx val="218"/>
      </c:pivotFmt>
      <c:pivotFmt>
        <c:idx val="219"/>
        <c:spPr>
          <a:solidFill>
            <a:srgbClr val="00B4ED"/>
          </a:solidFill>
        </c:spPr>
      </c:pivotFmt>
      <c:pivotFmt>
        <c:idx val="220"/>
        <c:spPr>
          <a:solidFill>
            <a:srgbClr val="023F88"/>
          </a:solidFill>
        </c:spPr>
      </c:pivotFmt>
      <c:pivotFmt>
        <c:idx val="221"/>
        <c:spPr>
          <a:solidFill>
            <a:srgbClr val="FF6600"/>
          </a:solidFill>
        </c:spPr>
      </c:pivotFmt>
      <c:pivotFmt>
        <c:idx val="222"/>
        <c:spPr>
          <a:solidFill>
            <a:srgbClr val="89BA17"/>
          </a:solidFill>
        </c:spPr>
      </c:pivotFmt>
      <c:pivotFmt>
        <c:idx val="223"/>
        <c:spPr>
          <a:solidFill>
            <a:srgbClr val="7030A0"/>
          </a:solidFill>
        </c:spPr>
      </c:pivotFmt>
      <c:pivotFmt>
        <c:idx val="224"/>
        <c:spPr>
          <a:solidFill>
            <a:srgbClr val="023F88"/>
          </a:solidFill>
        </c:spPr>
      </c:pivotFmt>
      <c:pivotFmt>
        <c:idx val="225"/>
        <c:spPr>
          <a:solidFill>
            <a:srgbClr val="FF6600"/>
          </a:solidFill>
        </c:spPr>
      </c:pivotFmt>
      <c:pivotFmt>
        <c:idx val="226"/>
        <c:spPr>
          <a:solidFill>
            <a:srgbClr val="89BA17"/>
          </a:solidFill>
        </c:spPr>
      </c:pivotFmt>
      <c:pivotFmt>
        <c:idx val="227"/>
        <c:spPr>
          <a:solidFill>
            <a:srgbClr val="7030A0"/>
          </a:solidFill>
        </c:spPr>
      </c:pivotFmt>
      <c:pivotFmt>
        <c:idx val="228"/>
      </c:pivotFmt>
      <c:pivotFmt>
        <c:idx val="229"/>
      </c:pivotFmt>
      <c:pivotFmt>
        <c:idx val="230"/>
      </c:pivotFmt>
      <c:pivotFmt>
        <c:idx val="231"/>
      </c:pivotFmt>
      <c:pivotFmt>
        <c:idx val="232"/>
        <c:spPr>
          <a:solidFill>
            <a:srgbClr val="00B4ED"/>
          </a:solidFill>
        </c:spPr>
      </c:pivotFmt>
      <c:pivotFmt>
        <c:idx val="233"/>
        <c:spPr>
          <a:solidFill>
            <a:srgbClr val="023F88"/>
          </a:solidFill>
        </c:spPr>
      </c:pivotFmt>
      <c:pivotFmt>
        <c:idx val="234"/>
        <c:spPr>
          <a:solidFill>
            <a:srgbClr val="FF6600"/>
          </a:solidFill>
        </c:spPr>
      </c:pivotFmt>
      <c:pivotFmt>
        <c:idx val="235"/>
        <c:spPr>
          <a:solidFill>
            <a:srgbClr val="89BA17"/>
          </a:solidFill>
        </c:spPr>
      </c:pivotFmt>
      <c:pivotFmt>
        <c:idx val="236"/>
        <c:spPr>
          <a:solidFill>
            <a:srgbClr val="7030A0"/>
          </a:solidFill>
        </c:spPr>
      </c:pivotFmt>
      <c:pivotFmt>
        <c:idx val="237"/>
        <c:spPr>
          <a:solidFill>
            <a:srgbClr val="023F88"/>
          </a:solidFill>
        </c:spPr>
      </c:pivotFmt>
      <c:pivotFmt>
        <c:idx val="238"/>
        <c:spPr>
          <a:solidFill>
            <a:srgbClr val="FF6600"/>
          </a:solidFill>
        </c:spPr>
      </c:pivotFmt>
      <c:pivotFmt>
        <c:idx val="239"/>
        <c:spPr>
          <a:solidFill>
            <a:srgbClr val="89BA17"/>
          </a:solidFill>
        </c:spPr>
      </c:pivotFmt>
      <c:pivotFmt>
        <c:idx val="240"/>
        <c:spPr>
          <a:solidFill>
            <a:srgbClr val="7030A0"/>
          </a:solidFill>
        </c:spPr>
      </c:pivotFmt>
      <c:pivotFmt>
        <c:idx val="241"/>
      </c:pivotFmt>
      <c:pivotFmt>
        <c:idx val="242"/>
      </c:pivotFmt>
      <c:pivotFmt>
        <c:idx val="243"/>
      </c:pivotFmt>
      <c:pivotFmt>
        <c:idx val="244"/>
      </c:pivotFmt>
      <c:pivotFmt>
        <c:idx val="245"/>
        <c:spPr>
          <a:solidFill>
            <a:srgbClr val="00B4ED"/>
          </a:solidFill>
        </c:spPr>
      </c:pivotFmt>
      <c:pivotFmt>
        <c:idx val="246"/>
        <c:spPr>
          <a:solidFill>
            <a:srgbClr val="023F88"/>
          </a:solidFill>
        </c:spPr>
      </c:pivotFmt>
      <c:pivotFmt>
        <c:idx val="247"/>
        <c:spPr>
          <a:solidFill>
            <a:srgbClr val="FF6600"/>
          </a:solidFill>
        </c:spPr>
      </c:pivotFmt>
      <c:pivotFmt>
        <c:idx val="248"/>
        <c:spPr>
          <a:solidFill>
            <a:srgbClr val="89BA17"/>
          </a:solidFill>
        </c:spPr>
      </c:pivotFmt>
      <c:pivotFmt>
        <c:idx val="249"/>
        <c:spPr>
          <a:solidFill>
            <a:srgbClr val="7030A0"/>
          </a:solidFill>
        </c:spPr>
      </c:pivotFmt>
      <c:pivotFmt>
        <c:idx val="250"/>
        <c:spPr>
          <a:solidFill>
            <a:srgbClr val="023F88"/>
          </a:solidFill>
        </c:spPr>
      </c:pivotFmt>
      <c:pivotFmt>
        <c:idx val="251"/>
        <c:spPr>
          <a:solidFill>
            <a:srgbClr val="FF6600"/>
          </a:solidFill>
        </c:spPr>
      </c:pivotFmt>
      <c:pivotFmt>
        <c:idx val="252"/>
        <c:spPr>
          <a:solidFill>
            <a:srgbClr val="89BA17"/>
          </a:solidFill>
        </c:spPr>
      </c:pivotFmt>
      <c:pivotFmt>
        <c:idx val="253"/>
        <c:spPr>
          <a:solidFill>
            <a:srgbClr val="7030A0"/>
          </a:solidFill>
        </c:spPr>
      </c:pivotFmt>
      <c:pivotFmt>
        <c:idx val="254"/>
      </c:pivotFmt>
      <c:pivotFmt>
        <c:idx val="255"/>
      </c:pivotFmt>
      <c:pivotFmt>
        <c:idx val="256"/>
      </c:pivotFmt>
      <c:pivotFmt>
        <c:idx val="257"/>
      </c:pivotFmt>
      <c:pivotFmt>
        <c:idx val="258"/>
      </c:pivotFmt>
      <c:pivotFmt>
        <c:idx val="259"/>
      </c:pivotFmt>
      <c:pivotFmt>
        <c:idx val="260"/>
        <c:spPr>
          <a:solidFill>
            <a:srgbClr val="023F88"/>
          </a:solidFill>
        </c:spPr>
      </c:pivotFmt>
      <c:pivotFmt>
        <c:idx val="261"/>
        <c:spPr>
          <a:solidFill>
            <a:srgbClr val="FF6600"/>
          </a:solidFill>
        </c:spPr>
      </c:pivotFmt>
      <c:pivotFmt>
        <c:idx val="262"/>
        <c:spPr>
          <a:solidFill>
            <a:srgbClr val="89BA17"/>
          </a:solidFill>
        </c:spPr>
      </c:pivotFmt>
      <c:pivotFmt>
        <c:idx val="263"/>
        <c:spPr>
          <a:solidFill>
            <a:srgbClr val="7030A0"/>
          </a:solidFill>
        </c:spPr>
      </c:pivotFmt>
      <c:pivotFmt>
        <c:idx val="264"/>
        <c:spPr>
          <a:solidFill>
            <a:srgbClr val="00B4ED"/>
          </a:solidFill>
        </c:spPr>
      </c:pivotFmt>
      <c:pivotFmt>
        <c:idx val="265"/>
        <c:spPr>
          <a:solidFill>
            <a:srgbClr val="023F88"/>
          </a:solidFill>
        </c:spPr>
      </c:pivotFmt>
      <c:pivotFmt>
        <c:idx val="266"/>
        <c:spPr>
          <a:solidFill>
            <a:srgbClr val="FF6600"/>
          </a:solidFill>
        </c:spPr>
      </c:pivotFmt>
      <c:pivotFmt>
        <c:idx val="267"/>
        <c:spPr>
          <a:solidFill>
            <a:srgbClr val="89BA17"/>
          </a:solidFill>
        </c:spPr>
      </c:pivotFmt>
      <c:pivotFmt>
        <c:idx val="268"/>
        <c:spPr>
          <a:solidFill>
            <a:srgbClr val="7030A0"/>
          </a:solidFill>
        </c:spPr>
      </c:pivotFmt>
      <c:pivotFmt>
        <c:idx val="269"/>
      </c:pivotFmt>
      <c:pivotFmt>
        <c:idx val="270"/>
      </c:pivotFmt>
      <c:pivotFmt>
        <c:idx val="271"/>
      </c:pivotFmt>
      <c:pivotFmt>
        <c:idx val="272"/>
      </c:pivotFmt>
      <c:pivotFmt>
        <c:idx val="273"/>
      </c:pivotFmt>
      <c:pivotFmt>
        <c:idx val="274"/>
      </c:pivotFmt>
      <c:pivotFmt>
        <c:idx val="275"/>
        <c:spPr>
          <a:solidFill>
            <a:srgbClr val="023F88"/>
          </a:solidFill>
        </c:spPr>
      </c:pivotFmt>
      <c:pivotFmt>
        <c:idx val="276"/>
        <c:spPr>
          <a:solidFill>
            <a:srgbClr val="FF6600"/>
          </a:solidFill>
        </c:spPr>
      </c:pivotFmt>
      <c:pivotFmt>
        <c:idx val="277"/>
        <c:spPr>
          <a:solidFill>
            <a:srgbClr val="89BA17"/>
          </a:solidFill>
        </c:spPr>
      </c:pivotFmt>
      <c:pivotFmt>
        <c:idx val="278"/>
        <c:spPr>
          <a:solidFill>
            <a:srgbClr val="00B4ED"/>
          </a:solidFill>
        </c:spPr>
      </c:pivotFmt>
      <c:pivotFmt>
        <c:idx val="279"/>
        <c:spPr>
          <a:solidFill>
            <a:srgbClr val="7030A0"/>
          </a:solidFill>
        </c:spPr>
      </c:pivotFmt>
      <c:pivotFmt>
        <c:idx val="280"/>
        <c:spPr>
          <a:solidFill>
            <a:srgbClr val="023F88"/>
          </a:solidFill>
        </c:spPr>
      </c:pivotFmt>
      <c:pivotFmt>
        <c:idx val="281"/>
        <c:spPr>
          <a:solidFill>
            <a:srgbClr val="FF6600"/>
          </a:solidFill>
        </c:spPr>
      </c:pivotFmt>
      <c:pivotFmt>
        <c:idx val="282"/>
        <c:spPr>
          <a:solidFill>
            <a:srgbClr val="89BA17"/>
          </a:solidFill>
        </c:spPr>
      </c:pivotFmt>
      <c:pivotFmt>
        <c:idx val="283"/>
        <c:spPr>
          <a:solidFill>
            <a:srgbClr val="7030A0"/>
          </a:solidFill>
        </c:spPr>
      </c:pivotFmt>
      <c:pivotFmt>
        <c:idx val="284"/>
      </c:pivotFmt>
      <c:pivotFmt>
        <c:idx val="285"/>
      </c:pivotFmt>
      <c:pivotFmt>
        <c:idx val="286"/>
      </c:pivotFmt>
      <c:pivotFmt>
        <c:idx val="287"/>
      </c:pivotFmt>
      <c:pivotFmt>
        <c:idx val="288"/>
      </c:pivotFmt>
      <c:pivotFmt>
        <c:idx val="289"/>
        <c:spPr>
          <a:solidFill>
            <a:srgbClr val="023F88"/>
          </a:solidFill>
        </c:spPr>
      </c:pivotFmt>
      <c:pivotFmt>
        <c:idx val="290"/>
        <c:spPr>
          <a:solidFill>
            <a:srgbClr val="FF6600"/>
          </a:solidFill>
        </c:spPr>
      </c:pivotFmt>
      <c:pivotFmt>
        <c:idx val="291"/>
        <c:spPr>
          <a:solidFill>
            <a:srgbClr val="89BA17"/>
          </a:solidFill>
        </c:spPr>
      </c:pivotFmt>
      <c:pivotFmt>
        <c:idx val="292"/>
        <c:spPr>
          <a:solidFill>
            <a:srgbClr val="7030A0"/>
          </a:solidFill>
        </c:spPr>
      </c:pivotFmt>
      <c:pivotFmt>
        <c:idx val="293"/>
        <c:spPr>
          <a:solidFill>
            <a:srgbClr val="00B4ED"/>
          </a:solidFill>
        </c:spPr>
      </c:pivotFmt>
      <c:pivotFmt>
        <c:idx val="294"/>
        <c:spPr>
          <a:solidFill>
            <a:srgbClr val="023F88"/>
          </a:solidFill>
        </c:spPr>
      </c:pivotFmt>
      <c:pivotFmt>
        <c:idx val="295"/>
        <c:spPr>
          <a:solidFill>
            <a:srgbClr val="FF6600"/>
          </a:solidFill>
        </c:spPr>
      </c:pivotFmt>
      <c:pivotFmt>
        <c:idx val="296"/>
        <c:spPr>
          <a:solidFill>
            <a:srgbClr val="89BA17"/>
          </a:solidFill>
        </c:spPr>
      </c:pivotFmt>
      <c:pivotFmt>
        <c:idx val="297"/>
        <c:spPr>
          <a:solidFill>
            <a:srgbClr val="7030A0"/>
          </a:solidFill>
        </c:spPr>
      </c:pivotFmt>
      <c:pivotFmt>
        <c:idx val="298"/>
      </c:pivotFmt>
      <c:pivotFmt>
        <c:idx val="299"/>
      </c:pivotFmt>
      <c:pivotFmt>
        <c:idx val="300"/>
      </c:pivotFmt>
      <c:pivotFmt>
        <c:idx val="301"/>
      </c:pivotFmt>
      <c:pivotFmt>
        <c:idx val="302"/>
        <c:spPr>
          <a:solidFill>
            <a:srgbClr val="00B4ED"/>
          </a:solidFill>
        </c:spPr>
      </c:pivotFmt>
      <c:pivotFmt>
        <c:idx val="303"/>
        <c:spPr>
          <a:solidFill>
            <a:srgbClr val="023F88"/>
          </a:solidFill>
        </c:spPr>
      </c:pivotFmt>
      <c:pivotFmt>
        <c:idx val="304"/>
        <c:spPr>
          <a:solidFill>
            <a:srgbClr val="FF6600"/>
          </a:solidFill>
        </c:spPr>
      </c:pivotFmt>
      <c:pivotFmt>
        <c:idx val="305"/>
        <c:spPr>
          <a:solidFill>
            <a:srgbClr val="89BA17"/>
          </a:solidFill>
        </c:spPr>
      </c:pivotFmt>
      <c:pivotFmt>
        <c:idx val="306"/>
        <c:spPr>
          <a:solidFill>
            <a:srgbClr val="7030A0"/>
          </a:solidFill>
        </c:spPr>
      </c:pivotFmt>
      <c:pivotFmt>
        <c:idx val="307"/>
        <c:spPr>
          <a:solidFill>
            <a:srgbClr val="023F88"/>
          </a:solidFill>
        </c:spPr>
      </c:pivotFmt>
      <c:pivotFmt>
        <c:idx val="308"/>
        <c:spPr>
          <a:solidFill>
            <a:srgbClr val="FF6600"/>
          </a:solidFill>
        </c:spPr>
      </c:pivotFmt>
      <c:pivotFmt>
        <c:idx val="309"/>
        <c:spPr>
          <a:solidFill>
            <a:srgbClr val="89BA17"/>
          </a:solidFill>
        </c:spPr>
      </c:pivotFmt>
      <c:pivotFmt>
        <c:idx val="310"/>
        <c:spPr>
          <a:solidFill>
            <a:srgbClr val="7030A0"/>
          </a:solidFill>
        </c:spPr>
      </c:pivotFmt>
      <c:pivotFmt>
        <c:idx val="311"/>
      </c:pivotFmt>
      <c:pivotFmt>
        <c:idx val="312"/>
      </c:pivotFmt>
      <c:pivotFmt>
        <c:idx val="313"/>
      </c:pivotFmt>
      <c:pivotFmt>
        <c:idx val="314"/>
      </c:pivotFmt>
      <c:pivotFmt>
        <c:idx val="315"/>
      </c:pivotFmt>
      <c:pivotFmt>
        <c:idx val="316"/>
      </c:pivotFmt>
      <c:pivotFmt>
        <c:idx val="317"/>
        <c:spPr>
          <a:solidFill>
            <a:srgbClr val="023F88"/>
          </a:solidFill>
        </c:spPr>
      </c:pivotFmt>
      <c:pivotFmt>
        <c:idx val="318"/>
        <c:spPr>
          <a:solidFill>
            <a:srgbClr val="FF6600"/>
          </a:solidFill>
        </c:spPr>
      </c:pivotFmt>
      <c:pivotFmt>
        <c:idx val="319"/>
        <c:spPr>
          <a:solidFill>
            <a:srgbClr val="89BA17"/>
          </a:solidFill>
        </c:spPr>
      </c:pivotFmt>
      <c:pivotFmt>
        <c:idx val="320"/>
        <c:spPr>
          <a:solidFill>
            <a:srgbClr val="7030A0"/>
          </a:solidFill>
        </c:spPr>
      </c:pivotFmt>
      <c:pivotFmt>
        <c:idx val="321"/>
        <c:spPr>
          <a:solidFill>
            <a:srgbClr val="00B4ED"/>
          </a:solidFill>
        </c:spPr>
      </c:pivotFmt>
      <c:pivotFmt>
        <c:idx val="322"/>
        <c:spPr>
          <a:solidFill>
            <a:srgbClr val="023F88"/>
          </a:solidFill>
        </c:spPr>
      </c:pivotFmt>
      <c:pivotFmt>
        <c:idx val="323"/>
        <c:spPr>
          <a:solidFill>
            <a:srgbClr val="FF6600"/>
          </a:solidFill>
        </c:spPr>
      </c:pivotFmt>
      <c:pivotFmt>
        <c:idx val="324"/>
        <c:spPr>
          <a:solidFill>
            <a:srgbClr val="89BA17"/>
          </a:solidFill>
        </c:spPr>
      </c:pivotFmt>
      <c:pivotFmt>
        <c:idx val="325"/>
        <c:spPr>
          <a:solidFill>
            <a:srgbClr val="7030A0"/>
          </a:solidFill>
        </c:spPr>
      </c:pivotFmt>
      <c:pivotFmt>
        <c:idx val="326"/>
      </c:pivotFmt>
      <c:pivotFmt>
        <c:idx val="327"/>
      </c:pivotFmt>
      <c:pivotFmt>
        <c:idx val="328"/>
      </c:pivotFmt>
      <c:pivotFmt>
        <c:idx val="329"/>
      </c:pivotFmt>
      <c:pivotFmt>
        <c:idx val="330"/>
        <c:spPr>
          <a:solidFill>
            <a:srgbClr val="023F88"/>
          </a:solidFill>
        </c:spPr>
      </c:pivotFmt>
      <c:pivotFmt>
        <c:idx val="331"/>
        <c:spPr>
          <a:solidFill>
            <a:srgbClr val="FF6600"/>
          </a:solidFill>
        </c:spPr>
      </c:pivotFmt>
      <c:pivotFmt>
        <c:idx val="332"/>
        <c:spPr>
          <a:solidFill>
            <a:srgbClr val="89BA17"/>
          </a:solidFill>
        </c:spPr>
      </c:pivotFmt>
      <c:pivotFmt>
        <c:idx val="333"/>
        <c:spPr>
          <a:solidFill>
            <a:srgbClr val="7030A0"/>
          </a:solidFill>
        </c:spPr>
      </c:pivotFmt>
      <c:pivotFmt>
        <c:idx val="334"/>
        <c:spPr>
          <a:solidFill>
            <a:srgbClr val="00B4ED"/>
          </a:solidFill>
        </c:spPr>
      </c:pivotFmt>
      <c:pivotFmt>
        <c:idx val="335"/>
        <c:spPr>
          <a:solidFill>
            <a:srgbClr val="023F88"/>
          </a:solidFill>
        </c:spPr>
      </c:pivotFmt>
      <c:pivotFmt>
        <c:idx val="336"/>
        <c:spPr>
          <a:solidFill>
            <a:srgbClr val="FF6600"/>
          </a:solidFill>
        </c:spPr>
      </c:pivotFmt>
      <c:pivotFmt>
        <c:idx val="337"/>
        <c:spPr>
          <a:solidFill>
            <a:srgbClr val="89BA17"/>
          </a:solidFill>
        </c:spPr>
      </c:pivotFmt>
      <c:pivotFmt>
        <c:idx val="338"/>
        <c:spPr>
          <a:solidFill>
            <a:srgbClr val="7030A0"/>
          </a:solidFill>
        </c:spPr>
      </c:pivotFmt>
      <c:pivotFmt>
        <c:idx val="339"/>
      </c:pivotFmt>
      <c:pivotFmt>
        <c:idx val="340"/>
      </c:pivotFmt>
      <c:pivotFmt>
        <c:idx val="341"/>
      </c:pivotFmt>
      <c:pivotFmt>
        <c:idx val="342"/>
      </c:pivotFmt>
      <c:pivotFmt>
        <c:idx val="343"/>
      </c:pivotFmt>
      <c:pivotFmt>
        <c:idx val="344"/>
      </c:pivotFmt>
      <c:pivotFmt>
        <c:idx val="345"/>
        <c:spPr>
          <a:solidFill>
            <a:srgbClr val="023F88"/>
          </a:solidFill>
        </c:spPr>
      </c:pivotFmt>
      <c:pivotFmt>
        <c:idx val="346"/>
        <c:spPr>
          <a:solidFill>
            <a:srgbClr val="FF6600"/>
          </a:solidFill>
        </c:spPr>
      </c:pivotFmt>
      <c:pivotFmt>
        <c:idx val="347"/>
        <c:spPr>
          <a:solidFill>
            <a:srgbClr val="89BA17"/>
          </a:solidFill>
        </c:spPr>
      </c:pivotFmt>
      <c:pivotFmt>
        <c:idx val="348"/>
        <c:spPr>
          <a:solidFill>
            <a:srgbClr val="7030A0"/>
          </a:solidFill>
        </c:spPr>
      </c:pivotFmt>
      <c:pivotFmt>
        <c:idx val="349"/>
        <c:spPr>
          <a:solidFill>
            <a:srgbClr val="00B4ED"/>
          </a:solidFill>
        </c:spPr>
      </c:pivotFmt>
      <c:pivotFmt>
        <c:idx val="350"/>
        <c:spPr>
          <a:solidFill>
            <a:srgbClr val="023F88"/>
          </a:solidFill>
        </c:spPr>
        <c:dLbl>
          <c:idx val="0"/>
          <c:spPr>
            <a:noFill/>
            <a:ln>
              <a:noFill/>
            </a:ln>
            <a:effectLst/>
          </c:spPr>
          <c:txPr>
            <a:bodyPr wrap="square" lIns="38100" tIns="19050" rIns="38100" bIns="19050" anchor="ctr">
              <a:spAutoFit/>
            </a:bodyPr>
            <a:lstStyle/>
            <a:p>
              <a:pPr>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51"/>
        <c:spPr>
          <a:solidFill>
            <a:srgbClr val="FF6600"/>
          </a:solidFill>
        </c:spPr>
        <c:dLbl>
          <c:idx val="0"/>
          <c:spPr>
            <a:noFill/>
            <a:ln>
              <a:noFill/>
            </a:ln>
            <a:effectLst/>
          </c:spPr>
          <c:txPr>
            <a:bodyPr wrap="square" lIns="38100" tIns="19050" rIns="38100" bIns="19050" anchor="ctr">
              <a:spAutoFit/>
            </a:bodyPr>
            <a:lstStyle/>
            <a:p>
              <a:pPr>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52"/>
        <c:spPr>
          <a:solidFill>
            <a:srgbClr val="89BA17"/>
          </a:solidFill>
        </c:spPr>
        <c:dLbl>
          <c:idx val="0"/>
          <c:spPr>
            <a:noFill/>
            <a:ln>
              <a:noFill/>
            </a:ln>
            <a:effectLst/>
          </c:spPr>
          <c:txPr>
            <a:bodyPr wrap="square" lIns="38100" tIns="19050" rIns="38100" bIns="19050" anchor="ctr">
              <a:spAutoFit/>
            </a:bodyPr>
            <a:lstStyle/>
            <a:p>
              <a:pPr>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53"/>
        <c:spPr>
          <a:solidFill>
            <a:srgbClr val="7030A0"/>
          </a:solidFill>
        </c:spPr>
        <c:dLbl>
          <c:idx val="0"/>
          <c:spPr>
            <a:noFill/>
            <a:ln>
              <a:noFill/>
            </a:ln>
            <a:effectLst/>
          </c:spPr>
          <c:txPr>
            <a:bodyPr wrap="square" lIns="38100" tIns="19050" rIns="38100" bIns="19050" anchor="ctr">
              <a:spAutoFit/>
            </a:bodyPr>
            <a:lstStyle/>
            <a:p>
              <a:pPr>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54"/>
        <c:spPr>
          <a:solidFill>
            <a:srgbClr val="023F88"/>
          </a:solidFill>
        </c:spPr>
        <c:marker>
          <c:symbol val="none"/>
        </c:marker>
        <c:dLbl>
          <c:idx val="0"/>
          <c:delete val="1"/>
          <c:extLst>
            <c:ext xmlns:c15="http://schemas.microsoft.com/office/drawing/2012/chart" uri="{CE6537A1-D6FC-4f65-9D91-7224C49458BB}"/>
          </c:extLst>
        </c:dLbl>
      </c:pivotFmt>
      <c:pivotFmt>
        <c:idx val="355"/>
        <c:spPr>
          <a:solidFill>
            <a:srgbClr val="89BA17"/>
          </a:solidFill>
        </c:spPr>
        <c:marker>
          <c:symbol val="none"/>
        </c:marker>
        <c:dLbl>
          <c:idx val="0"/>
          <c:delete val="1"/>
          <c:extLst>
            <c:ext xmlns:c15="http://schemas.microsoft.com/office/drawing/2012/chart" uri="{CE6537A1-D6FC-4f65-9D91-7224C49458BB}"/>
          </c:extLst>
        </c:dLbl>
      </c:pivotFmt>
      <c:pivotFmt>
        <c:idx val="356"/>
        <c:spPr>
          <a:solidFill>
            <a:srgbClr val="7030A0"/>
          </a:solidFill>
        </c:spPr>
        <c:marker>
          <c:symbol val="none"/>
        </c:marker>
        <c:dLbl>
          <c:idx val="0"/>
          <c:delete val="1"/>
          <c:extLst>
            <c:ext xmlns:c15="http://schemas.microsoft.com/office/drawing/2012/chart" uri="{CE6537A1-D6FC-4f65-9D91-7224C49458BB}"/>
          </c:extLst>
        </c:dLbl>
      </c:pivotFmt>
      <c:pivotFmt>
        <c:idx val="357"/>
        <c:spPr>
          <a:solidFill>
            <a:srgbClr val="00A656"/>
          </a:solidFill>
        </c:spPr>
        <c:marker>
          <c:symbol val="none"/>
        </c:marker>
        <c:dLbl>
          <c:idx val="0"/>
          <c:delete val="1"/>
          <c:extLst>
            <c:ext xmlns:c15="http://schemas.microsoft.com/office/drawing/2012/chart" uri="{CE6537A1-D6FC-4f65-9D91-7224C49458BB}"/>
          </c:extLst>
        </c:dLbl>
      </c:pivotFmt>
      <c:pivotFmt>
        <c:idx val="358"/>
        <c:spPr>
          <a:solidFill>
            <a:srgbClr val="00B4ED"/>
          </a:solidFill>
        </c:spPr>
        <c:dLbl>
          <c:idx val="0"/>
          <c:spPr>
            <a:noFill/>
            <a:ln>
              <a:noFill/>
            </a:ln>
            <a:effectLst/>
          </c:spPr>
          <c:txPr>
            <a:bodyPr wrap="square" lIns="38100" tIns="19050" rIns="38100" bIns="19050" anchor="ctr">
              <a:spAutoFit/>
            </a:bodyPr>
            <a:lstStyle/>
            <a:p>
              <a:pPr>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59"/>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'Q28'!$B$3:$B$4</c:f>
              <c:strCache>
                <c:ptCount val="1"/>
                <c:pt idx="0">
                  <c:v>MA</c:v>
                </c:pt>
              </c:strCache>
            </c:strRef>
          </c:tx>
          <c:spPr>
            <a:solidFill>
              <a:srgbClr val="023F88"/>
            </a:solidFill>
          </c:spPr>
          <c:invertIfNegative val="0"/>
          <c:cat>
            <c:strRef>
              <c:f>'Q28'!$A$5:$A$7</c:f>
              <c:strCache>
                <c:ptCount val="3"/>
                <c:pt idx="0">
                  <c:v>Weight 1</c:v>
                </c:pt>
                <c:pt idx="1">
                  <c:v>Weight 2</c:v>
                </c:pt>
                <c:pt idx="2">
                  <c:v>Weight 3</c:v>
                </c:pt>
              </c:strCache>
            </c:strRef>
          </c:cat>
          <c:val>
            <c:numRef>
              <c:f>'Q28'!$B$5:$B$7</c:f>
              <c:numCache>
                <c:formatCode>General</c:formatCode>
                <c:ptCount val="3"/>
                <c:pt idx="0">
                  <c:v>5</c:v>
                </c:pt>
                <c:pt idx="1">
                  <c:v>4</c:v>
                </c:pt>
                <c:pt idx="2">
                  <c:v>1</c:v>
                </c:pt>
              </c:numCache>
            </c:numRef>
          </c:val>
          <c:extLst>
            <c:ext xmlns:c16="http://schemas.microsoft.com/office/drawing/2014/chart" uri="{C3380CC4-5D6E-409C-BE32-E72D297353CC}">
              <c16:uniqueId val="{00000000-C4B3-4960-8694-3E362BC04203}"/>
            </c:ext>
          </c:extLst>
        </c:ser>
        <c:ser>
          <c:idx val="1"/>
          <c:order val="1"/>
          <c:tx>
            <c:strRef>
              <c:f>'Q28'!$C$3:$C$4</c:f>
              <c:strCache>
                <c:ptCount val="1"/>
                <c:pt idx="0">
                  <c:v>PV</c:v>
                </c:pt>
              </c:strCache>
            </c:strRef>
          </c:tx>
          <c:spPr>
            <a:solidFill>
              <a:srgbClr val="89BA17"/>
            </a:solidFill>
          </c:spPr>
          <c:invertIfNegative val="0"/>
          <c:cat>
            <c:strRef>
              <c:f>'Q28'!$A$5:$A$7</c:f>
              <c:strCache>
                <c:ptCount val="3"/>
                <c:pt idx="0">
                  <c:v>Weight 1</c:v>
                </c:pt>
                <c:pt idx="1">
                  <c:v>Weight 2</c:v>
                </c:pt>
                <c:pt idx="2">
                  <c:v>Weight 3</c:v>
                </c:pt>
              </c:strCache>
            </c:strRef>
          </c:cat>
          <c:val>
            <c:numRef>
              <c:f>'Q28'!$C$5:$C$7</c:f>
              <c:numCache>
                <c:formatCode>General</c:formatCode>
                <c:ptCount val="3"/>
                <c:pt idx="0">
                  <c:v>1</c:v>
                </c:pt>
              </c:numCache>
            </c:numRef>
          </c:val>
          <c:extLst>
            <c:ext xmlns:c16="http://schemas.microsoft.com/office/drawing/2014/chart" uri="{C3380CC4-5D6E-409C-BE32-E72D297353CC}">
              <c16:uniqueId val="{00000001-C4B3-4960-8694-3E362BC04203}"/>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100" b="1"/>
              <a:t>ASCA - PV functions</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lotArea>
      <c:layout/>
      <c:lineChart>
        <c:grouping val="standard"/>
        <c:varyColors val="0"/>
        <c:ser>
          <c:idx val="3"/>
          <c:order val="0"/>
          <c:tx>
            <c:strRef>
              <c:f>'Regional comparison'!$A$39</c:f>
              <c:strCache>
                <c:ptCount val="1"/>
                <c:pt idx="0">
                  <c:v>Q1</c:v>
                </c:pt>
              </c:strCache>
            </c:strRef>
          </c:tx>
          <c:spPr>
            <a:ln w="28575" cap="rnd">
              <a:noFill/>
              <a:round/>
            </a:ln>
            <a:effectLst/>
          </c:spPr>
          <c:marker>
            <c:symbol val="dash"/>
            <c:size val="5"/>
            <c:spPr>
              <a:solidFill>
                <a:schemeClr val="accent4"/>
              </a:solidFill>
              <a:ln w="9525">
                <a:solidFill>
                  <a:srgbClr val="4D4F53"/>
                </a:solidFill>
              </a:ln>
              <a:effectLst/>
            </c:spPr>
          </c:marker>
          <c:cat>
            <c:strRef>
              <c:extLst>
                <c:ext xmlns:c15="http://schemas.microsoft.com/office/drawing/2012/chart" uri="{02D57815-91ED-43cb-92C2-25804820EDAC}">
                  <c15:fullRef>
                    <c15:sqref>'Regional comparison'!$B$35:$G$35</c15:sqref>
                  </c15:fullRef>
                </c:ext>
              </c:extLst>
              <c:f>'Regional comparison'!$B$35:$F$35</c:f>
              <c:strCache>
                <c:ptCount val="5"/>
                <c:pt idx="0">
                  <c:v>China</c:v>
                </c:pt>
                <c:pt idx="1">
                  <c:v>Hong Kong</c:v>
                </c:pt>
                <c:pt idx="2">
                  <c:v>Taiwan</c:v>
                </c:pt>
                <c:pt idx="3">
                  <c:v>Thailand</c:v>
                </c:pt>
                <c:pt idx="4">
                  <c:v>Vietnam</c:v>
                </c:pt>
              </c:strCache>
            </c:strRef>
          </c:cat>
          <c:val>
            <c:numRef>
              <c:extLst>
                <c:ext xmlns:c15="http://schemas.microsoft.com/office/drawing/2012/chart" uri="{02D57815-91ED-43cb-92C2-25804820EDAC}">
                  <c15:fullRef>
                    <c15:sqref>'Regional comparison'!$B$39:$G$39</c15:sqref>
                  </c15:fullRef>
                </c:ext>
              </c:extLst>
              <c:f>'Regional comparison'!$B$39:$F$39</c:f>
              <c:numCache>
                <c:formatCode>0.00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0-C457-48A1-94A3-58D3BBED7A03}"/>
            </c:ext>
          </c:extLst>
        </c:ser>
        <c:ser>
          <c:idx val="0"/>
          <c:order val="1"/>
          <c:tx>
            <c:strRef>
              <c:f>'Regional comparison'!$A$36</c:f>
              <c:strCache>
                <c:ptCount val="1"/>
                <c:pt idx="0">
                  <c:v>Max.</c:v>
                </c:pt>
              </c:strCache>
            </c:strRef>
          </c:tx>
          <c:spPr>
            <a:ln w="28575" cap="rnd">
              <a:noFill/>
              <a:round/>
            </a:ln>
            <a:effectLst/>
          </c:spPr>
          <c:marker>
            <c:symbol val="dash"/>
            <c:size val="5"/>
            <c:spPr>
              <a:solidFill>
                <a:schemeClr val="accent1"/>
              </a:solidFill>
              <a:ln w="9525">
                <a:solidFill>
                  <a:srgbClr val="4D4F53"/>
                </a:solidFill>
              </a:ln>
              <a:effectLst/>
            </c:spPr>
          </c:marker>
          <c:cat>
            <c:strRef>
              <c:extLst>
                <c:ext xmlns:c15="http://schemas.microsoft.com/office/drawing/2012/chart" uri="{02D57815-91ED-43cb-92C2-25804820EDAC}">
                  <c15:fullRef>
                    <c15:sqref>'Regional comparison'!$B$35:$G$35</c15:sqref>
                  </c15:fullRef>
                </c:ext>
              </c:extLst>
              <c:f>'Regional comparison'!$B$35:$F$35</c:f>
              <c:strCache>
                <c:ptCount val="5"/>
                <c:pt idx="0">
                  <c:v>China</c:v>
                </c:pt>
                <c:pt idx="1">
                  <c:v>Hong Kong</c:v>
                </c:pt>
                <c:pt idx="2">
                  <c:v>Taiwan</c:v>
                </c:pt>
                <c:pt idx="3">
                  <c:v>Thailand</c:v>
                </c:pt>
                <c:pt idx="4">
                  <c:v>Vietnam</c:v>
                </c:pt>
              </c:strCache>
            </c:strRef>
          </c:cat>
          <c:val>
            <c:numRef>
              <c:extLst>
                <c:ext xmlns:c15="http://schemas.microsoft.com/office/drawing/2012/chart" uri="{02D57815-91ED-43cb-92C2-25804820EDAC}">
                  <c15:fullRef>
                    <c15:sqref>'Regional comparison'!$B$36:$G$36</c15:sqref>
                  </c15:fullRef>
                </c:ext>
              </c:extLst>
              <c:f>'Regional comparison'!$B$36:$F$36</c:f>
              <c:numCache>
                <c:formatCode>0.00</c:formatCode>
                <c:ptCount val="5"/>
                <c:pt idx="0">
                  <c:v>5</c:v>
                </c:pt>
                <c:pt idx="1">
                  <c:v>5</c:v>
                </c:pt>
                <c:pt idx="2">
                  <c:v>5</c:v>
                </c:pt>
                <c:pt idx="3">
                  <c:v>5</c:v>
                </c:pt>
                <c:pt idx="4">
                  <c:v>5</c:v>
                </c:pt>
              </c:numCache>
            </c:numRef>
          </c:val>
          <c:smooth val="0"/>
          <c:extLst>
            <c:ext xmlns:c16="http://schemas.microsoft.com/office/drawing/2014/chart" uri="{C3380CC4-5D6E-409C-BE32-E72D297353CC}">
              <c16:uniqueId val="{00000001-C457-48A1-94A3-58D3BBED7A03}"/>
            </c:ext>
          </c:extLst>
        </c:ser>
        <c:ser>
          <c:idx val="2"/>
          <c:order val="2"/>
          <c:tx>
            <c:strRef>
              <c:f>'Regional comparison'!$A$38</c:f>
              <c:strCache>
                <c:ptCount val="1"/>
                <c:pt idx="0">
                  <c:v>Average</c:v>
                </c:pt>
              </c:strCache>
            </c:strRef>
          </c:tx>
          <c:spPr>
            <a:ln w="28575" cap="rnd">
              <a:noFill/>
              <a:round/>
            </a:ln>
            <a:effectLst/>
          </c:spPr>
          <c:marker>
            <c:symbol val="dash"/>
            <c:size val="5"/>
            <c:spPr>
              <a:solidFill>
                <a:schemeClr val="accent3"/>
              </a:solidFill>
              <a:ln w="9525">
                <a:solidFill>
                  <a:srgbClr val="4D4F53"/>
                </a:solidFill>
              </a:ln>
              <a:effectLst/>
            </c:spPr>
          </c:marker>
          <c:cat>
            <c:strRef>
              <c:extLst>
                <c:ext xmlns:c15="http://schemas.microsoft.com/office/drawing/2012/chart" uri="{02D57815-91ED-43cb-92C2-25804820EDAC}">
                  <c15:fullRef>
                    <c15:sqref>'Regional comparison'!$B$35:$G$35</c15:sqref>
                  </c15:fullRef>
                </c:ext>
              </c:extLst>
              <c:f>'Regional comparison'!$B$35:$F$35</c:f>
              <c:strCache>
                <c:ptCount val="5"/>
                <c:pt idx="0">
                  <c:v>China</c:v>
                </c:pt>
                <c:pt idx="1">
                  <c:v>Hong Kong</c:v>
                </c:pt>
                <c:pt idx="2">
                  <c:v>Taiwan</c:v>
                </c:pt>
                <c:pt idx="3">
                  <c:v>Thailand</c:v>
                </c:pt>
                <c:pt idx="4">
                  <c:v>Vietnam</c:v>
                </c:pt>
              </c:strCache>
            </c:strRef>
          </c:cat>
          <c:val>
            <c:numRef>
              <c:extLst>
                <c:ext xmlns:c15="http://schemas.microsoft.com/office/drawing/2012/chart" uri="{02D57815-91ED-43cb-92C2-25804820EDAC}">
                  <c15:fullRef>
                    <c15:sqref>'Regional comparison'!$B$38:$G$38</c15:sqref>
                  </c15:fullRef>
                </c:ext>
              </c:extLst>
              <c:f>'Regional comparison'!$B$38:$F$38</c:f>
              <c:numCache>
                <c:formatCode>0.00</c:formatCode>
                <c:ptCount val="5"/>
                <c:pt idx="0">
                  <c:v>1.88</c:v>
                </c:pt>
                <c:pt idx="1">
                  <c:v>2.0769230769230771</c:v>
                </c:pt>
                <c:pt idx="2">
                  <c:v>2.7916666666666665</c:v>
                </c:pt>
                <c:pt idx="3">
                  <c:v>2.5185185185185186</c:v>
                </c:pt>
                <c:pt idx="4">
                  <c:v>2.7777777777777777</c:v>
                </c:pt>
              </c:numCache>
            </c:numRef>
          </c:val>
          <c:smooth val="0"/>
          <c:extLst>
            <c:ext xmlns:c16="http://schemas.microsoft.com/office/drawing/2014/chart" uri="{C3380CC4-5D6E-409C-BE32-E72D297353CC}">
              <c16:uniqueId val="{00000002-C457-48A1-94A3-58D3BBED7A03}"/>
            </c:ext>
          </c:extLst>
        </c:ser>
        <c:ser>
          <c:idx val="4"/>
          <c:order val="3"/>
          <c:tx>
            <c:strRef>
              <c:f>'Regional comparison'!$A$40</c:f>
              <c:strCache>
                <c:ptCount val="1"/>
                <c:pt idx="0">
                  <c:v>Min.</c:v>
                </c:pt>
              </c:strCache>
            </c:strRef>
          </c:tx>
          <c:spPr>
            <a:ln w="28575" cap="rnd">
              <a:noFill/>
              <a:round/>
            </a:ln>
            <a:effectLst/>
          </c:spPr>
          <c:marker>
            <c:symbol val="dash"/>
            <c:size val="5"/>
            <c:spPr>
              <a:solidFill>
                <a:schemeClr val="accent5"/>
              </a:solidFill>
              <a:ln w="9525">
                <a:solidFill>
                  <a:srgbClr val="4D4F53"/>
                </a:solidFill>
              </a:ln>
              <a:effectLst/>
            </c:spPr>
          </c:marker>
          <c:cat>
            <c:strRef>
              <c:extLst>
                <c:ext xmlns:c15="http://schemas.microsoft.com/office/drawing/2012/chart" uri="{02D57815-91ED-43cb-92C2-25804820EDAC}">
                  <c15:fullRef>
                    <c15:sqref>'Regional comparison'!$B$35:$G$35</c15:sqref>
                  </c15:fullRef>
                </c:ext>
              </c:extLst>
              <c:f>'Regional comparison'!$B$35:$F$35</c:f>
              <c:strCache>
                <c:ptCount val="5"/>
                <c:pt idx="0">
                  <c:v>China</c:v>
                </c:pt>
                <c:pt idx="1">
                  <c:v>Hong Kong</c:v>
                </c:pt>
                <c:pt idx="2">
                  <c:v>Taiwan</c:v>
                </c:pt>
                <c:pt idx="3">
                  <c:v>Thailand</c:v>
                </c:pt>
                <c:pt idx="4">
                  <c:v>Vietnam</c:v>
                </c:pt>
              </c:strCache>
            </c:strRef>
          </c:cat>
          <c:val>
            <c:numRef>
              <c:extLst>
                <c:ext xmlns:c15="http://schemas.microsoft.com/office/drawing/2012/chart" uri="{02D57815-91ED-43cb-92C2-25804820EDAC}">
                  <c15:fullRef>
                    <c15:sqref>'Regional comparison'!$B$40:$G$40</c15:sqref>
                  </c15:fullRef>
                </c:ext>
              </c:extLst>
              <c:f>'Regional comparison'!$B$40:$F$40</c:f>
              <c:numCache>
                <c:formatCode>0.00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3-C457-48A1-94A3-58D3BBED7A03}"/>
            </c:ext>
          </c:extLst>
        </c:ser>
        <c:ser>
          <c:idx val="1"/>
          <c:order val="4"/>
          <c:tx>
            <c:strRef>
              <c:f>'Regional comparison'!$A$37</c:f>
              <c:strCache>
                <c:ptCount val="1"/>
                <c:pt idx="0">
                  <c:v>Q3</c:v>
                </c:pt>
              </c:strCache>
            </c:strRef>
          </c:tx>
          <c:spPr>
            <a:ln w="28575" cap="rnd">
              <a:noFill/>
              <a:round/>
            </a:ln>
            <a:effectLst/>
          </c:spPr>
          <c:marker>
            <c:symbol val="dash"/>
            <c:size val="5"/>
            <c:spPr>
              <a:solidFill>
                <a:schemeClr val="accent2"/>
              </a:solidFill>
              <a:ln w="9525">
                <a:solidFill>
                  <a:srgbClr val="4D4F53"/>
                </a:solidFill>
              </a:ln>
              <a:effectLst/>
            </c:spPr>
          </c:marker>
          <c:cat>
            <c:strRef>
              <c:extLst>
                <c:ext xmlns:c15="http://schemas.microsoft.com/office/drawing/2012/chart" uri="{02D57815-91ED-43cb-92C2-25804820EDAC}">
                  <c15:fullRef>
                    <c15:sqref>'Regional comparison'!$B$35:$G$35</c15:sqref>
                  </c15:fullRef>
                </c:ext>
              </c:extLst>
              <c:f>'Regional comparison'!$B$35:$F$35</c:f>
              <c:strCache>
                <c:ptCount val="5"/>
                <c:pt idx="0">
                  <c:v>China</c:v>
                </c:pt>
                <c:pt idx="1">
                  <c:v>Hong Kong</c:v>
                </c:pt>
                <c:pt idx="2">
                  <c:v>Taiwan</c:v>
                </c:pt>
                <c:pt idx="3">
                  <c:v>Thailand</c:v>
                </c:pt>
                <c:pt idx="4">
                  <c:v>Vietnam</c:v>
                </c:pt>
              </c:strCache>
            </c:strRef>
          </c:cat>
          <c:val>
            <c:numRef>
              <c:extLst>
                <c:ext xmlns:c15="http://schemas.microsoft.com/office/drawing/2012/chart" uri="{02D57815-91ED-43cb-92C2-25804820EDAC}">
                  <c15:fullRef>
                    <c15:sqref>'Regional comparison'!$B$37:$G$37</c15:sqref>
                  </c15:fullRef>
                </c:ext>
              </c:extLst>
              <c:f>'Regional comparison'!$B$37:$F$37</c:f>
              <c:numCache>
                <c:formatCode>0.00</c:formatCode>
                <c:ptCount val="5"/>
                <c:pt idx="0">
                  <c:v>3</c:v>
                </c:pt>
                <c:pt idx="1">
                  <c:v>3</c:v>
                </c:pt>
                <c:pt idx="2">
                  <c:v>5</c:v>
                </c:pt>
                <c:pt idx="3">
                  <c:v>4.5</c:v>
                </c:pt>
                <c:pt idx="4">
                  <c:v>5</c:v>
                </c:pt>
              </c:numCache>
            </c:numRef>
          </c:val>
          <c:smooth val="0"/>
          <c:extLst>
            <c:ext xmlns:c16="http://schemas.microsoft.com/office/drawing/2014/chart" uri="{C3380CC4-5D6E-409C-BE32-E72D297353CC}">
              <c16:uniqueId val="{00000004-C457-48A1-94A3-58D3BBED7A03}"/>
            </c:ext>
          </c:extLst>
        </c:ser>
        <c:dLbls>
          <c:showLegendKey val="0"/>
          <c:showVal val="0"/>
          <c:showCatName val="0"/>
          <c:showSerName val="0"/>
          <c:showPercent val="0"/>
          <c:showBubbleSize val="0"/>
        </c:dLbls>
        <c:hiLowLines>
          <c:spPr>
            <a:ln w="12700" cap="flat" cmpd="sng" algn="ctr">
              <a:solidFill>
                <a:srgbClr val="4D4F53"/>
              </a:solidFill>
              <a:round/>
            </a:ln>
            <a:effectLst/>
          </c:spPr>
        </c:hiLowLines>
        <c:upDownBars>
          <c:gapWidth val="219"/>
          <c:upBars>
            <c:spPr>
              <a:solidFill>
                <a:srgbClr val="FFE900"/>
              </a:solidFill>
              <a:ln w="22225">
                <a:solidFill>
                  <a:srgbClr val="4D4F53"/>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76174528"/>
        <c:axId val="276170208"/>
      </c:lineChart>
      <c:catAx>
        <c:axId val="2761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276170208"/>
        <c:crosses val="autoZero"/>
        <c:auto val="1"/>
        <c:lblAlgn val="ctr"/>
        <c:lblOffset val="100"/>
        <c:noMultiLvlLbl val="0"/>
      </c:catAx>
      <c:valAx>
        <c:axId val="276170208"/>
        <c:scaling>
          <c:orientation val="minMax"/>
          <c:max val="5"/>
          <c:min val="1"/>
        </c:scaling>
        <c:delete val="0"/>
        <c:axPos val="l"/>
        <c:majorGridlines>
          <c:spPr>
            <a:ln w="9525" cap="flat" cmpd="sng" algn="ctr">
              <a:solidFill>
                <a:srgbClr val="D9D9D6"/>
              </a:solidFill>
              <a:prstDash val="dash"/>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27617452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4D4F53"/>
          </a:solidFill>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100" b="1"/>
              <a:t>Europe - PV and MA functions</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lotArea>
      <c:layout/>
      <c:lineChart>
        <c:grouping val="standard"/>
        <c:varyColors val="0"/>
        <c:ser>
          <c:idx val="3"/>
          <c:order val="0"/>
          <c:tx>
            <c:strRef>
              <c:f>'Regional comparison'!$P$39</c:f>
              <c:strCache>
                <c:ptCount val="1"/>
                <c:pt idx="0">
                  <c:v>Q1</c:v>
                </c:pt>
              </c:strCache>
            </c:strRef>
          </c:tx>
          <c:spPr>
            <a:ln w="28575" cap="rnd">
              <a:noFill/>
              <a:round/>
            </a:ln>
            <a:effectLst/>
          </c:spPr>
          <c:marker>
            <c:symbol val="dash"/>
            <c:size val="5"/>
            <c:spPr>
              <a:solidFill>
                <a:schemeClr val="accent4"/>
              </a:solidFill>
              <a:ln w="9525">
                <a:solidFill>
                  <a:srgbClr val="4D4F53"/>
                </a:solidFill>
              </a:ln>
              <a:effectLst/>
            </c:spPr>
          </c:marker>
          <c:cat>
            <c:strRef>
              <c:extLst>
                <c:ext xmlns:c15="http://schemas.microsoft.com/office/drawing/2012/chart" uri="{02D57815-91ED-43cb-92C2-25804820EDAC}">
                  <c15:fullRef>
                    <c15:sqref>'Regional comparison'!$Q$35:$AI$35</c15:sqref>
                  </c15:fullRef>
                </c:ext>
              </c:extLst>
              <c:f>('Regional comparison'!$Q$35:$X$35,'Regional comparison'!$Z$35:$AI$35)</c:f>
              <c:strCache>
                <c:ptCount val="18"/>
                <c:pt idx="0">
                  <c:v>Austria - PV/MA</c:v>
                </c:pt>
                <c:pt idx="1">
                  <c:v>Belgium - PV/MA</c:v>
                </c:pt>
                <c:pt idx="2">
                  <c:v>Denmark - PV/MA</c:v>
                </c:pt>
                <c:pt idx="3">
                  <c:v>France - PV/MA</c:v>
                </c:pt>
                <c:pt idx="4">
                  <c:v>Germany - PV</c:v>
                </c:pt>
                <c:pt idx="5">
                  <c:v>Germany - MA</c:v>
                </c:pt>
                <c:pt idx="6">
                  <c:v>Italy - PV</c:v>
                </c:pt>
                <c:pt idx="7">
                  <c:v>Italy - MA</c:v>
                </c:pt>
                <c:pt idx="8">
                  <c:v>Netherlands - PV/MA</c:v>
                </c:pt>
                <c:pt idx="9">
                  <c:v>Nordics - PV/MA</c:v>
                </c:pt>
                <c:pt idx="10">
                  <c:v>Portugal - PV/MA</c:v>
                </c:pt>
                <c:pt idx="11">
                  <c:v>Spain - PV</c:v>
                </c:pt>
                <c:pt idx="12">
                  <c:v>Spain - MA</c:v>
                </c:pt>
                <c:pt idx="13">
                  <c:v>Switzerland - PV</c:v>
                </c:pt>
                <c:pt idx="14">
                  <c:v>Turkey - PV</c:v>
                </c:pt>
                <c:pt idx="15">
                  <c:v>Turkey - MA</c:v>
                </c:pt>
                <c:pt idx="16">
                  <c:v>UK/IE - PV</c:v>
                </c:pt>
                <c:pt idx="17">
                  <c:v>UK/IE - MA</c:v>
                </c:pt>
              </c:strCache>
            </c:strRef>
          </c:cat>
          <c:val>
            <c:numRef>
              <c:extLst>
                <c:ext xmlns:c15="http://schemas.microsoft.com/office/drawing/2012/chart" uri="{02D57815-91ED-43cb-92C2-25804820EDAC}">
                  <c15:fullRef>
                    <c15:sqref>'Regional comparison'!$Q$39:$AI$39</c15:sqref>
                  </c15:fullRef>
                </c:ext>
              </c:extLst>
              <c:f>('Regional comparison'!$Q$39:$X$39,'Regional comparison'!$Z$39:$AI$39)</c:f>
              <c:numCache>
                <c:formatCode>0.00</c:formatCode>
                <c:ptCount val="18"/>
                <c:pt idx="0">
                  <c:v>1</c:v>
                </c:pt>
                <c:pt idx="1">
                  <c:v>2</c:v>
                </c:pt>
                <c:pt idx="2">
                  <c:v>2</c:v>
                </c:pt>
                <c:pt idx="3">
                  <c:v>1</c:v>
                </c:pt>
                <c:pt idx="4">
                  <c:v>1</c:v>
                </c:pt>
                <c:pt idx="5">
                  <c:v>1</c:v>
                </c:pt>
                <c:pt idx="6">
                  <c:v>1</c:v>
                </c:pt>
                <c:pt idx="7">
                  <c:v>1</c:v>
                </c:pt>
                <c:pt idx="8">
                  <c:v>1</c:v>
                </c:pt>
                <c:pt idx="9">
                  <c:v>1</c:v>
                </c:pt>
                <c:pt idx="10">
                  <c:v>1</c:v>
                </c:pt>
                <c:pt idx="11">
                  <c:v>1</c:v>
                </c:pt>
                <c:pt idx="12">
                  <c:v>1.3333333333333333</c:v>
                </c:pt>
                <c:pt idx="13">
                  <c:v>1</c:v>
                </c:pt>
                <c:pt idx="14">
                  <c:v>1</c:v>
                </c:pt>
                <c:pt idx="15">
                  <c:v>1</c:v>
                </c:pt>
                <c:pt idx="16">
                  <c:v>3</c:v>
                </c:pt>
                <c:pt idx="17">
                  <c:v>1</c:v>
                </c:pt>
              </c:numCache>
            </c:numRef>
          </c:val>
          <c:smooth val="0"/>
          <c:extLst>
            <c:ext xmlns:c16="http://schemas.microsoft.com/office/drawing/2014/chart" uri="{C3380CC4-5D6E-409C-BE32-E72D297353CC}">
              <c16:uniqueId val="{00000000-E74F-413D-853A-CC93D4614E41}"/>
            </c:ext>
          </c:extLst>
        </c:ser>
        <c:ser>
          <c:idx val="0"/>
          <c:order val="1"/>
          <c:tx>
            <c:strRef>
              <c:f>'Regional comparison'!$P$36</c:f>
              <c:strCache>
                <c:ptCount val="1"/>
                <c:pt idx="0">
                  <c:v>Max.</c:v>
                </c:pt>
              </c:strCache>
            </c:strRef>
          </c:tx>
          <c:spPr>
            <a:ln w="28575" cap="rnd">
              <a:noFill/>
              <a:round/>
            </a:ln>
            <a:effectLst/>
          </c:spPr>
          <c:marker>
            <c:symbol val="dash"/>
            <c:size val="5"/>
            <c:spPr>
              <a:solidFill>
                <a:schemeClr val="accent1"/>
              </a:solidFill>
              <a:ln w="9525">
                <a:solidFill>
                  <a:srgbClr val="4D4F53"/>
                </a:solidFill>
              </a:ln>
              <a:effectLst/>
            </c:spPr>
          </c:marker>
          <c:cat>
            <c:strRef>
              <c:extLst>
                <c:ext xmlns:c15="http://schemas.microsoft.com/office/drawing/2012/chart" uri="{02D57815-91ED-43cb-92C2-25804820EDAC}">
                  <c15:fullRef>
                    <c15:sqref>'Regional comparison'!$Q$35:$AI$35</c15:sqref>
                  </c15:fullRef>
                </c:ext>
              </c:extLst>
              <c:f>('Regional comparison'!$Q$35:$X$35,'Regional comparison'!$Z$35:$AI$35)</c:f>
              <c:strCache>
                <c:ptCount val="18"/>
                <c:pt idx="0">
                  <c:v>Austria - PV/MA</c:v>
                </c:pt>
                <c:pt idx="1">
                  <c:v>Belgium - PV/MA</c:v>
                </c:pt>
                <c:pt idx="2">
                  <c:v>Denmark - PV/MA</c:v>
                </c:pt>
                <c:pt idx="3">
                  <c:v>France - PV/MA</c:v>
                </c:pt>
                <c:pt idx="4">
                  <c:v>Germany - PV</c:v>
                </c:pt>
                <c:pt idx="5">
                  <c:v>Germany - MA</c:v>
                </c:pt>
                <c:pt idx="6">
                  <c:v>Italy - PV</c:v>
                </c:pt>
                <c:pt idx="7">
                  <c:v>Italy - MA</c:v>
                </c:pt>
                <c:pt idx="8">
                  <c:v>Netherlands - PV/MA</c:v>
                </c:pt>
                <c:pt idx="9">
                  <c:v>Nordics - PV/MA</c:v>
                </c:pt>
                <c:pt idx="10">
                  <c:v>Portugal - PV/MA</c:v>
                </c:pt>
                <c:pt idx="11">
                  <c:v>Spain - PV</c:v>
                </c:pt>
                <c:pt idx="12">
                  <c:v>Spain - MA</c:v>
                </c:pt>
                <c:pt idx="13">
                  <c:v>Switzerland - PV</c:v>
                </c:pt>
                <c:pt idx="14">
                  <c:v>Turkey - PV</c:v>
                </c:pt>
                <c:pt idx="15">
                  <c:v>Turkey - MA</c:v>
                </c:pt>
                <c:pt idx="16">
                  <c:v>UK/IE - PV</c:v>
                </c:pt>
                <c:pt idx="17">
                  <c:v>UK/IE - MA</c:v>
                </c:pt>
              </c:strCache>
            </c:strRef>
          </c:cat>
          <c:val>
            <c:numRef>
              <c:extLst>
                <c:ext xmlns:c15="http://schemas.microsoft.com/office/drawing/2012/chart" uri="{02D57815-91ED-43cb-92C2-25804820EDAC}">
                  <c15:fullRef>
                    <c15:sqref>'Regional comparison'!$Q$36:$AI$36</c15:sqref>
                  </c15:fullRef>
                </c:ext>
              </c:extLst>
              <c:f>('Regional comparison'!$Q$36:$X$36,'Regional comparison'!$Z$36:$AI$36)</c:f>
              <c:numCache>
                <c:formatCode>0.00</c:formatCode>
                <c:ptCount val="18"/>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numCache>
            </c:numRef>
          </c:val>
          <c:smooth val="0"/>
          <c:extLst>
            <c:ext xmlns:c16="http://schemas.microsoft.com/office/drawing/2014/chart" uri="{C3380CC4-5D6E-409C-BE32-E72D297353CC}">
              <c16:uniqueId val="{00000001-E74F-413D-853A-CC93D4614E41}"/>
            </c:ext>
          </c:extLst>
        </c:ser>
        <c:ser>
          <c:idx val="2"/>
          <c:order val="2"/>
          <c:tx>
            <c:strRef>
              <c:f>'Regional comparison'!$P$38</c:f>
              <c:strCache>
                <c:ptCount val="1"/>
                <c:pt idx="0">
                  <c:v>Average</c:v>
                </c:pt>
              </c:strCache>
            </c:strRef>
          </c:tx>
          <c:spPr>
            <a:ln w="28575" cap="rnd">
              <a:noFill/>
              <a:round/>
            </a:ln>
            <a:effectLst/>
          </c:spPr>
          <c:marker>
            <c:symbol val="dash"/>
            <c:size val="5"/>
            <c:spPr>
              <a:solidFill>
                <a:schemeClr val="accent3"/>
              </a:solidFill>
              <a:ln w="9525">
                <a:solidFill>
                  <a:srgbClr val="4D4F53"/>
                </a:solidFill>
              </a:ln>
              <a:effectLst/>
            </c:spPr>
          </c:marker>
          <c:cat>
            <c:strRef>
              <c:extLst>
                <c:ext xmlns:c15="http://schemas.microsoft.com/office/drawing/2012/chart" uri="{02D57815-91ED-43cb-92C2-25804820EDAC}">
                  <c15:fullRef>
                    <c15:sqref>'Regional comparison'!$Q$35:$AI$35</c15:sqref>
                  </c15:fullRef>
                </c:ext>
              </c:extLst>
              <c:f>('Regional comparison'!$Q$35:$X$35,'Regional comparison'!$Z$35:$AI$35)</c:f>
              <c:strCache>
                <c:ptCount val="18"/>
                <c:pt idx="0">
                  <c:v>Austria - PV/MA</c:v>
                </c:pt>
                <c:pt idx="1">
                  <c:v>Belgium - PV/MA</c:v>
                </c:pt>
                <c:pt idx="2">
                  <c:v>Denmark - PV/MA</c:v>
                </c:pt>
                <c:pt idx="3">
                  <c:v>France - PV/MA</c:v>
                </c:pt>
                <c:pt idx="4">
                  <c:v>Germany - PV</c:v>
                </c:pt>
                <c:pt idx="5">
                  <c:v>Germany - MA</c:v>
                </c:pt>
                <c:pt idx="6">
                  <c:v>Italy - PV</c:v>
                </c:pt>
                <c:pt idx="7">
                  <c:v>Italy - MA</c:v>
                </c:pt>
                <c:pt idx="8">
                  <c:v>Netherlands - PV/MA</c:v>
                </c:pt>
                <c:pt idx="9">
                  <c:v>Nordics - PV/MA</c:v>
                </c:pt>
                <c:pt idx="10">
                  <c:v>Portugal - PV/MA</c:v>
                </c:pt>
                <c:pt idx="11">
                  <c:v>Spain - PV</c:v>
                </c:pt>
                <c:pt idx="12">
                  <c:v>Spain - MA</c:v>
                </c:pt>
                <c:pt idx="13">
                  <c:v>Switzerland - PV</c:v>
                </c:pt>
                <c:pt idx="14">
                  <c:v>Turkey - PV</c:v>
                </c:pt>
                <c:pt idx="15">
                  <c:v>Turkey - MA</c:v>
                </c:pt>
                <c:pt idx="16">
                  <c:v>UK/IE - PV</c:v>
                </c:pt>
                <c:pt idx="17">
                  <c:v>UK/IE - MA</c:v>
                </c:pt>
              </c:strCache>
            </c:strRef>
          </c:cat>
          <c:val>
            <c:numRef>
              <c:extLst>
                <c:ext xmlns:c15="http://schemas.microsoft.com/office/drawing/2012/chart" uri="{02D57815-91ED-43cb-92C2-25804820EDAC}">
                  <c15:fullRef>
                    <c15:sqref>'Regional comparison'!$Q$38:$AI$38</c15:sqref>
                  </c15:fullRef>
                </c:ext>
              </c:extLst>
              <c:f>('Regional comparison'!$Q$38:$X$38,'Regional comparison'!$Z$38:$AI$38)</c:f>
              <c:numCache>
                <c:formatCode>0.00</c:formatCode>
                <c:ptCount val="18"/>
                <c:pt idx="0">
                  <c:v>2.2962962962962963</c:v>
                </c:pt>
                <c:pt idx="1">
                  <c:v>2.7037037037037037</c:v>
                </c:pt>
                <c:pt idx="2">
                  <c:v>2.8888888888888888</c:v>
                </c:pt>
                <c:pt idx="3">
                  <c:v>1.9583333333333333</c:v>
                </c:pt>
                <c:pt idx="4">
                  <c:v>2.44</c:v>
                </c:pt>
                <c:pt idx="5">
                  <c:v>2.5555555555555554</c:v>
                </c:pt>
                <c:pt idx="6">
                  <c:v>2.04</c:v>
                </c:pt>
                <c:pt idx="7">
                  <c:v>2.2400000000000002</c:v>
                </c:pt>
                <c:pt idx="8">
                  <c:v>2.4444444444444446</c:v>
                </c:pt>
                <c:pt idx="9">
                  <c:v>2.08</c:v>
                </c:pt>
                <c:pt idx="10">
                  <c:v>1.7777777777777777</c:v>
                </c:pt>
                <c:pt idx="11">
                  <c:v>2.0370370370370372</c:v>
                </c:pt>
                <c:pt idx="12">
                  <c:v>2.1111111111111112</c:v>
                </c:pt>
                <c:pt idx="13">
                  <c:v>2.1818181818181817</c:v>
                </c:pt>
                <c:pt idx="14">
                  <c:v>1.4074074074074074</c:v>
                </c:pt>
                <c:pt idx="15">
                  <c:v>3.08</c:v>
                </c:pt>
                <c:pt idx="16">
                  <c:v>3.6739130434782608</c:v>
                </c:pt>
                <c:pt idx="17">
                  <c:v>2.1296296296296298</c:v>
                </c:pt>
              </c:numCache>
            </c:numRef>
          </c:val>
          <c:smooth val="0"/>
          <c:extLst>
            <c:ext xmlns:c16="http://schemas.microsoft.com/office/drawing/2014/chart" uri="{C3380CC4-5D6E-409C-BE32-E72D297353CC}">
              <c16:uniqueId val="{00000002-E74F-413D-853A-CC93D4614E41}"/>
            </c:ext>
          </c:extLst>
        </c:ser>
        <c:ser>
          <c:idx val="4"/>
          <c:order val="3"/>
          <c:tx>
            <c:strRef>
              <c:f>'Regional comparison'!$P$40</c:f>
              <c:strCache>
                <c:ptCount val="1"/>
                <c:pt idx="0">
                  <c:v>Min.</c:v>
                </c:pt>
              </c:strCache>
            </c:strRef>
          </c:tx>
          <c:spPr>
            <a:ln w="28575" cap="rnd">
              <a:noFill/>
              <a:round/>
            </a:ln>
            <a:effectLst/>
          </c:spPr>
          <c:marker>
            <c:symbol val="dash"/>
            <c:size val="5"/>
            <c:spPr>
              <a:solidFill>
                <a:schemeClr val="accent5"/>
              </a:solidFill>
              <a:ln w="9525">
                <a:solidFill>
                  <a:srgbClr val="4D4F53"/>
                </a:solidFill>
              </a:ln>
              <a:effectLst/>
            </c:spPr>
          </c:marker>
          <c:cat>
            <c:strRef>
              <c:extLst>
                <c:ext xmlns:c15="http://schemas.microsoft.com/office/drawing/2012/chart" uri="{02D57815-91ED-43cb-92C2-25804820EDAC}">
                  <c15:fullRef>
                    <c15:sqref>'Regional comparison'!$Q$35:$AI$35</c15:sqref>
                  </c15:fullRef>
                </c:ext>
              </c:extLst>
              <c:f>('Regional comparison'!$Q$35:$X$35,'Regional comparison'!$Z$35:$AI$35)</c:f>
              <c:strCache>
                <c:ptCount val="18"/>
                <c:pt idx="0">
                  <c:v>Austria - PV/MA</c:v>
                </c:pt>
                <c:pt idx="1">
                  <c:v>Belgium - PV/MA</c:v>
                </c:pt>
                <c:pt idx="2">
                  <c:v>Denmark - PV/MA</c:v>
                </c:pt>
                <c:pt idx="3">
                  <c:v>France - PV/MA</c:v>
                </c:pt>
                <c:pt idx="4">
                  <c:v>Germany - PV</c:v>
                </c:pt>
                <c:pt idx="5">
                  <c:v>Germany - MA</c:v>
                </c:pt>
                <c:pt idx="6">
                  <c:v>Italy - PV</c:v>
                </c:pt>
                <c:pt idx="7">
                  <c:v>Italy - MA</c:v>
                </c:pt>
                <c:pt idx="8">
                  <c:v>Netherlands - PV/MA</c:v>
                </c:pt>
                <c:pt idx="9">
                  <c:v>Nordics - PV/MA</c:v>
                </c:pt>
                <c:pt idx="10">
                  <c:v>Portugal - PV/MA</c:v>
                </c:pt>
                <c:pt idx="11">
                  <c:v>Spain - PV</c:v>
                </c:pt>
                <c:pt idx="12">
                  <c:v>Spain - MA</c:v>
                </c:pt>
                <c:pt idx="13">
                  <c:v>Switzerland - PV</c:v>
                </c:pt>
                <c:pt idx="14">
                  <c:v>Turkey - PV</c:v>
                </c:pt>
                <c:pt idx="15">
                  <c:v>Turkey - MA</c:v>
                </c:pt>
                <c:pt idx="16">
                  <c:v>UK/IE - PV</c:v>
                </c:pt>
                <c:pt idx="17">
                  <c:v>UK/IE - MA</c:v>
                </c:pt>
              </c:strCache>
            </c:strRef>
          </c:cat>
          <c:val>
            <c:numRef>
              <c:extLst>
                <c:ext xmlns:c15="http://schemas.microsoft.com/office/drawing/2012/chart" uri="{02D57815-91ED-43cb-92C2-25804820EDAC}">
                  <c15:fullRef>
                    <c15:sqref>'Regional comparison'!$Q$40:$AI$40</c15:sqref>
                  </c15:fullRef>
                </c:ext>
              </c:extLst>
              <c:f>('Regional comparison'!$Q$40:$X$40,'Regional comparison'!$Z$40:$AI$40)</c:f>
              <c:numCache>
                <c:formatCode>0.00</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smooth val="0"/>
          <c:extLst>
            <c:ext xmlns:c16="http://schemas.microsoft.com/office/drawing/2014/chart" uri="{C3380CC4-5D6E-409C-BE32-E72D297353CC}">
              <c16:uniqueId val="{00000003-E74F-413D-853A-CC93D4614E41}"/>
            </c:ext>
          </c:extLst>
        </c:ser>
        <c:ser>
          <c:idx val="1"/>
          <c:order val="4"/>
          <c:tx>
            <c:strRef>
              <c:f>'Regional comparison'!$P$37</c:f>
              <c:strCache>
                <c:ptCount val="1"/>
                <c:pt idx="0">
                  <c:v>Q3</c:v>
                </c:pt>
              </c:strCache>
            </c:strRef>
          </c:tx>
          <c:spPr>
            <a:ln w="28575" cap="rnd">
              <a:noFill/>
              <a:round/>
            </a:ln>
            <a:effectLst/>
          </c:spPr>
          <c:marker>
            <c:symbol val="dash"/>
            <c:size val="5"/>
            <c:spPr>
              <a:solidFill>
                <a:schemeClr val="accent2"/>
              </a:solidFill>
              <a:ln w="9525">
                <a:solidFill>
                  <a:srgbClr val="4D4F53"/>
                </a:solidFill>
              </a:ln>
              <a:effectLst/>
            </c:spPr>
          </c:marker>
          <c:cat>
            <c:strRef>
              <c:extLst>
                <c:ext xmlns:c15="http://schemas.microsoft.com/office/drawing/2012/chart" uri="{02D57815-91ED-43cb-92C2-25804820EDAC}">
                  <c15:fullRef>
                    <c15:sqref>'Regional comparison'!$Q$35:$AI$35</c15:sqref>
                  </c15:fullRef>
                </c:ext>
              </c:extLst>
              <c:f>('Regional comparison'!$Q$35:$X$35,'Regional comparison'!$Z$35:$AI$35)</c:f>
              <c:strCache>
                <c:ptCount val="18"/>
                <c:pt idx="0">
                  <c:v>Austria - PV/MA</c:v>
                </c:pt>
                <c:pt idx="1">
                  <c:v>Belgium - PV/MA</c:v>
                </c:pt>
                <c:pt idx="2">
                  <c:v>Denmark - PV/MA</c:v>
                </c:pt>
                <c:pt idx="3">
                  <c:v>France - PV/MA</c:v>
                </c:pt>
                <c:pt idx="4">
                  <c:v>Germany - PV</c:v>
                </c:pt>
                <c:pt idx="5">
                  <c:v>Germany - MA</c:v>
                </c:pt>
                <c:pt idx="6">
                  <c:v>Italy - PV</c:v>
                </c:pt>
                <c:pt idx="7">
                  <c:v>Italy - MA</c:v>
                </c:pt>
                <c:pt idx="8">
                  <c:v>Netherlands - PV/MA</c:v>
                </c:pt>
                <c:pt idx="9">
                  <c:v>Nordics - PV/MA</c:v>
                </c:pt>
                <c:pt idx="10">
                  <c:v>Portugal - PV/MA</c:v>
                </c:pt>
                <c:pt idx="11">
                  <c:v>Spain - PV</c:v>
                </c:pt>
                <c:pt idx="12">
                  <c:v>Spain - MA</c:v>
                </c:pt>
                <c:pt idx="13">
                  <c:v>Switzerland - PV</c:v>
                </c:pt>
                <c:pt idx="14">
                  <c:v>Turkey - PV</c:v>
                </c:pt>
                <c:pt idx="15">
                  <c:v>Turkey - MA</c:v>
                </c:pt>
                <c:pt idx="16">
                  <c:v>UK/IE - PV</c:v>
                </c:pt>
                <c:pt idx="17">
                  <c:v>UK/IE - MA</c:v>
                </c:pt>
              </c:strCache>
            </c:strRef>
          </c:cat>
          <c:val>
            <c:numRef>
              <c:extLst>
                <c:ext xmlns:c15="http://schemas.microsoft.com/office/drawing/2012/chart" uri="{02D57815-91ED-43cb-92C2-25804820EDAC}">
                  <c15:fullRef>
                    <c15:sqref>'Regional comparison'!$Q$37:$AI$37</c15:sqref>
                  </c15:fullRef>
                </c:ext>
              </c:extLst>
              <c:f>('Regional comparison'!$Q$37:$X$37,'Regional comparison'!$Z$37:$AI$37)</c:f>
              <c:numCache>
                <c:formatCode>0.00</c:formatCode>
                <c:ptCount val="18"/>
                <c:pt idx="0">
                  <c:v>4</c:v>
                </c:pt>
                <c:pt idx="1">
                  <c:v>3</c:v>
                </c:pt>
                <c:pt idx="2">
                  <c:v>3.5</c:v>
                </c:pt>
                <c:pt idx="3">
                  <c:v>3</c:v>
                </c:pt>
                <c:pt idx="4">
                  <c:v>3</c:v>
                </c:pt>
                <c:pt idx="5">
                  <c:v>3.75</c:v>
                </c:pt>
                <c:pt idx="6">
                  <c:v>3</c:v>
                </c:pt>
                <c:pt idx="7">
                  <c:v>3</c:v>
                </c:pt>
                <c:pt idx="8">
                  <c:v>3</c:v>
                </c:pt>
                <c:pt idx="9">
                  <c:v>3</c:v>
                </c:pt>
                <c:pt idx="10">
                  <c:v>2</c:v>
                </c:pt>
                <c:pt idx="11">
                  <c:v>3</c:v>
                </c:pt>
                <c:pt idx="12">
                  <c:v>2.3333333333333335</c:v>
                </c:pt>
                <c:pt idx="13">
                  <c:v>3</c:v>
                </c:pt>
                <c:pt idx="14">
                  <c:v>1</c:v>
                </c:pt>
                <c:pt idx="15">
                  <c:v>5</c:v>
                </c:pt>
                <c:pt idx="16">
                  <c:v>5</c:v>
                </c:pt>
                <c:pt idx="17">
                  <c:v>3</c:v>
                </c:pt>
              </c:numCache>
            </c:numRef>
          </c:val>
          <c:smooth val="0"/>
          <c:extLst>
            <c:ext xmlns:c16="http://schemas.microsoft.com/office/drawing/2014/chart" uri="{C3380CC4-5D6E-409C-BE32-E72D297353CC}">
              <c16:uniqueId val="{00000004-E74F-413D-853A-CC93D4614E41}"/>
            </c:ext>
          </c:extLst>
        </c:ser>
        <c:dLbls>
          <c:showLegendKey val="0"/>
          <c:showVal val="0"/>
          <c:showCatName val="0"/>
          <c:showSerName val="0"/>
          <c:showPercent val="0"/>
          <c:showBubbleSize val="0"/>
        </c:dLbls>
        <c:hiLowLines>
          <c:spPr>
            <a:ln w="12700" cap="flat" cmpd="sng" algn="ctr">
              <a:solidFill>
                <a:srgbClr val="4D4F53"/>
              </a:solidFill>
              <a:round/>
            </a:ln>
            <a:effectLst/>
          </c:spPr>
        </c:hiLowLines>
        <c:upDownBars>
          <c:gapWidth val="219"/>
          <c:upBars>
            <c:spPr>
              <a:solidFill>
                <a:srgbClr val="FFE900"/>
              </a:solidFill>
              <a:ln w="22225">
                <a:solidFill>
                  <a:srgbClr val="4D4F53"/>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654665824"/>
        <c:axId val="1654681376"/>
      </c:lineChart>
      <c:catAx>
        <c:axId val="165466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1654681376"/>
        <c:crosses val="autoZero"/>
        <c:auto val="1"/>
        <c:lblAlgn val="ctr"/>
        <c:lblOffset val="100"/>
        <c:noMultiLvlLbl val="0"/>
      </c:catAx>
      <c:valAx>
        <c:axId val="1654681376"/>
        <c:scaling>
          <c:orientation val="minMax"/>
          <c:max val="5"/>
          <c:min val="1"/>
        </c:scaling>
        <c:delete val="0"/>
        <c:axPos val="l"/>
        <c:majorGridlines>
          <c:spPr>
            <a:ln w="9525" cap="flat" cmpd="sng" algn="ctr">
              <a:solidFill>
                <a:srgbClr val="D9D9D6"/>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165466582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4D4F53"/>
          </a:solidFill>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100" b="1"/>
              <a:t>ASCA - MA fucntions</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lotArea>
      <c:layout/>
      <c:lineChart>
        <c:grouping val="standard"/>
        <c:varyColors val="0"/>
        <c:ser>
          <c:idx val="3"/>
          <c:order val="0"/>
          <c:tx>
            <c:strRef>
              <c:f>'Regional comparison'!$H$39</c:f>
              <c:strCache>
                <c:ptCount val="1"/>
                <c:pt idx="0">
                  <c:v>Q1</c:v>
                </c:pt>
              </c:strCache>
            </c:strRef>
          </c:tx>
          <c:spPr>
            <a:ln w="28575" cap="rnd">
              <a:noFill/>
              <a:round/>
            </a:ln>
            <a:effectLst/>
          </c:spPr>
          <c:marker>
            <c:symbol val="dash"/>
            <c:size val="5"/>
            <c:spPr>
              <a:solidFill>
                <a:schemeClr val="accent4"/>
              </a:solidFill>
              <a:ln w="9525">
                <a:solidFill>
                  <a:srgbClr val="4D4F53"/>
                </a:solidFill>
              </a:ln>
              <a:effectLst/>
            </c:spPr>
          </c:marker>
          <c:cat>
            <c:strRef>
              <c:f>'Regional comparison'!$I$35:$N$35</c:f>
              <c:strCache>
                <c:ptCount val="6"/>
                <c:pt idx="0">
                  <c:v>China</c:v>
                </c:pt>
                <c:pt idx="1">
                  <c:v>Hong Kong</c:v>
                </c:pt>
                <c:pt idx="2">
                  <c:v>Japan</c:v>
                </c:pt>
                <c:pt idx="3">
                  <c:v>South Korea</c:v>
                </c:pt>
                <c:pt idx="4">
                  <c:v>Taiwan</c:v>
                </c:pt>
                <c:pt idx="5">
                  <c:v>Thailand</c:v>
                </c:pt>
              </c:strCache>
            </c:strRef>
          </c:cat>
          <c:val>
            <c:numRef>
              <c:f>'Regional comparison'!$I$39:$N$39</c:f>
              <c:numCache>
                <c:formatCode>0.00</c:formatCode>
                <c:ptCount val="6"/>
                <c:pt idx="0">
                  <c:v>1</c:v>
                </c:pt>
                <c:pt idx="1">
                  <c:v>1</c:v>
                </c:pt>
                <c:pt idx="2">
                  <c:v>2</c:v>
                </c:pt>
                <c:pt idx="3">
                  <c:v>1.75</c:v>
                </c:pt>
                <c:pt idx="4">
                  <c:v>1</c:v>
                </c:pt>
                <c:pt idx="5">
                  <c:v>1</c:v>
                </c:pt>
              </c:numCache>
            </c:numRef>
          </c:val>
          <c:smooth val="0"/>
          <c:extLst>
            <c:ext xmlns:c16="http://schemas.microsoft.com/office/drawing/2014/chart" uri="{C3380CC4-5D6E-409C-BE32-E72D297353CC}">
              <c16:uniqueId val="{00000000-99A9-43CB-8C62-DC98815B817E}"/>
            </c:ext>
          </c:extLst>
        </c:ser>
        <c:ser>
          <c:idx val="0"/>
          <c:order val="1"/>
          <c:tx>
            <c:strRef>
              <c:f>'Regional comparison'!$H$36</c:f>
              <c:strCache>
                <c:ptCount val="1"/>
                <c:pt idx="0">
                  <c:v>Max.</c:v>
                </c:pt>
              </c:strCache>
            </c:strRef>
          </c:tx>
          <c:spPr>
            <a:ln w="28575" cap="rnd">
              <a:noFill/>
              <a:round/>
            </a:ln>
            <a:effectLst/>
          </c:spPr>
          <c:marker>
            <c:symbol val="dash"/>
            <c:size val="5"/>
            <c:spPr>
              <a:solidFill>
                <a:schemeClr val="accent1"/>
              </a:solidFill>
              <a:ln w="9525">
                <a:solidFill>
                  <a:srgbClr val="4D4F53"/>
                </a:solidFill>
              </a:ln>
              <a:effectLst/>
            </c:spPr>
          </c:marker>
          <c:cat>
            <c:strRef>
              <c:f>'Regional comparison'!$I$35:$N$35</c:f>
              <c:strCache>
                <c:ptCount val="6"/>
                <c:pt idx="0">
                  <c:v>China</c:v>
                </c:pt>
                <c:pt idx="1">
                  <c:v>Hong Kong</c:v>
                </c:pt>
                <c:pt idx="2">
                  <c:v>Japan</c:v>
                </c:pt>
                <c:pt idx="3">
                  <c:v>South Korea</c:v>
                </c:pt>
                <c:pt idx="4">
                  <c:v>Taiwan</c:v>
                </c:pt>
                <c:pt idx="5">
                  <c:v>Thailand</c:v>
                </c:pt>
              </c:strCache>
            </c:strRef>
          </c:cat>
          <c:val>
            <c:numRef>
              <c:f>'Regional comparison'!$I$36:$N$36</c:f>
              <c:numCache>
                <c:formatCode>0.00</c:formatCode>
                <c:ptCount val="6"/>
                <c:pt idx="0">
                  <c:v>5</c:v>
                </c:pt>
                <c:pt idx="1">
                  <c:v>5</c:v>
                </c:pt>
                <c:pt idx="2">
                  <c:v>5</c:v>
                </c:pt>
                <c:pt idx="3">
                  <c:v>5</c:v>
                </c:pt>
                <c:pt idx="4">
                  <c:v>5</c:v>
                </c:pt>
                <c:pt idx="5">
                  <c:v>5</c:v>
                </c:pt>
              </c:numCache>
            </c:numRef>
          </c:val>
          <c:smooth val="0"/>
          <c:extLst>
            <c:ext xmlns:c16="http://schemas.microsoft.com/office/drawing/2014/chart" uri="{C3380CC4-5D6E-409C-BE32-E72D297353CC}">
              <c16:uniqueId val="{00000001-99A9-43CB-8C62-DC98815B817E}"/>
            </c:ext>
          </c:extLst>
        </c:ser>
        <c:ser>
          <c:idx val="2"/>
          <c:order val="2"/>
          <c:tx>
            <c:strRef>
              <c:f>'Regional comparison'!$H$38</c:f>
              <c:strCache>
                <c:ptCount val="1"/>
                <c:pt idx="0">
                  <c:v>Average</c:v>
                </c:pt>
              </c:strCache>
            </c:strRef>
          </c:tx>
          <c:spPr>
            <a:ln w="28575" cap="rnd">
              <a:noFill/>
              <a:round/>
            </a:ln>
            <a:effectLst/>
          </c:spPr>
          <c:marker>
            <c:symbol val="dash"/>
            <c:size val="5"/>
            <c:spPr>
              <a:solidFill>
                <a:schemeClr val="accent3"/>
              </a:solidFill>
              <a:ln w="9525">
                <a:solidFill>
                  <a:srgbClr val="4D4F53"/>
                </a:solidFill>
              </a:ln>
              <a:effectLst/>
            </c:spPr>
          </c:marker>
          <c:cat>
            <c:strRef>
              <c:f>'Regional comparison'!$I$35:$N$35</c:f>
              <c:strCache>
                <c:ptCount val="6"/>
                <c:pt idx="0">
                  <c:v>China</c:v>
                </c:pt>
                <c:pt idx="1">
                  <c:v>Hong Kong</c:v>
                </c:pt>
                <c:pt idx="2">
                  <c:v>Japan</c:v>
                </c:pt>
                <c:pt idx="3">
                  <c:v>South Korea</c:v>
                </c:pt>
                <c:pt idx="4">
                  <c:v>Taiwan</c:v>
                </c:pt>
                <c:pt idx="5">
                  <c:v>Thailand</c:v>
                </c:pt>
              </c:strCache>
            </c:strRef>
          </c:cat>
          <c:val>
            <c:numRef>
              <c:f>'Regional comparison'!$I$38:$N$38</c:f>
              <c:numCache>
                <c:formatCode>0.00</c:formatCode>
                <c:ptCount val="6"/>
                <c:pt idx="0">
                  <c:v>1.9259259259259258</c:v>
                </c:pt>
                <c:pt idx="1">
                  <c:v>2.6296296296296298</c:v>
                </c:pt>
                <c:pt idx="2">
                  <c:v>2.8703703703703702</c:v>
                </c:pt>
                <c:pt idx="3">
                  <c:v>2.574074074074074</c:v>
                </c:pt>
                <c:pt idx="4">
                  <c:v>2.3888888888888888</c:v>
                </c:pt>
                <c:pt idx="5">
                  <c:v>2.1111111111111112</c:v>
                </c:pt>
              </c:numCache>
            </c:numRef>
          </c:val>
          <c:smooth val="0"/>
          <c:extLst>
            <c:ext xmlns:c16="http://schemas.microsoft.com/office/drawing/2014/chart" uri="{C3380CC4-5D6E-409C-BE32-E72D297353CC}">
              <c16:uniqueId val="{00000002-99A9-43CB-8C62-DC98815B817E}"/>
            </c:ext>
          </c:extLst>
        </c:ser>
        <c:ser>
          <c:idx val="4"/>
          <c:order val="3"/>
          <c:tx>
            <c:strRef>
              <c:f>'Regional comparison'!$H$40</c:f>
              <c:strCache>
                <c:ptCount val="1"/>
                <c:pt idx="0">
                  <c:v>Min.</c:v>
                </c:pt>
              </c:strCache>
            </c:strRef>
          </c:tx>
          <c:spPr>
            <a:ln w="28575" cap="rnd">
              <a:noFill/>
              <a:round/>
            </a:ln>
            <a:effectLst/>
          </c:spPr>
          <c:marker>
            <c:symbol val="dash"/>
            <c:size val="5"/>
            <c:spPr>
              <a:solidFill>
                <a:schemeClr val="accent5"/>
              </a:solidFill>
              <a:ln w="9525">
                <a:solidFill>
                  <a:srgbClr val="4D4F53"/>
                </a:solidFill>
              </a:ln>
              <a:effectLst/>
            </c:spPr>
          </c:marker>
          <c:cat>
            <c:strRef>
              <c:f>'Regional comparison'!$I$35:$N$35</c:f>
              <c:strCache>
                <c:ptCount val="6"/>
                <c:pt idx="0">
                  <c:v>China</c:v>
                </c:pt>
                <c:pt idx="1">
                  <c:v>Hong Kong</c:v>
                </c:pt>
                <c:pt idx="2">
                  <c:v>Japan</c:v>
                </c:pt>
                <c:pt idx="3">
                  <c:v>South Korea</c:v>
                </c:pt>
                <c:pt idx="4">
                  <c:v>Taiwan</c:v>
                </c:pt>
                <c:pt idx="5">
                  <c:v>Thailand</c:v>
                </c:pt>
              </c:strCache>
            </c:strRef>
          </c:cat>
          <c:val>
            <c:numRef>
              <c:f>'Regional comparison'!$I$40:$N$40</c:f>
              <c:numCache>
                <c:formatCode>0.00</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3-99A9-43CB-8C62-DC98815B817E}"/>
            </c:ext>
          </c:extLst>
        </c:ser>
        <c:ser>
          <c:idx val="1"/>
          <c:order val="4"/>
          <c:tx>
            <c:strRef>
              <c:f>'Regional comparison'!$H$37</c:f>
              <c:strCache>
                <c:ptCount val="1"/>
                <c:pt idx="0">
                  <c:v>Q3</c:v>
                </c:pt>
              </c:strCache>
            </c:strRef>
          </c:tx>
          <c:spPr>
            <a:ln w="28575" cap="rnd">
              <a:noFill/>
              <a:round/>
            </a:ln>
            <a:effectLst/>
          </c:spPr>
          <c:marker>
            <c:symbol val="dash"/>
            <c:size val="5"/>
            <c:spPr>
              <a:solidFill>
                <a:schemeClr val="accent2"/>
              </a:solidFill>
              <a:ln w="9525">
                <a:solidFill>
                  <a:srgbClr val="4D4F53"/>
                </a:solidFill>
              </a:ln>
              <a:effectLst/>
            </c:spPr>
          </c:marker>
          <c:cat>
            <c:strRef>
              <c:f>'Regional comparison'!$I$35:$N$35</c:f>
              <c:strCache>
                <c:ptCount val="6"/>
                <c:pt idx="0">
                  <c:v>China</c:v>
                </c:pt>
                <c:pt idx="1">
                  <c:v>Hong Kong</c:v>
                </c:pt>
                <c:pt idx="2">
                  <c:v>Japan</c:v>
                </c:pt>
                <c:pt idx="3">
                  <c:v>South Korea</c:v>
                </c:pt>
                <c:pt idx="4">
                  <c:v>Taiwan</c:v>
                </c:pt>
                <c:pt idx="5">
                  <c:v>Thailand</c:v>
                </c:pt>
              </c:strCache>
            </c:strRef>
          </c:cat>
          <c:val>
            <c:numRef>
              <c:f>'Regional comparison'!$I$37:$N$37</c:f>
              <c:numCache>
                <c:formatCode>0.00</c:formatCode>
                <c:ptCount val="6"/>
                <c:pt idx="0">
                  <c:v>2.5</c:v>
                </c:pt>
                <c:pt idx="1">
                  <c:v>5</c:v>
                </c:pt>
                <c:pt idx="2">
                  <c:v>4</c:v>
                </c:pt>
                <c:pt idx="3">
                  <c:v>3</c:v>
                </c:pt>
                <c:pt idx="4">
                  <c:v>3.5</c:v>
                </c:pt>
                <c:pt idx="5">
                  <c:v>3</c:v>
                </c:pt>
              </c:numCache>
            </c:numRef>
          </c:val>
          <c:smooth val="0"/>
          <c:extLst>
            <c:ext xmlns:c16="http://schemas.microsoft.com/office/drawing/2014/chart" uri="{C3380CC4-5D6E-409C-BE32-E72D297353CC}">
              <c16:uniqueId val="{00000004-99A9-43CB-8C62-DC98815B817E}"/>
            </c:ext>
          </c:extLst>
        </c:ser>
        <c:dLbls>
          <c:showLegendKey val="0"/>
          <c:showVal val="0"/>
          <c:showCatName val="0"/>
          <c:showSerName val="0"/>
          <c:showPercent val="0"/>
          <c:showBubbleSize val="0"/>
        </c:dLbls>
        <c:hiLowLines>
          <c:spPr>
            <a:ln w="12700" cap="flat" cmpd="sng" algn="ctr">
              <a:solidFill>
                <a:srgbClr val="4D4F53"/>
              </a:solidFill>
              <a:round/>
            </a:ln>
            <a:effectLst/>
          </c:spPr>
        </c:hiLowLines>
        <c:upDownBars>
          <c:gapWidth val="219"/>
          <c:upBars>
            <c:spPr>
              <a:solidFill>
                <a:srgbClr val="FFE900"/>
              </a:solidFill>
              <a:ln w="22225">
                <a:solidFill>
                  <a:srgbClr val="4D4F53"/>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76174528"/>
        <c:axId val="276170208"/>
      </c:lineChart>
      <c:catAx>
        <c:axId val="2761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276170208"/>
        <c:crosses val="autoZero"/>
        <c:auto val="1"/>
        <c:lblAlgn val="ctr"/>
        <c:lblOffset val="100"/>
        <c:noMultiLvlLbl val="0"/>
      </c:catAx>
      <c:valAx>
        <c:axId val="276170208"/>
        <c:scaling>
          <c:orientation val="minMax"/>
          <c:max val="5"/>
          <c:min val="1"/>
        </c:scaling>
        <c:delete val="0"/>
        <c:axPos val="l"/>
        <c:majorGridlines>
          <c:spPr>
            <a:ln w="9525" cap="flat" cmpd="sng" algn="ctr">
              <a:solidFill>
                <a:srgbClr val="D9D9D6"/>
              </a:solidFill>
              <a:prstDash val="dash"/>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27617452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4D4F53"/>
          </a:solidFill>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spreadsheet.xlsx]Q2!Tabela dinâmica22</c:name>
    <c:fmtId val="0"/>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A6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4ED"/>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9BA17"/>
          </a:solidFill>
          <a:ln>
            <a:noFill/>
          </a:ln>
          <a:effectLst/>
        </c:spPr>
      </c:pivotFmt>
    </c:pivotFmts>
    <c:plotArea>
      <c:layout/>
      <c:barChart>
        <c:barDir val="bar"/>
        <c:grouping val="stacked"/>
        <c:varyColors val="0"/>
        <c:ser>
          <c:idx val="0"/>
          <c:order val="0"/>
          <c:tx>
            <c:strRef>
              <c:f>'Q2'!$B$4:$B$5</c:f>
              <c:strCache>
                <c:ptCount val="1"/>
                <c:pt idx="0">
                  <c:v>MA</c:v>
                </c:pt>
              </c:strCache>
            </c:strRef>
          </c:tx>
          <c:spPr>
            <a:solidFill>
              <a:srgbClr val="023F88"/>
            </a:solidFill>
            <a:ln>
              <a:noFill/>
            </a:ln>
            <a:effectLst/>
          </c:spPr>
          <c:invertIfNegative val="0"/>
          <c:cat>
            <c:strRef>
              <c:f>'Q2'!$A$6:$A$7</c:f>
              <c:strCache>
                <c:ptCount val="2"/>
                <c:pt idx="0">
                  <c:v>Weight 1</c:v>
                </c:pt>
                <c:pt idx="1">
                  <c:v>Weight 5</c:v>
                </c:pt>
              </c:strCache>
            </c:strRef>
          </c:cat>
          <c:val>
            <c:numRef>
              <c:f>'Q2'!$B$6:$B$7</c:f>
              <c:numCache>
                <c:formatCode>General</c:formatCode>
                <c:ptCount val="2"/>
                <c:pt idx="0">
                  <c:v>4</c:v>
                </c:pt>
                <c:pt idx="1">
                  <c:v>6</c:v>
                </c:pt>
              </c:numCache>
            </c:numRef>
          </c:val>
          <c:extLst>
            <c:ext xmlns:c16="http://schemas.microsoft.com/office/drawing/2014/chart" uri="{C3380CC4-5D6E-409C-BE32-E72D297353CC}">
              <c16:uniqueId val="{00000002-8983-4685-89D3-92EF254BAAFC}"/>
            </c:ext>
          </c:extLst>
        </c:ser>
        <c:ser>
          <c:idx val="1"/>
          <c:order val="1"/>
          <c:tx>
            <c:strRef>
              <c:f>'Q2'!$C$4:$C$5</c:f>
              <c:strCache>
                <c:ptCount val="1"/>
                <c:pt idx="0">
                  <c:v>PV</c:v>
                </c:pt>
              </c:strCache>
            </c:strRef>
          </c:tx>
          <c:spPr>
            <a:solidFill>
              <a:srgbClr val="89BA17"/>
            </a:solidFill>
            <a:ln>
              <a:noFill/>
            </a:ln>
            <a:effectLst/>
          </c:spPr>
          <c:invertIfNegative val="0"/>
          <c:cat>
            <c:strRef>
              <c:f>'Q2'!$A$6:$A$7</c:f>
              <c:strCache>
                <c:ptCount val="2"/>
                <c:pt idx="0">
                  <c:v>Weight 1</c:v>
                </c:pt>
                <c:pt idx="1">
                  <c:v>Weight 5</c:v>
                </c:pt>
              </c:strCache>
            </c:strRef>
          </c:cat>
          <c:val>
            <c:numRef>
              <c:f>'Q2'!$C$6:$C$7</c:f>
              <c:numCache>
                <c:formatCode>General</c:formatCode>
                <c:ptCount val="2"/>
                <c:pt idx="1">
                  <c:v>1</c:v>
                </c:pt>
              </c:numCache>
            </c:numRef>
          </c:val>
          <c:extLst>
            <c:ext xmlns:c16="http://schemas.microsoft.com/office/drawing/2014/chart" uri="{C3380CC4-5D6E-409C-BE32-E72D297353CC}">
              <c16:uniqueId val="{00000003-8983-4685-89D3-92EF254BAAFC}"/>
            </c:ext>
          </c:extLst>
        </c:ser>
        <c:dLbls>
          <c:showLegendKey val="0"/>
          <c:showVal val="0"/>
          <c:showCatName val="0"/>
          <c:showSerName val="0"/>
          <c:showPercent val="0"/>
          <c:showBubbleSize val="0"/>
        </c:dLbls>
        <c:gapWidth val="182"/>
        <c:overlap val="100"/>
        <c:axId val="1623884912"/>
        <c:axId val="1623876176"/>
      </c:barChart>
      <c:catAx>
        <c:axId val="1623884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1623876176"/>
        <c:crosses val="autoZero"/>
        <c:auto val="1"/>
        <c:lblAlgn val="ctr"/>
        <c:lblOffset val="100"/>
        <c:noMultiLvlLbl val="0"/>
      </c:catAx>
      <c:valAx>
        <c:axId val="162387617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crossAx val="1623884912"/>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rgbClr val="4D4F53"/>
              </a:solidFill>
              <a:latin typeface="Arial" panose="020B0604020202020204" pitchFamily="34" charset="0"/>
              <a:ea typeface="+mn-ea"/>
              <a:cs typeface="Arial" panose="020B0604020202020204" pitchFamily="34" charset="0"/>
            </a:defRPr>
          </a:pPr>
          <a:endParaRPr lang="pt-BR"/>
        </a:p>
      </c:txPr>
    </c:legend>
    <c:plotVisOnly val="1"/>
    <c:dispBlanksAs val="zero"/>
    <c:showDLblsOverMax val="0"/>
  </c:chart>
  <c:spPr>
    <a:solidFill>
      <a:schemeClr val="bg1"/>
    </a:solidFill>
    <a:ln w="9525" cap="flat" cmpd="sng" algn="ctr">
      <a:noFill/>
      <a:round/>
    </a:ln>
    <a:effectLst/>
  </c:spPr>
  <c:txPr>
    <a:bodyPr/>
    <a:lstStyle/>
    <a:p>
      <a:pPr>
        <a:defRPr>
          <a:solidFill>
            <a:srgbClr val="4D4F53"/>
          </a:solidFill>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spreadsheet.xlsx]Q3!Tabela dinâmica27</c:name>
    <c:fmtId val="0"/>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9BA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A6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4ED"/>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23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'Q3'!$B$3:$B$4</c:f>
              <c:strCache>
                <c:ptCount val="1"/>
                <c:pt idx="0">
                  <c:v>MA</c:v>
                </c:pt>
              </c:strCache>
            </c:strRef>
          </c:tx>
          <c:spPr>
            <a:solidFill>
              <a:srgbClr val="023F88"/>
            </a:solidFill>
            <a:ln>
              <a:noFill/>
            </a:ln>
            <a:effectLst/>
          </c:spPr>
          <c:invertIfNegative val="0"/>
          <c:cat>
            <c:strRef>
              <c:f>'Q3'!$A$5:$A$7</c:f>
              <c:strCache>
                <c:ptCount val="3"/>
                <c:pt idx="0">
                  <c:v>Weight 1</c:v>
                </c:pt>
                <c:pt idx="1">
                  <c:v>Weight 3</c:v>
                </c:pt>
                <c:pt idx="2">
                  <c:v>Weight 5</c:v>
                </c:pt>
              </c:strCache>
            </c:strRef>
          </c:cat>
          <c:val>
            <c:numRef>
              <c:f>'Q3'!$B$5:$B$7</c:f>
              <c:numCache>
                <c:formatCode>General</c:formatCode>
                <c:ptCount val="3"/>
                <c:pt idx="0">
                  <c:v>4</c:v>
                </c:pt>
                <c:pt idx="1">
                  <c:v>2</c:v>
                </c:pt>
                <c:pt idx="2">
                  <c:v>4</c:v>
                </c:pt>
              </c:numCache>
            </c:numRef>
          </c:val>
          <c:extLst>
            <c:ext xmlns:c16="http://schemas.microsoft.com/office/drawing/2014/chart" uri="{C3380CC4-5D6E-409C-BE32-E72D297353CC}">
              <c16:uniqueId val="{00000000-5E3C-4B1C-A7C3-B0CBF161EB59}"/>
            </c:ext>
          </c:extLst>
        </c:ser>
        <c:ser>
          <c:idx val="1"/>
          <c:order val="1"/>
          <c:tx>
            <c:strRef>
              <c:f>'Q3'!$C$3:$C$4</c:f>
              <c:strCache>
                <c:ptCount val="1"/>
                <c:pt idx="0">
                  <c:v>PV</c:v>
                </c:pt>
              </c:strCache>
            </c:strRef>
          </c:tx>
          <c:spPr>
            <a:solidFill>
              <a:srgbClr val="89BA17"/>
            </a:solidFill>
            <a:ln>
              <a:noFill/>
            </a:ln>
            <a:effectLst/>
          </c:spPr>
          <c:invertIfNegative val="0"/>
          <c:cat>
            <c:strRef>
              <c:f>'Q3'!$A$5:$A$7</c:f>
              <c:strCache>
                <c:ptCount val="3"/>
                <c:pt idx="0">
                  <c:v>Weight 1</c:v>
                </c:pt>
                <c:pt idx="1">
                  <c:v>Weight 3</c:v>
                </c:pt>
                <c:pt idx="2">
                  <c:v>Weight 5</c:v>
                </c:pt>
              </c:strCache>
            </c:strRef>
          </c:cat>
          <c:val>
            <c:numRef>
              <c:f>'Q3'!$C$5:$C$7</c:f>
              <c:numCache>
                <c:formatCode>General</c:formatCode>
                <c:ptCount val="3"/>
                <c:pt idx="1">
                  <c:v>1</c:v>
                </c:pt>
              </c:numCache>
            </c:numRef>
          </c:val>
          <c:extLst>
            <c:ext xmlns:c16="http://schemas.microsoft.com/office/drawing/2014/chart" uri="{C3380CC4-5D6E-409C-BE32-E72D297353CC}">
              <c16:uniqueId val="{00000002-5E3C-4B1C-A7C3-B0CBF161EB59}"/>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[20230118 - GQRA responses - Working spreadsheet.xlsx]Q4!Tabela dinâmica27</c:name>
    <c:fmtId val="26"/>
  </c:pivotSource>
  <c:chart>
    <c:title>
      <c:tx>
        <c:rich>
          <a:bodyPr rot="0" spcFirstLastPara="1" vertOverflow="ellipsis" vert="horz" wrap="square" anchor="ctr" anchorCtr="1"/>
          <a:lstStyle/>
          <a:p>
            <a:pPr>
              <a:defRPr sz="1200" b="1" i="0" u="none" strike="noStrike" kern="1200" spc="0" baseline="0">
                <a:solidFill>
                  <a:srgbClr val="4D4F53"/>
                </a:solidFill>
                <a:latin typeface="Arial" panose="020B0604020202020204" pitchFamily="34" charset="0"/>
                <a:ea typeface="+mn-ea"/>
                <a:cs typeface="Arial" panose="020B0604020202020204" pitchFamily="34" charset="0"/>
              </a:defRPr>
            </a:pPr>
            <a:r>
              <a:rPr lang="pt-BR" sz="1200" b="1">
                <a:solidFill>
                  <a:srgbClr val="4D4F53"/>
                </a:solidFill>
              </a:rPr>
              <a:t>DSJ only</a:t>
            </a:r>
          </a:p>
        </c:rich>
      </c:tx>
      <c:overlay val="0"/>
      <c:spPr>
        <a:noFill/>
        <a:ln>
          <a:noFill/>
        </a:ln>
        <a:effectLst/>
      </c:spPr>
    </c:title>
    <c:autoTitleDeleted val="0"/>
    <c:pivotFmts>
      <c:pivotFmt>
        <c:idx val="0"/>
        <c:spPr>
          <a:solidFill>
            <a:srgbClr val="023F8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6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9BA1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4ED"/>
          </a:solidFill>
          <a:ln>
            <a:noFill/>
          </a:ln>
          <a:effectLst/>
        </c:spPr>
      </c:pivotFmt>
      <c:pivotFmt>
        <c:idx val="5"/>
        <c:spPr>
          <a:solidFill>
            <a:srgbClr val="023F88"/>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23F88"/>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660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9BA17"/>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00A656"/>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B4ED"/>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00A656"/>
          </a:solidFill>
          <a:ln>
            <a:noFill/>
          </a:ln>
          <a:effectLst/>
        </c:spPr>
        <c:marker>
          <c:symbol val="none"/>
        </c:marker>
        <c:dLbl>
          <c:idx val="0"/>
          <c:delete val="1"/>
          <c:extLst>
            <c:ext xmlns:c15="http://schemas.microsoft.com/office/drawing/2012/chart" uri="{CE6537A1-D6FC-4f65-9D91-7224C49458BB}"/>
          </c:extLst>
        </c:dLbl>
      </c:pivotFmt>
      <c:pivotFmt>
        <c:idx val="20"/>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1"/>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3"/>
        <c:spPr>
          <a:solidFill>
            <a:srgbClr val="00A656"/>
          </a:solidFill>
          <a:ln>
            <a:noFill/>
          </a:ln>
          <a:effectLst/>
        </c:spPr>
        <c:marker>
          <c:symbol val="none"/>
        </c:marker>
        <c:dLbl>
          <c:idx val="0"/>
          <c:delete val="1"/>
          <c:extLst>
            <c:ext xmlns:c15="http://schemas.microsoft.com/office/drawing/2012/chart" uri="{CE6537A1-D6FC-4f65-9D91-7224C49458BB}"/>
          </c:extLst>
        </c:dLbl>
      </c:pivotFmt>
      <c:pivotFmt>
        <c:idx val="24"/>
        <c:spPr>
          <a:solidFill>
            <a:srgbClr val="023F88"/>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89BA17"/>
          </a:solidFill>
          <a:ln>
            <a:noFill/>
          </a:ln>
          <a:effectLst/>
        </c:spPr>
        <c:marker>
          <c:symbol val="none"/>
        </c:marker>
        <c:dLbl>
          <c:idx val="0"/>
          <c:delete val="1"/>
          <c:extLst>
            <c:ext xmlns:c15="http://schemas.microsoft.com/office/drawing/2012/chart" uri="{CE6537A1-D6FC-4f65-9D91-7224C49458BB}"/>
          </c:extLst>
        </c:dLbl>
      </c:pivotFmt>
      <c:pivotFmt>
        <c:idx val="2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00A65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'Q4'!$B$3:$B$4</c:f>
              <c:strCache>
                <c:ptCount val="1"/>
                <c:pt idx="0">
                  <c:v>MA</c:v>
                </c:pt>
              </c:strCache>
            </c:strRef>
          </c:tx>
          <c:spPr>
            <a:solidFill>
              <a:srgbClr val="023F88"/>
            </a:solidFill>
            <a:ln>
              <a:noFill/>
            </a:ln>
            <a:effectLst/>
          </c:spPr>
          <c:invertIfNegative val="0"/>
          <c:cat>
            <c:strRef>
              <c:f>'Q4'!$A$5:$A$8</c:f>
              <c:strCache>
                <c:ptCount val="4"/>
                <c:pt idx="0">
                  <c:v>Weight 1</c:v>
                </c:pt>
                <c:pt idx="1">
                  <c:v>Weight 3</c:v>
                </c:pt>
                <c:pt idx="2">
                  <c:v>Weight 5</c:v>
                </c:pt>
                <c:pt idx="3">
                  <c:v>N.A.</c:v>
                </c:pt>
              </c:strCache>
            </c:strRef>
          </c:cat>
          <c:val>
            <c:numRef>
              <c:f>'Q4'!$B$5:$B$8</c:f>
              <c:numCache>
                <c:formatCode>General</c:formatCode>
                <c:ptCount val="4"/>
                <c:pt idx="0">
                  <c:v>1</c:v>
                </c:pt>
                <c:pt idx="1">
                  <c:v>3</c:v>
                </c:pt>
                <c:pt idx="2">
                  <c:v>2</c:v>
                </c:pt>
                <c:pt idx="3">
                  <c:v>4</c:v>
                </c:pt>
              </c:numCache>
            </c:numRef>
          </c:val>
          <c:extLst>
            <c:ext xmlns:c16="http://schemas.microsoft.com/office/drawing/2014/chart" uri="{C3380CC4-5D6E-409C-BE32-E72D297353CC}">
              <c16:uniqueId val="{00000004-5BF5-4EA3-8287-787C4CF538F2}"/>
            </c:ext>
          </c:extLst>
        </c:ser>
        <c:ser>
          <c:idx val="1"/>
          <c:order val="1"/>
          <c:tx>
            <c:strRef>
              <c:f>'Q4'!$C$3:$C$4</c:f>
              <c:strCache>
                <c:ptCount val="1"/>
                <c:pt idx="0">
                  <c:v>PV</c:v>
                </c:pt>
              </c:strCache>
            </c:strRef>
          </c:tx>
          <c:spPr>
            <a:solidFill>
              <a:srgbClr val="89BA17"/>
            </a:solidFill>
            <a:ln>
              <a:noFill/>
            </a:ln>
            <a:effectLst/>
          </c:spPr>
          <c:invertIfNegative val="0"/>
          <c:cat>
            <c:strRef>
              <c:f>'Q4'!$A$5:$A$8</c:f>
              <c:strCache>
                <c:ptCount val="4"/>
                <c:pt idx="0">
                  <c:v>Weight 1</c:v>
                </c:pt>
                <c:pt idx="1">
                  <c:v>Weight 3</c:v>
                </c:pt>
                <c:pt idx="2">
                  <c:v>Weight 5</c:v>
                </c:pt>
                <c:pt idx="3">
                  <c:v>N.A.</c:v>
                </c:pt>
              </c:strCache>
            </c:strRef>
          </c:cat>
          <c:val>
            <c:numRef>
              <c:f>'Q4'!$C$5:$C$8</c:f>
              <c:numCache>
                <c:formatCode>General</c:formatCode>
                <c:ptCount val="4"/>
                <c:pt idx="0">
                  <c:v>1</c:v>
                </c:pt>
              </c:numCache>
            </c:numRef>
          </c:val>
          <c:extLst>
            <c:ext xmlns:c16="http://schemas.microsoft.com/office/drawing/2014/chart" uri="{C3380CC4-5D6E-409C-BE32-E72D297353CC}">
              <c16:uniqueId val="{00000006-5BF5-4EA3-8287-787C4CF538F2}"/>
            </c:ext>
          </c:extLst>
        </c:ser>
        <c:dLbls>
          <c:showLegendKey val="0"/>
          <c:showVal val="0"/>
          <c:showCatName val="0"/>
          <c:showSerName val="0"/>
          <c:showPercent val="0"/>
          <c:showBubbleSize val="0"/>
        </c:dLbls>
        <c:gapWidth val="182"/>
        <c:overlap val="100"/>
        <c:axId val="1338288720"/>
        <c:axId val="1338290800"/>
      </c:barChart>
      <c:catAx>
        <c:axId val="1338288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90800"/>
        <c:crosses val="autoZero"/>
        <c:auto val="1"/>
        <c:lblAlgn val="ctr"/>
        <c:lblOffset val="100"/>
        <c:noMultiLvlLbl val="0"/>
      </c:catAx>
      <c:valAx>
        <c:axId val="13382908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338288720"/>
        <c:crosses val="autoZero"/>
        <c:crossBetween val="between"/>
        <c:majorUnit val="2"/>
      </c:valAx>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82550</xdr:colOff>
      <xdr:row>41</xdr:row>
      <xdr:rowOff>44450</xdr:rowOff>
    </xdr:from>
    <xdr:to>
      <xdr:col>6</xdr:col>
      <xdr:colOff>257072</xdr:colOff>
      <xdr:row>56</xdr:row>
      <xdr:rowOff>47189</xdr:rowOff>
    </xdr:to>
    <xdr:graphicFrame macro="">
      <xdr:nvGraphicFramePr>
        <xdr:cNvPr id="2" name="Gráfico 1">
          <a:extLst>
            <a:ext uri="{FF2B5EF4-FFF2-40B4-BE49-F238E27FC236}">
              <a16:creationId xmlns:a16="http://schemas.microsoft.com/office/drawing/2014/main" id="{A5773A7A-4952-4282-823D-6EF403E77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600074</xdr:colOff>
      <xdr:row>40</xdr:row>
      <xdr:rowOff>165098</xdr:rowOff>
    </xdr:from>
    <xdr:to>
      <xdr:col>14</xdr:col>
      <xdr:colOff>161682</xdr:colOff>
      <xdr:row>55</xdr:row>
      <xdr:rowOff>167837</xdr:rowOff>
    </xdr:to>
    <xdr:graphicFrame macro="">
      <xdr:nvGraphicFramePr>
        <xdr:cNvPr id="3" name="Gráfico 2">
          <a:extLst>
            <a:ext uri="{FF2B5EF4-FFF2-40B4-BE49-F238E27FC236}">
              <a16:creationId xmlns:a16="http://schemas.microsoft.com/office/drawing/2014/main" id="{A38D0D8B-551E-455C-8B6B-3B2346BFB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15875</xdr:colOff>
      <xdr:row>41</xdr:row>
      <xdr:rowOff>9525</xdr:rowOff>
    </xdr:from>
    <xdr:to>
      <xdr:col>22</xdr:col>
      <xdr:colOff>190397</xdr:colOff>
      <xdr:row>56</xdr:row>
      <xdr:rowOff>12264</xdr:rowOff>
    </xdr:to>
    <xdr:graphicFrame macro="">
      <xdr:nvGraphicFramePr>
        <xdr:cNvPr id="4" name="Gráfico 3">
          <a:extLst>
            <a:ext uri="{FF2B5EF4-FFF2-40B4-BE49-F238E27FC236}">
              <a16:creationId xmlns:a16="http://schemas.microsoft.com/office/drawing/2014/main" id="{E4463F16-46AE-4EAA-8EA8-ADEA0B02C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1168</xdr:colOff>
      <xdr:row>7</xdr:row>
      <xdr:rowOff>145961</xdr:rowOff>
    </xdr:from>
    <xdr:to>
      <xdr:col>11</xdr:col>
      <xdr:colOff>445138</xdr:colOff>
      <xdr:row>19</xdr:row>
      <xdr:rowOff>116788</xdr:rowOff>
    </xdr:to>
    <xdr:graphicFrame macro="">
      <xdr:nvGraphicFramePr>
        <xdr:cNvPr id="2" name="Gráfico 1">
          <a:extLst>
            <a:ext uri="{FF2B5EF4-FFF2-40B4-BE49-F238E27FC236}">
              <a16:creationId xmlns:a16="http://schemas.microsoft.com/office/drawing/2014/main" id="{56D7D672-FCE1-40E8-A690-46E9DACC0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1168</xdr:colOff>
      <xdr:row>7</xdr:row>
      <xdr:rowOff>145961</xdr:rowOff>
    </xdr:from>
    <xdr:to>
      <xdr:col>11</xdr:col>
      <xdr:colOff>445138</xdr:colOff>
      <xdr:row>19</xdr:row>
      <xdr:rowOff>116788</xdr:rowOff>
    </xdr:to>
    <xdr:graphicFrame macro="">
      <xdr:nvGraphicFramePr>
        <xdr:cNvPr id="2" name="Gráfico 1">
          <a:extLst>
            <a:ext uri="{FF2B5EF4-FFF2-40B4-BE49-F238E27FC236}">
              <a16:creationId xmlns:a16="http://schemas.microsoft.com/office/drawing/2014/main" id="{6363B3FB-5DE6-449C-B324-170C71006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1167</xdr:colOff>
      <xdr:row>7</xdr:row>
      <xdr:rowOff>145961</xdr:rowOff>
    </xdr:from>
    <xdr:to>
      <xdr:col>11</xdr:col>
      <xdr:colOff>457070</xdr:colOff>
      <xdr:row>19</xdr:row>
      <xdr:rowOff>116788</xdr:rowOff>
    </xdr:to>
    <xdr:graphicFrame macro="">
      <xdr:nvGraphicFramePr>
        <xdr:cNvPr id="2" name="Gráfico 1">
          <a:extLst>
            <a:ext uri="{FF2B5EF4-FFF2-40B4-BE49-F238E27FC236}">
              <a16:creationId xmlns:a16="http://schemas.microsoft.com/office/drawing/2014/main" id="{DF995762-1B20-45C6-9638-7FD2164B4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1168</xdr:colOff>
      <xdr:row>7</xdr:row>
      <xdr:rowOff>145961</xdr:rowOff>
    </xdr:from>
    <xdr:to>
      <xdr:col>11</xdr:col>
      <xdr:colOff>445138</xdr:colOff>
      <xdr:row>19</xdr:row>
      <xdr:rowOff>116788</xdr:rowOff>
    </xdr:to>
    <xdr:graphicFrame macro="">
      <xdr:nvGraphicFramePr>
        <xdr:cNvPr id="2" name="Gráfico 1">
          <a:extLst>
            <a:ext uri="{FF2B5EF4-FFF2-40B4-BE49-F238E27FC236}">
              <a16:creationId xmlns:a16="http://schemas.microsoft.com/office/drawing/2014/main" id="{1910CFC0-A522-4312-A397-97C8CCD7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1168</xdr:colOff>
      <xdr:row>7</xdr:row>
      <xdr:rowOff>145961</xdr:rowOff>
    </xdr:from>
    <xdr:to>
      <xdr:col>11</xdr:col>
      <xdr:colOff>445138</xdr:colOff>
      <xdr:row>19</xdr:row>
      <xdr:rowOff>116788</xdr:rowOff>
    </xdr:to>
    <xdr:graphicFrame macro="">
      <xdr:nvGraphicFramePr>
        <xdr:cNvPr id="2" name="Gráfico 1">
          <a:extLst>
            <a:ext uri="{FF2B5EF4-FFF2-40B4-BE49-F238E27FC236}">
              <a16:creationId xmlns:a16="http://schemas.microsoft.com/office/drawing/2014/main" id="{F0F7D3B2-5258-432B-994B-92970BF9B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1168</xdr:colOff>
      <xdr:row>7</xdr:row>
      <xdr:rowOff>145961</xdr:rowOff>
    </xdr:from>
    <xdr:to>
      <xdr:col>11</xdr:col>
      <xdr:colOff>445138</xdr:colOff>
      <xdr:row>19</xdr:row>
      <xdr:rowOff>116788</xdr:rowOff>
    </xdr:to>
    <xdr:graphicFrame macro="">
      <xdr:nvGraphicFramePr>
        <xdr:cNvPr id="2" name="Gráfico 1">
          <a:extLst>
            <a:ext uri="{FF2B5EF4-FFF2-40B4-BE49-F238E27FC236}">
              <a16:creationId xmlns:a16="http://schemas.microsoft.com/office/drawing/2014/main" id="{F05F16F8-A2FF-4640-8511-B21C94451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1168</xdr:colOff>
      <xdr:row>7</xdr:row>
      <xdr:rowOff>145961</xdr:rowOff>
    </xdr:from>
    <xdr:to>
      <xdr:col>11</xdr:col>
      <xdr:colOff>445138</xdr:colOff>
      <xdr:row>19</xdr:row>
      <xdr:rowOff>116788</xdr:rowOff>
    </xdr:to>
    <xdr:graphicFrame macro="">
      <xdr:nvGraphicFramePr>
        <xdr:cNvPr id="2" name="Gráfico 1">
          <a:extLst>
            <a:ext uri="{FF2B5EF4-FFF2-40B4-BE49-F238E27FC236}">
              <a16:creationId xmlns:a16="http://schemas.microsoft.com/office/drawing/2014/main" id="{C2800D96-AB8B-4A56-B686-3ACBF3B41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362460</xdr:colOff>
      <xdr:row>7</xdr:row>
      <xdr:rowOff>162274</xdr:rowOff>
    </xdr:from>
    <xdr:to>
      <xdr:col>10</xdr:col>
      <xdr:colOff>507432</xdr:colOff>
      <xdr:row>19</xdr:row>
      <xdr:rowOff>126751</xdr:rowOff>
    </xdr:to>
    <xdr:graphicFrame macro="">
      <xdr:nvGraphicFramePr>
        <xdr:cNvPr id="2" name="Gráfico 1">
          <a:extLst>
            <a:ext uri="{FF2B5EF4-FFF2-40B4-BE49-F238E27FC236}">
              <a16:creationId xmlns:a16="http://schemas.microsoft.com/office/drawing/2014/main" id="{A2AF9A3A-0515-4668-82A2-072FD17BF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362460</xdr:colOff>
      <xdr:row>7</xdr:row>
      <xdr:rowOff>159099</xdr:rowOff>
    </xdr:from>
    <xdr:to>
      <xdr:col>10</xdr:col>
      <xdr:colOff>507432</xdr:colOff>
      <xdr:row>19</xdr:row>
      <xdr:rowOff>133101</xdr:rowOff>
    </xdr:to>
    <xdr:graphicFrame macro="">
      <xdr:nvGraphicFramePr>
        <xdr:cNvPr id="2" name="Gráfico 1">
          <a:extLst>
            <a:ext uri="{FF2B5EF4-FFF2-40B4-BE49-F238E27FC236}">
              <a16:creationId xmlns:a16="http://schemas.microsoft.com/office/drawing/2014/main" id="{6B37822F-88A9-4364-9AEB-E6F90CFE2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2152</xdr:colOff>
      <xdr:row>7</xdr:row>
      <xdr:rowOff>162274</xdr:rowOff>
    </xdr:from>
    <xdr:to>
      <xdr:col>10</xdr:col>
      <xdr:colOff>593814</xdr:colOff>
      <xdr:row>19</xdr:row>
      <xdr:rowOff>126751</xdr:rowOff>
    </xdr:to>
    <xdr:graphicFrame macro="">
      <xdr:nvGraphicFramePr>
        <xdr:cNvPr id="2" name="Gráfico 1">
          <a:extLst>
            <a:ext uri="{FF2B5EF4-FFF2-40B4-BE49-F238E27FC236}">
              <a16:creationId xmlns:a16="http://schemas.microsoft.com/office/drawing/2014/main" id="{300496F6-A11C-4DB3-BEE2-F97D76356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82550</xdr:colOff>
      <xdr:row>41</xdr:row>
      <xdr:rowOff>44450</xdr:rowOff>
    </xdr:from>
    <xdr:to>
      <xdr:col>9</xdr:col>
      <xdr:colOff>196028</xdr:colOff>
      <xdr:row>56</xdr:row>
      <xdr:rowOff>47189</xdr:rowOff>
    </xdr:to>
    <xdr:graphicFrame macro="">
      <xdr:nvGraphicFramePr>
        <xdr:cNvPr id="2" name="Gráfico 1">
          <a:extLst>
            <a:ext uri="{FF2B5EF4-FFF2-40B4-BE49-F238E27FC236}">
              <a16:creationId xmlns:a16="http://schemas.microsoft.com/office/drawing/2014/main" id="{F5B80AE9-51A4-4097-9B75-E46260FAA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179380</xdr:colOff>
      <xdr:row>41</xdr:row>
      <xdr:rowOff>31070</xdr:rowOff>
    </xdr:from>
    <xdr:to>
      <xdr:col>33</xdr:col>
      <xdr:colOff>384835</xdr:colOff>
      <xdr:row>56</xdr:row>
      <xdr:rowOff>33809</xdr:rowOff>
    </xdr:to>
    <xdr:graphicFrame macro="">
      <xdr:nvGraphicFramePr>
        <xdr:cNvPr id="3" name="Gráfico 2">
          <a:extLst>
            <a:ext uri="{FF2B5EF4-FFF2-40B4-BE49-F238E27FC236}">
              <a16:creationId xmlns:a16="http://schemas.microsoft.com/office/drawing/2014/main" id="{F32B07D6-7D1E-4B68-96DA-C96E4B978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544369</xdr:colOff>
      <xdr:row>41</xdr:row>
      <xdr:rowOff>102178</xdr:rowOff>
    </xdr:from>
    <xdr:to>
      <xdr:col>18</xdr:col>
      <xdr:colOff>265301</xdr:colOff>
      <xdr:row>56</xdr:row>
      <xdr:rowOff>104917</xdr:rowOff>
    </xdr:to>
    <xdr:graphicFrame macro="">
      <xdr:nvGraphicFramePr>
        <xdr:cNvPr id="5" name="Gráfico 4">
          <a:extLst>
            <a:ext uri="{FF2B5EF4-FFF2-40B4-BE49-F238E27FC236}">
              <a16:creationId xmlns:a16="http://schemas.microsoft.com/office/drawing/2014/main" id="{5E60D244-2BFC-4DFB-AE59-0B650BF2C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2153</xdr:colOff>
      <xdr:row>7</xdr:row>
      <xdr:rowOff>159098</xdr:rowOff>
    </xdr:from>
    <xdr:to>
      <xdr:col>10</xdr:col>
      <xdr:colOff>592439</xdr:colOff>
      <xdr:row>19</xdr:row>
      <xdr:rowOff>120012</xdr:rowOff>
    </xdr:to>
    <xdr:graphicFrame macro="">
      <xdr:nvGraphicFramePr>
        <xdr:cNvPr id="2" name="Gráfico 1">
          <a:extLst>
            <a:ext uri="{FF2B5EF4-FFF2-40B4-BE49-F238E27FC236}">
              <a16:creationId xmlns:a16="http://schemas.microsoft.com/office/drawing/2014/main" id="{7A7E6D24-1513-4C59-890E-0FF1744C3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2151</xdr:colOff>
      <xdr:row>7</xdr:row>
      <xdr:rowOff>162274</xdr:rowOff>
    </xdr:from>
    <xdr:to>
      <xdr:col>10</xdr:col>
      <xdr:colOff>603294</xdr:colOff>
      <xdr:row>19</xdr:row>
      <xdr:rowOff>119588</xdr:rowOff>
    </xdr:to>
    <xdr:graphicFrame macro="">
      <xdr:nvGraphicFramePr>
        <xdr:cNvPr id="2" name="Gráfico 1">
          <a:extLst>
            <a:ext uri="{FF2B5EF4-FFF2-40B4-BE49-F238E27FC236}">
              <a16:creationId xmlns:a16="http://schemas.microsoft.com/office/drawing/2014/main" id="{771CD6DE-9866-4A0C-B25F-A7DC2503B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xdr:col>
      <xdr:colOff>2604</xdr:colOff>
      <xdr:row>8</xdr:row>
      <xdr:rowOff>65664</xdr:rowOff>
    </xdr:from>
    <xdr:to>
      <xdr:col>7</xdr:col>
      <xdr:colOff>527547</xdr:colOff>
      <xdr:row>20</xdr:row>
      <xdr:rowOff>26578</xdr:rowOff>
    </xdr:to>
    <xdr:graphicFrame macro="">
      <xdr:nvGraphicFramePr>
        <xdr:cNvPr id="2" name="Gráfico 1">
          <a:extLst>
            <a:ext uri="{FF2B5EF4-FFF2-40B4-BE49-F238E27FC236}">
              <a16:creationId xmlns:a16="http://schemas.microsoft.com/office/drawing/2014/main" id="{B9B5ABD8-382B-4CFD-83FD-283648542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xdr:col>
      <xdr:colOff>84246</xdr:colOff>
      <xdr:row>10</xdr:row>
      <xdr:rowOff>160460</xdr:rowOff>
    </xdr:from>
    <xdr:to>
      <xdr:col>9</xdr:col>
      <xdr:colOff>95774</xdr:colOff>
      <xdr:row>22</xdr:row>
      <xdr:rowOff>110574</xdr:rowOff>
    </xdr:to>
    <xdr:graphicFrame macro="">
      <xdr:nvGraphicFramePr>
        <xdr:cNvPr id="2" name="Gráfico 1">
          <a:extLst>
            <a:ext uri="{FF2B5EF4-FFF2-40B4-BE49-F238E27FC236}">
              <a16:creationId xmlns:a16="http://schemas.microsoft.com/office/drawing/2014/main" id="{F2E5858C-F01A-4161-AADB-A260DBCE4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2</xdr:col>
      <xdr:colOff>84246</xdr:colOff>
      <xdr:row>10</xdr:row>
      <xdr:rowOff>160459</xdr:rowOff>
    </xdr:from>
    <xdr:to>
      <xdr:col>9</xdr:col>
      <xdr:colOff>95774</xdr:colOff>
      <xdr:row>22</xdr:row>
      <xdr:rowOff>110573</xdr:rowOff>
    </xdr:to>
    <xdr:graphicFrame macro="">
      <xdr:nvGraphicFramePr>
        <xdr:cNvPr id="2" name="Gráfico 1">
          <a:extLst>
            <a:ext uri="{FF2B5EF4-FFF2-40B4-BE49-F238E27FC236}">
              <a16:creationId xmlns:a16="http://schemas.microsoft.com/office/drawing/2014/main" id="{CA0A30CB-76B9-4EB8-BB90-FEB980A76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2</xdr:col>
      <xdr:colOff>84244</xdr:colOff>
      <xdr:row>10</xdr:row>
      <xdr:rowOff>160460</xdr:rowOff>
    </xdr:from>
    <xdr:to>
      <xdr:col>9</xdr:col>
      <xdr:colOff>95772</xdr:colOff>
      <xdr:row>22</xdr:row>
      <xdr:rowOff>110574</xdr:rowOff>
    </xdr:to>
    <xdr:graphicFrame macro="">
      <xdr:nvGraphicFramePr>
        <xdr:cNvPr id="2" name="Gráfico 1">
          <a:extLst>
            <a:ext uri="{FF2B5EF4-FFF2-40B4-BE49-F238E27FC236}">
              <a16:creationId xmlns:a16="http://schemas.microsoft.com/office/drawing/2014/main" id="{B928DD13-F73A-4C22-A8CD-027F4070F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2</xdr:col>
      <xdr:colOff>84243</xdr:colOff>
      <xdr:row>10</xdr:row>
      <xdr:rowOff>160460</xdr:rowOff>
    </xdr:from>
    <xdr:to>
      <xdr:col>9</xdr:col>
      <xdr:colOff>95771</xdr:colOff>
      <xdr:row>22</xdr:row>
      <xdr:rowOff>110574</xdr:rowOff>
    </xdr:to>
    <xdr:graphicFrame macro="">
      <xdr:nvGraphicFramePr>
        <xdr:cNvPr id="2" name="Gráfico 1">
          <a:extLst>
            <a:ext uri="{FF2B5EF4-FFF2-40B4-BE49-F238E27FC236}">
              <a16:creationId xmlns:a16="http://schemas.microsoft.com/office/drawing/2014/main" id="{84F2FA6B-DCC1-46AA-BBF3-A104C3615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2</xdr:col>
      <xdr:colOff>84242</xdr:colOff>
      <xdr:row>10</xdr:row>
      <xdr:rowOff>160460</xdr:rowOff>
    </xdr:from>
    <xdr:to>
      <xdr:col>9</xdr:col>
      <xdr:colOff>102120</xdr:colOff>
      <xdr:row>22</xdr:row>
      <xdr:rowOff>110574</xdr:rowOff>
    </xdr:to>
    <xdr:graphicFrame macro="">
      <xdr:nvGraphicFramePr>
        <xdr:cNvPr id="2" name="Gráfico 1">
          <a:extLst>
            <a:ext uri="{FF2B5EF4-FFF2-40B4-BE49-F238E27FC236}">
              <a16:creationId xmlns:a16="http://schemas.microsoft.com/office/drawing/2014/main" id="{F4F1FA5E-B25F-433E-945E-74EDA2D16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3</xdr:col>
      <xdr:colOff>87415</xdr:colOff>
      <xdr:row>10</xdr:row>
      <xdr:rowOff>43892</xdr:rowOff>
    </xdr:from>
    <xdr:to>
      <xdr:col>9</xdr:col>
      <xdr:colOff>323008</xdr:colOff>
      <xdr:row>21</xdr:row>
      <xdr:rowOff>179063</xdr:rowOff>
    </xdr:to>
    <xdr:graphicFrame macro="">
      <xdr:nvGraphicFramePr>
        <xdr:cNvPr id="2" name="Gráfico 1">
          <a:extLst>
            <a:ext uri="{FF2B5EF4-FFF2-40B4-BE49-F238E27FC236}">
              <a16:creationId xmlns:a16="http://schemas.microsoft.com/office/drawing/2014/main" id="{B4E1F0D0-82A2-4A66-A152-3877D1E39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xdr:col>
      <xdr:colOff>84240</xdr:colOff>
      <xdr:row>10</xdr:row>
      <xdr:rowOff>160460</xdr:rowOff>
    </xdr:from>
    <xdr:to>
      <xdr:col>9</xdr:col>
      <xdr:colOff>102118</xdr:colOff>
      <xdr:row>22</xdr:row>
      <xdr:rowOff>110574</xdr:rowOff>
    </xdr:to>
    <xdr:graphicFrame macro="">
      <xdr:nvGraphicFramePr>
        <xdr:cNvPr id="2" name="Gráfico 1">
          <a:extLst>
            <a:ext uri="{FF2B5EF4-FFF2-40B4-BE49-F238E27FC236}">
              <a16:creationId xmlns:a16="http://schemas.microsoft.com/office/drawing/2014/main" id="{8BBAC355-A534-433D-ADAB-53F3307C5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69082</xdr:colOff>
      <xdr:row>9</xdr:row>
      <xdr:rowOff>12314</xdr:rowOff>
    </xdr:from>
    <xdr:to>
      <xdr:col>10</xdr:col>
      <xdr:colOff>513051</xdr:colOff>
      <xdr:row>20</xdr:row>
      <xdr:rowOff>167072</xdr:rowOff>
    </xdr:to>
    <xdr:graphicFrame macro="">
      <xdr:nvGraphicFramePr>
        <xdr:cNvPr id="2" name="Gráfico 1">
          <a:extLst>
            <a:ext uri="{FF2B5EF4-FFF2-40B4-BE49-F238E27FC236}">
              <a16:creationId xmlns:a16="http://schemas.microsoft.com/office/drawing/2014/main" id="{24555BCF-2E68-4306-9FE8-ED0C65FDC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200756</xdr:colOff>
      <xdr:row>9</xdr:row>
      <xdr:rowOff>30894</xdr:rowOff>
    </xdr:from>
    <xdr:to>
      <xdr:col>11</xdr:col>
      <xdr:colOff>50882</xdr:colOff>
      <xdr:row>21</xdr:row>
      <xdr:rowOff>10817</xdr:rowOff>
    </xdr:to>
    <xdr:graphicFrame macro="">
      <xdr:nvGraphicFramePr>
        <xdr:cNvPr id="2" name="Gráfico 1">
          <a:extLst>
            <a:ext uri="{FF2B5EF4-FFF2-40B4-BE49-F238E27FC236}">
              <a16:creationId xmlns:a16="http://schemas.microsoft.com/office/drawing/2014/main" id="{DD7EBA2C-36D1-480A-919F-210F66788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200757</xdr:colOff>
      <xdr:row>9</xdr:row>
      <xdr:rowOff>30892</xdr:rowOff>
    </xdr:from>
    <xdr:to>
      <xdr:col>11</xdr:col>
      <xdr:colOff>54601</xdr:colOff>
      <xdr:row>21</xdr:row>
      <xdr:rowOff>19109</xdr:rowOff>
    </xdr:to>
    <xdr:graphicFrame macro="">
      <xdr:nvGraphicFramePr>
        <xdr:cNvPr id="2" name="Gráfico 1">
          <a:extLst>
            <a:ext uri="{FF2B5EF4-FFF2-40B4-BE49-F238E27FC236}">
              <a16:creationId xmlns:a16="http://schemas.microsoft.com/office/drawing/2014/main" id="{DD03CA0B-3E9A-48E9-974B-3ACCB02FE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197582</xdr:colOff>
      <xdr:row>9</xdr:row>
      <xdr:rowOff>27718</xdr:rowOff>
    </xdr:from>
    <xdr:to>
      <xdr:col>11</xdr:col>
      <xdr:colOff>36988</xdr:colOff>
      <xdr:row>20</xdr:row>
      <xdr:rowOff>182476</xdr:rowOff>
    </xdr:to>
    <xdr:graphicFrame macro="">
      <xdr:nvGraphicFramePr>
        <xdr:cNvPr id="2" name="Gráfico 1">
          <a:extLst>
            <a:ext uri="{FF2B5EF4-FFF2-40B4-BE49-F238E27FC236}">
              <a16:creationId xmlns:a16="http://schemas.microsoft.com/office/drawing/2014/main" id="{DB0347E7-5320-40FF-BB94-A43BE5A43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217069</xdr:colOff>
      <xdr:row>7</xdr:row>
      <xdr:rowOff>168842</xdr:rowOff>
    </xdr:from>
    <xdr:to>
      <xdr:col>10</xdr:col>
      <xdr:colOff>437475</xdr:colOff>
      <xdr:row>19</xdr:row>
      <xdr:rowOff>139669</xdr:rowOff>
    </xdr:to>
    <xdr:graphicFrame macro="">
      <xdr:nvGraphicFramePr>
        <xdr:cNvPr id="2" name="Gráfico 1">
          <a:extLst>
            <a:ext uri="{FF2B5EF4-FFF2-40B4-BE49-F238E27FC236}">
              <a16:creationId xmlns:a16="http://schemas.microsoft.com/office/drawing/2014/main" id="{F201CCC1-9999-427A-A068-C8A5FD9D4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266227</xdr:colOff>
      <xdr:row>7</xdr:row>
      <xdr:rowOff>142786</xdr:rowOff>
    </xdr:from>
    <xdr:to>
      <xdr:col>11</xdr:col>
      <xdr:colOff>105633</xdr:colOff>
      <xdr:row>19</xdr:row>
      <xdr:rowOff>113613</xdr:rowOff>
    </xdr:to>
    <xdr:graphicFrame macro="">
      <xdr:nvGraphicFramePr>
        <xdr:cNvPr id="2" name="Gráfico 1">
          <a:extLst>
            <a:ext uri="{FF2B5EF4-FFF2-40B4-BE49-F238E27FC236}">
              <a16:creationId xmlns:a16="http://schemas.microsoft.com/office/drawing/2014/main" id="{59B87A64-4369-4806-927A-D217322E4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1168</xdr:colOff>
      <xdr:row>7</xdr:row>
      <xdr:rowOff>145961</xdr:rowOff>
    </xdr:from>
    <xdr:to>
      <xdr:col>11</xdr:col>
      <xdr:colOff>445138</xdr:colOff>
      <xdr:row>19</xdr:row>
      <xdr:rowOff>116788</xdr:rowOff>
    </xdr:to>
    <xdr:graphicFrame macro="">
      <xdr:nvGraphicFramePr>
        <xdr:cNvPr id="2" name="Gráfico 1">
          <a:extLst>
            <a:ext uri="{FF2B5EF4-FFF2-40B4-BE49-F238E27FC236}">
              <a16:creationId xmlns:a16="http://schemas.microsoft.com/office/drawing/2014/main" id="{52E68EFF-7C04-4810-A455-65F9D912C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rigo Martins" refreshedDate="44917.596195254628" createdVersion="6" refreshedVersion="6" minRefreshableVersion="3" recordCount="56" xr:uid="{9B29ED6C-CECC-4BE7-A34A-19E703B22F34}">
  <cacheSource type="worksheet">
    <worksheetSource ref="B1:E57" sheet="Global % score"/>
  </cacheSource>
  <cacheFields count="4">
    <cacheField name="Name" numFmtId="0">
      <sharedItems/>
    </cacheField>
    <cacheField name="Country" numFmtId="0">
      <sharedItems/>
    </cacheField>
    <cacheField name="Region" numFmtId="0">
      <sharedItems count="5">
        <s v="ASCA"/>
        <s v="DS"/>
        <s v="DSBR"/>
        <s v="DSE"/>
        <s v="DSI"/>
      </sharedItems>
    </cacheField>
    <cacheField name="Function" numFmtId="0">
      <sharedItems count="6">
        <s v="MA"/>
        <s v="PV"/>
        <s v="PV/QA"/>
        <s v="PV/MA"/>
        <s v="QA" u="1"/>
        <s v="RA"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rigo Martins" refreshedDate="44917.61008622685" createdVersion="6" refreshedVersion="6" minRefreshableVersion="3" recordCount="56" xr:uid="{D337439D-D256-4EEF-8918-80CAB1266FCE}">
  <cacheSource type="worksheet">
    <worksheetSource ref="A2:BK58" sheet="GQRA FY2022 PVMA"/>
  </cacheSource>
  <cacheFields count="63">
    <cacheField name="Name" numFmtId="0">
      <sharedItems/>
    </cacheField>
    <cacheField name="Company/Affiliate" numFmtId="0">
      <sharedItems/>
    </cacheField>
    <cacheField name="Department" numFmtId="0">
      <sharedItems/>
    </cacheField>
    <cacheField name="Country" numFmtId="0">
      <sharedItems/>
    </cacheField>
    <cacheField name="E-Mail" numFmtId="0">
      <sharedItems/>
    </cacheField>
    <cacheField name="Region" numFmtId="0">
      <sharedItems count="5">
        <s v="DSE"/>
        <s v="ASCA"/>
        <s v="DSI"/>
        <s v="DS"/>
        <s v="DSBR"/>
      </sharedItems>
    </cacheField>
    <cacheField name="Function" numFmtId="0">
      <sharedItems count="5">
        <s v="PV"/>
        <s v="PV/MA"/>
        <s v="MA"/>
        <s v="PV/QA"/>
        <s v="RA" u="1"/>
      </sharedItems>
    </cacheField>
    <cacheField name="N.A. Count" numFmtId="0">
      <sharedItems containsSemiMixedTypes="0" containsString="0" containsNumber="1" containsInteger="1" minValue="0" maxValue="21"/>
    </cacheField>
    <cacheField name="Response" numFmtId="0">
      <sharedItems count="3">
        <s v="Both pre-marketing (R&amp;D) and post-marketing"/>
        <s v="Only pre-marketing (R&amp;D) or only post-marketing"/>
        <s v="N.A."/>
      </sharedItems>
    </cacheField>
    <cacheField name="Additional comments, if any:" numFmtId="0">
      <sharedItems containsBlank="1"/>
    </cacheField>
    <cacheField name="Response2" numFmtId="0">
      <sharedItems count="4">
        <s v="No. All PV/MA-related responsibilities are performed by internal team"/>
        <s v="Yes, including critical PV/MA-related processes"/>
        <s v="Yes, but no critical PV/MA-related processes are in the scope"/>
        <s v="N.A."/>
      </sharedItems>
    </cacheField>
    <cacheField name="Additional comments, if any:2" numFmtId="0">
      <sharedItems containsBlank="1" longText="1"/>
    </cacheField>
    <cacheField name="Response3" numFmtId="0">
      <sharedItems count="4">
        <s v="Sufficient. Interactions take place when needed, easily"/>
        <s v="Insufficient. There are few or no opportunities of interaction, and this scenario generates risk to the company and to compliance"/>
        <s v="N.A."/>
        <s v="Interaction works most of times, but there is still room for improvement. The interactions are basically limited to problem-solving"/>
      </sharedItems>
    </cacheField>
    <cacheField name="Additional comments, if any (if possible, please mention what is the current practice of the interaction with business partners):" numFmtId="0">
      <sharedItems containsBlank="1" longText="1"/>
    </cacheField>
    <cacheField name="Response4" numFmtId="0">
      <sharedItems count="6">
        <s v="There is no specific oversight process. The relationship is based on an established agreement and the delivered results"/>
        <s v="Beyond the established agreement, a suitable combination of periodic qualification process and periodic metrics follow-up"/>
        <s v="Beyond the established agreement, periodic metrics are followed-up"/>
        <s v="Beyond the established agreement, periodic qualification process is performed"/>
        <s v="N.A."/>
        <s v="There is no agreement. Every time service is needed, a purchase order is issued, and the result deliverable is received"/>
      </sharedItems>
    </cacheField>
    <cacheField name="Additional comments, if any:3" numFmtId="0">
      <sharedItems containsBlank="1" longText="1"/>
    </cacheField>
    <cacheField name="Response5" numFmtId="0">
      <sharedItems count="4">
        <s v="Partially. Most of time we have enough authority for fulfilling our responsibilities. Conflicts of interest may happen, but a patient-focused solution frequently drives the final decision. There are points for improvement"/>
        <s v="Yes. Enough authority for fulfilling our responsibilities is granted. Conflicts of interest do not influence our work"/>
        <s v="No. Lack of authority for fulfilling our responsibilities and/or conflicts of interest constantly influence our work"/>
        <s v="N.A."/>
      </sharedItems>
    </cacheField>
    <cacheField name="Additional comments, if any:4" numFmtId="0">
      <sharedItems containsBlank="1"/>
    </cacheField>
    <cacheField name="Response6" numFmtId="0">
      <sharedItems count="4">
        <s v="Yes. All relevant activities are performed with the support of validated IT systems"/>
        <s v="Partially. Some relevant activities rely on validated IT systems, while others are still on paper or non-validated systems"/>
        <s v="No. Activities are performed based on paper or basic IT tools (e.g., MS-Office package)"/>
        <s v="N.A."/>
      </sharedItems>
    </cacheField>
    <cacheField name="Additional comments, if any:5" numFmtId="0">
      <sharedItems containsBlank="1" longText="1"/>
    </cacheField>
    <cacheField name="Response7" numFmtId="0">
      <sharedItems count="6">
        <s v="Most of times. There is still room for improvement, including the creation of a formal process"/>
        <s v="Few times. Often times PV becomes aware indirectly of a potential source of impact"/>
        <s v="Yes, consistently. There is procedural document coverage for this responsibility"/>
        <s v="N.A."/>
        <s v="Yes, consistently. No procedural document coverage for this responsibility is available"/>
        <s v="No. PV is not involved in other projects and initiatives"/>
      </sharedItems>
    </cacheField>
    <cacheField name="Additional comments, if any:6" numFmtId="0">
      <sharedItems containsBlank="1" longText="1"/>
    </cacheField>
    <cacheField name="Response8" numFmtId="0">
      <sharedItems count="3">
        <s v="Yes"/>
        <s v="N.A."/>
        <s v="No"/>
      </sharedItems>
    </cacheField>
    <cacheField name="Additional comments, if any:7" numFmtId="0">
      <sharedItems containsBlank="1"/>
    </cacheField>
    <cacheField name="Response9" numFmtId="0">
      <sharedItems count="4">
        <s v="Only local"/>
        <s v="Both local and global"/>
        <s v="Only global"/>
        <s v="N.A."/>
      </sharedItems>
    </cacheField>
    <cacheField name="Additional comments, if any:8" numFmtId="0">
      <sharedItems containsBlank="1"/>
    </cacheField>
    <cacheField name="Response10" numFmtId="0">
      <sharedItems count="6">
        <s v="N.A."/>
        <s v="Fully implemented"/>
        <s v="Implementation is ongoing (approximately 50% done)"/>
        <s v="Implementation is in the final phase, close to complete (approximately 75% done)"/>
        <s v="Implementation has not started, or it is planned"/>
        <s v="Implementation is in the initial phase (approximately 25% done)"/>
      </sharedItems>
    </cacheField>
    <cacheField name="Additional comments, if any:9" numFmtId="0">
      <sharedItems containsBlank="1" longText="1"/>
    </cacheField>
    <cacheField name="Response11" numFmtId="0">
      <sharedItems count="4">
        <s v="N.A."/>
        <s v="Yes, all trained"/>
        <s v="Training is pending for part of the audience"/>
        <s v="General training is pending for all audiences"/>
      </sharedItems>
    </cacheField>
    <cacheField name="Additional comments, if any:10" numFmtId="0">
      <sharedItems containsBlank="1" longText="1"/>
    </cacheField>
    <cacheField name="Response12" numFmtId="0">
      <sharedItems count="6">
        <s v="N.A."/>
        <s v="Yes, all complete"/>
        <s v="Retirements and updates are ongoing (approximately 50% done)"/>
        <s v="Retirements and updates are in the initial phase (approximately 25% done)"/>
        <s v="Retirements and updates are in the final phase, close to complete (approximately 75% done)"/>
        <s v="No, retirements and updates are still pending"/>
      </sharedItems>
    </cacheField>
    <cacheField name="Additional comments, if any:11" numFmtId="0">
      <sharedItems containsBlank="1" longText="1"/>
    </cacheField>
    <cacheField name="Response13" numFmtId="0">
      <sharedItems count="3">
        <s v="N.A."/>
        <s v="Yes, procedure or other consistent manner is in place to ensure it"/>
        <s v="No, no procedure or consistent manner to ensure training is in place"/>
      </sharedItems>
    </cacheField>
    <cacheField name="Additional comments, if any:12" numFmtId="0">
      <sharedItems containsBlank="1"/>
    </cacheField>
    <cacheField name="Response14" numFmtId="0">
      <sharedItems count="4">
        <s v="N.A."/>
        <s v="No deviations so far"/>
        <s v="Some inconstant deviations are identified sometimes"/>
        <s v="Some deviations were identified just after implementation, but not anymore"/>
      </sharedItems>
    </cacheField>
    <cacheField name="Additional comments, if any (if possible, please list the main sources of deviations or difficulties faced):" numFmtId="0">
      <sharedItems containsBlank="1"/>
    </cacheField>
    <cacheField name="Response15" numFmtId="0">
      <sharedItems count="6">
        <s v="Most of them (approximately 75% covered)"/>
        <s v="Yes, all"/>
        <s v="N.A."/>
        <s v="Some of them (approximately 25% covered)"/>
        <s v="Somewhat (approximately 50% covered)"/>
        <s v="None"/>
      </sharedItems>
    </cacheField>
    <cacheField name="Additional comments, if any:13" numFmtId="0">
      <sharedItems containsBlank="1"/>
    </cacheField>
    <cacheField name="Response16" numFmtId="0">
      <sharedItems count="6">
        <s v="Mostly local, few global"/>
        <s v="Mostly global, few local"/>
        <s v="About the same number between global and local"/>
        <s v="Only global"/>
        <s v="Only local"/>
        <s v="N.A."/>
      </sharedItems>
    </cacheField>
    <cacheField name="Additional comments, if any:14" numFmtId="0">
      <sharedItems containsBlank="1"/>
    </cacheField>
    <cacheField name="Response17" numFmtId="0">
      <sharedItems count="5">
        <s v="Mostly. Some unavoidable differences are required to ensure compliance to applicable regulations"/>
        <s v="Yes, completely"/>
        <s v="Limited. There is significant room for alignment (approximately 50% alignment done)"/>
        <s v="Partially. There is some room for alignment, but the most part is done (approximately 75% alignment)"/>
        <s v="N.A."/>
      </sharedItems>
    </cacheField>
    <cacheField name="Additional comments, if any:15" numFmtId="0">
      <sharedItems containsBlank="1" longText="1"/>
    </cacheField>
    <cacheField name="Response18" numFmtId="0">
      <sharedItems count="5">
        <s v="Immediate access to all procedural documents and records, either electronically and/or print"/>
        <s v="Procedural documents and records are partially accessible, either electronically or print. Significant part of the documents requires waiting to access"/>
        <s v="Most procedural documents and records are not easily accessible. It is needed to request access to them and wait every time is needed"/>
        <s v="Most used and critical procedural documents and records are promptly available, either electronically and/or print, but not all. Some few of them may require waiting for some time until they become available"/>
        <s v="N.A."/>
      </sharedItems>
    </cacheField>
    <cacheField name="Additional comments, if any:16" numFmtId="0">
      <sharedItems containsBlank="1"/>
    </cacheField>
    <cacheField name="Response19" numFmtId="0">
      <sharedItems count="4">
        <s v="Yes, but there is room for improvement in the adhesion and curricula updates"/>
        <s v="Yes, and the curricula is strictly followed and updated as needed"/>
        <s v="N.A."/>
        <s v="No or not aware"/>
      </sharedItems>
    </cacheField>
    <cacheField name="Additional comments, if any:17" numFmtId="0">
      <sharedItems containsBlank="1"/>
    </cacheField>
    <cacheField name="Response20" numFmtId="0">
      <sharedItems count="3">
        <s v="Yes, a procedure or other consistent manner is in place"/>
        <s v="No procedure or consistent manner to ensure training is in place"/>
        <s v="N.A."/>
      </sharedItems>
    </cacheField>
    <cacheField name="Additional comments, if any:18" numFmtId="0">
      <sharedItems containsBlank="1" longText="1"/>
    </cacheField>
    <cacheField name="Response21" numFmtId="0">
      <sharedItems count="6">
        <s v="Yes. A local Quality function fully supports all required PV and MA activities"/>
        <s v="No Quality function supports PV or MA activities"/>
        <s v="The same operational PV or MA team also performs Quality-related activities"/>
        <s v="Almost all cases. A local Quality function supports PV and MA activities, but there is room for enhancement"/>
        <s v="N.A."/>
        <s v="Partially. A local Quality function supports only one of PV or MA activities"/>
      </sharedItems>
    </cacheField>
    <cacheField name="Additional comments, if any:19" numFmtId="0">
      <sharedItems containsBlank="1" longText="1"/>
    </cacheField>
    <cacheField name="Response22" numFmtId="0">
      <sharedItems count="6">
        <s v="Good. Support is available when needed. Quality functions make themselves present and available"/>
        <s v="Support and presence of Quality is low. The interaction with Quality functions are solely operational"/>
        <s v="Support is insufficient. Lack of partnership and support from Quality functions"/>
        <s v="N.A."/>
        <s v="Good, but sometimes Quality may hold-up progress by lack of understanding of our work. More communication would be a benefit"/>
        <s v="Good most of times, but some long-term difficulties remain unsolved. More Quality presence and partnership is needed"/>
      </sharedItems>
    </cacheField>
    <cacheField name="Additional comments, if any:20" numFmtId="0">
      <sharedItems containsBlank="1" longText="1"/>
    </cacheField>
    <cacheField name="Response23" numFmtId="0">
      <sharedItems count="4">
        <s v="Only local"/>
        <s v="Multiple countries and/or regions, similar among them"/>
        <s v="Multiple countries and/or regions, significantly different among them"/>
        <s v="N.A."/>
      </sharedItems>
    </cacheField>
    <cacheField name="Additional comments, if any:21" numFmtId="0">
      <sharedItems containsBlank="1" longText="1"/>
    </cacheField>
    <cacheField name="Response24" numFmtId="0">
      <sharedItems count="4">
        <s v="Medium-high level of compliance. Approximately 75% of all regulatory requirements are already covered"/>
        <s v="High level of compliance. Very few, if any, enhancements are needed to ensure full compliance to all regulatory requirements"/>
        <s v="N.A."/>
        <s v="Medium level of compliance. Approximately 50% of all regulatory requirements are already covered"/>
      </sharedItems>
    </cacheField>
    <cacheField name="Additional comments, if any:22" numFmtId="0">
      <sharedItems containsBlank="1" longText="1"/>
    </cacheField>
    <cacheField name="Response25" numFmtId="0">
      <sharedItems count="4">
        <s v="Processes includes subroutines adapted to the requirements of each country or region. Multiple variables should be considered to ensure compliance"/>
        <s v="Processes are based on a more conservative approach. The more stringent requirements are applied to all instances"/>
        <s v="N.A."/>
        <s v="Processes are grouped in order to combine similar requirements and reduce the number of variables to ensure compliance"/>
      </sharedItems>
    </cacheField>
    <cacheField name="Additional comments, if any:23" numFmtId="0">
      <sharedItems containsBlank="1"/>
    </cacheField>
    <cacheField name="Response26" numFmtId="0">
      <sharedItems count="4">
        <s v="Yes, only local"/>
        <s v="Yes, both local and global/multi-country"/>
        <s v="N.A."/>
        <s v="No"/>
      </sharedItems>
    </cacheField>
    <cacheField name="Additional comments, if any:24" numFmtId="0">
      <sharedItems containsBlank="1"/>
    </cacheField>
    <cacheField name="Response27" numFmtId="0">
      <sharedItems count="4">
        <s v="Medium-high level of compliance. Approximately 75% of all compliance rules, requirements and guidelines are already covered"/>
        <s v="High level of compliance. Very few, if any, enhancements are needed to ensure full compliance"/>
        <s v="Medium level of compliance. Approximately 50% of all compliance rules, requirements and guidelines are already covered"/>
        <s v="N.A."/>
      </sharedItems>
    </cacheField>
    <cacheField name="Additional comments, if any (if possible, please list your main concern points):" numFmtId="0">
      <sharedItems containsBlank="1" longText="1"/>
    </cacheField>
    <cacheField name="Open-Ended Respons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Libin Xu"/>
    <s v="China"/>
    <x v="0"/>
    <x v="0"/>
  </r>
  <r>
    <s v="Tracy Zeng"/>
    <s v="China"/>
    <x v="0"/>
    <x v="1"/>
  </r>
  <r>
    <s v="Michelle Zhou"/>
    <s v="Hong Kong"/>
    <x v="0"/>
    <x v="0"/>
  </r>
  <r>
    <s v="Vivien Lee"/>
    <s v="Hong Kong"/>
    <x v="0"/>
    <x v="2"/>
  </r>
  <r>
    <s v="Jumpei Kaburagi"/>
    <s v="Japan"/>
    <x v="0"/>
    <x v="0"/>
  </r>
  <r>
    <s v="Masaki Kondo"/>
    <s v="Japan"/>
    <x v="0"/>
    <x v="0"/>
  </r>
  <r>
    <s v="Ilhyung Hwang"/>
    <s v="Korea"/>
    <x v="0"/>
    <x v="0"/>
  </r>
  <r>
    <s v="Hannah Kim"/>
    <s v="South Korea"/>
    <x v="0"/>
    <x v="0"/>
  </r>
  <r>
    <s v="Ammy Chiou"/>
    <s v="Taiwan"/>
    <x v="0"/>
    <x v="3"/>
  </r>
  <r>
    <s v="Annie Yang"/>
    <s v="Taiwan"/>
    <x v="0"/>
    <x v="0"/>
  </r>
  <r>
    <s v="Rutaiwan Nopakao"/>
    <s v="Thailand"/>
    <x v="0"/>
    <x v="2"/>
  </r>
  <r>
    <s v="Suchada Sirikhun"/>
    <s v="Thailand"/>
    <x v="0"/>
    <x v="0"/>
  </r>
  <r>
    <s v="Nhâm Nguyễn Thị Ngọc"/>
    <s v="Vietnam"/>
    <x v="0"/>
    <x v="1"/>
  </r>
  <r>
    <s v="Daisuke Kuroki"/>
    <s v="Japan"/>
    <x v="1"/>
    <x v="0"/>
  </r>
  <r>
    <s v="Eiji Matsumura"/>
    <s v="Japan"/>
    <x v="1"/>
    <x v="0"/>
  </r>
  <r>
    <s v="Hideki Ichikawa"/>
    <s v="Japan"/>
    <x v="1"/>
    <x v="0"/>
  </r>
  <r>
    <s v="Kei ibusuki"/>
    <s v="Japan"/>
    <x v="1"/>
    <x v="0"/>
  </r>
  <r>
    <s v="Masahiro Konishi"/>
    <s v="Japan"/>
    <x v="1"/>
    <x v="0"/>
  </r>
  <r>
    <s v="Naomi Saeki"/>
    <s v="Japan"/>
    <x v="1"/>
    <x v="0"/>
  </r>
  <r>
    <s v="Shimpei Niwa"/>
    <s v="Japan"/>
    <x v="1"/>
    <x v="1"/>
  </r>
  <r>
    <s v="Tadahiro Izutani"/>
    <s v="Japan"/>
    <x v="1"/>
    <x v="0"/>
  </r>
  <r>
    <s v="Tomoko Motohashi"/>
    <s v="Japan"/>
    <x v="1"/>
    <x v="0"/>
  </r>
  <r>
    <s v="Toshitaka Fujiki"/>
    <s v="Japan"/>
    <x v="1"/>
    <x v="0"/>
  </r>
  <r>
    <s v="Makiko Uno"/>
    <s v="Japan "/>
    <x v="1"/>
    <x v="0"/>
  </r>
  <r>
    <s v="Larissa Generoso"/>
    <s v="Brazil"/>
    <x v="2"/>
    <x v="0"/>
  </r>
  <r>
    <s v="Lívia Maia"/>
    <s v="Brazil"/>
    <x v="2"/>
    <x v="0"/>
  </r>
  <r>
    <s v="Naira Miyasaka Bomura"/>
    <s v="Brazil"/>
    <x v="2"/>
    <x v="1"/>
  </r>
  <r>
    <s v="Rodrigo do Amaral Dias"/>
    <s v="Brazil"/>
    <x v="2"/>
    <x v="0"/>
  </r>
  <r>
    <s v="Sebastian Wienerroither"/>
    <s v="Austria"/>
    <x v="3"/>
    <x v="3"/>
  </r>
  <r>
    <s v="Peggy Feyaerts"/>
    <s v="Belgium"/>
    <x v="3"/>
    <x v="3"/>
  </r>
  <r>
    <s v="Martin Ahlgren"/>
    <s v="Denmark"/>
    <x v="3"/>
    <x v="3"/>
  </r>
  <r>
    <s v="Kirsten Dettmar"/>
    <s v="Deutschland"/>
    <x v="3"/>
    <x v="0"/>
  </r>
  <r>
    <s v="Jorge Andrés Muñoz"/>
    <s v="España"/>
    <x v="3"/>
    <x v="3"/>
  </r>
  <r>
    <s v="Maria Francesca Perelló"/>
    <s v="España"/>
    <x v="3"/>
    <x v="0"/>
  </r>
  <r>
    <s v="Farida Ait Haddad"/>
    <s v="France"/>
    <x v="3"/>
    <x v="3"/>
  </r>
  <r>
    <s v="Thorsten Wanke"/>
    <s v="Germany"/>
    <x v="3"/>
    <x v="1"/>
  </r>
  <r>
    <s v="Karolina Walsh"/>
    <s v="Ireland"/>
    <x v="3"/>
    <x v="0"/>
  </r>
  <r>
    <s v="Fabio Romeo"/>
    <s v="Italy"/>
    <x v="3"/>
    <x v="3"/>
  </r>
  <r>
    <s v="Gilda Ascione"/>
    <s v="Italy"/>
    <x v="3"/>
    <x v="0"/>
  </r>
  <r>
    <s v="Stefania de Santis"/>
    <s v="Italy"/>
    <x v="3"/>
    <x v="1"/>
  </r>
  <r>
    <s v="Oliver McCrohan"/>
    <s v="MSC"/>
    <x v="3"/>
    <x v="0"/>
  </r>
  <r>
    <s v="Sabine Damen"/>
    <s v="Netherlands"/>
    <x v="3"/>
    <x v="3"/>
  </r>
  <r>
    <s v="Camilla Frid"/>
    <s v="Nordics"/>
    <x v="3"/>
    <x v="3"/>
  </r>
  <r>
    <s v="Amandine Alves"/>
    <s v="Portugal"/>
    <x v="3"/>
    <x v="3"/>
  </r>
  <r>
    <s v="Laura Medina Vila"/>
    <s v="Spain"/>
    <x v="3"/>
    <x v="3"/>
  </r>
  <r>
    <s v="Alexandra Meyer"/>
    <s v="Switzerland"/>
    <x v="3"/>
    <x v="1"/>
  </r>
  <r>
    <s v="Zeynep Caliskan "/>
    <s v="Turkey"/>
    <x v="3"/>
    <x v="0"/>
  </r>
  <r>
    <s v="Begüm Esen"/>
    <s v="Türkiye"/>
    <x v="3"/>
    <x v="1"/>
  </r>
  <r>
    <s v="Karen Walker"/>
    <s v="UK"/>
    <x v="3"/>
    <x v="2"/>
  </r>
  <r>
    <s v="Ravi Pawa"/>
    <s v="UK"/>
    <x v="3"/>
    <x v="0"/>
  </r>
  <r>
    <s v="Hannah Le"/>
    <s v="UK and Ireland"/>
    <x v="3"/>
    <x v="1"/>
  </r>
  <r>
    <s v="Cheryl Pingol"/>
    <s v="USA"/>
    <x v="4"/>
    <x v="1"/>
  </r>
  <r>
    <s v="JoAnne DiAgostino"/>
    <s v="USA"/>
    <x v="4"/>
    <x v="0"/>
  </r>
  <r>
    <s v="Laura Carr"/>
    <s v="USA"/>
    <x v="4"/>
    <x v="0"/>
  </r>
  <r>
    <s v="Lisa Blair"/>
    <s v="USA"/>
    <x v="4"/>
    <x v="0"/>
  </r>
  <r>
    <s v="Marlen Casabona-Rojas"/>
    <s v="USA"/>
    <x v="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Alexandra Meyer"/>
    <s v="Daiichi Sankyo (Schweiz) AG"/>
    <s v="Pharmacovigilance"/>
    <s v="Switzerland"/>
    <s v="alexandra.meyer.ext@daiichi-sankyo.ch"/>
    <x v="0"/>
    <x v="0"/>
    <n v="5"/>
    <x v="0"/>
    <m/>
    <x v="0"/>
    <m/>
    <x v="0"/>
    <m/>
    <x v="0"/>
    <m/>
    <x v="0"/>
    <m/>
    <x v="0"/>
    <m/>
    <x v="0"/>
    <m/>
    <x v="0"/>
    <m/>
    <x v="0"/>
    <m/>
    <x v="0"/>
    <s v="I don’t know what MIRAI is. I was not involved in any MIRAI project and did not receive any feedback on the implementation."/>
    <x v="0"/>
    <s v="I was not involved in the MIRAI project"/>
    <x v="0"/>
    <s v="I was not involved in MIRAI project"/>
    <x v="0"/>
    <s v="I was not involved in the MIRAI project"/>
    <x v="0"/>
    <s v="I was not involved in the MIRAI project"/>
    <x v="0"/>
    <m/>
    <x v="0"/>
    <m/>
    <x v="0"/>
    <m/>
    <x v="0"/>
    <m/>
    <x v="0"/>
    <m/>
    <x v="0"/>
    <s v="For the GxP relevant areas only."/>
    <x v="0"/>
    <m/>
    <x v="0"/>
    <m/>
    <x v="0"/>
    <m/>
    <x v="0"/>
    <m/>
    <x v="0"/>
    <m/>
    <x v="0"/>
    <m/>
    <x v="0"/>
    <m/>
    <m/>
  </r>
  <r>
    <s v="Amandine Alves"/>
    <s v="Daiichi Sankyo Portugal"/>
    <s v="Pharmacovigilance Department"/>
    <s v="Portugal"/>
    <s v="Amandine.Alves.ext@daiichi-sankyo.pt"/>
    <x v="0"/>
    <x v="1"/>
    <n v="0"/>
    <x v="1"/>
    <m/>
    <x v="1"/>
    <s v="It has been established a Pharmacovigilance Service Agreement with Pharmalex Portugal, Unipessoal LDA (formely PharSolution – pharmaceutical consulting – Consultadoria, Unipessoal Lda.), to designate a Deputy Local contact Person and performance of PV activities including collection of safety information and local literature search."/>
    <x v="0"/>
    <s v="There is a service agreement with subcontracted third parties, with implementation of a reconciliation process and performance of pharmacovigilance training if deemed necessary. Specifically, for Pharmalex Portugal, the involved personnel are responsible for monitoring Daiichi Sankyo’s safety mailbox and work according to Daiichi Sankyo’s procedures."/>
    <x v="1"/>
    <s v="Under QA responsibility there is a procedure for qualification of third parties DSPT-GQQMFPC-001 “QUALIFICAÇÃO E MONITORIZAÇÃO DE FORNECEDORES, PARCEIROS E CLIENTES” – (EN: Qualification and Monitoring of Service Providers, Partners, and Clients). A qualification process is described before the implementation of an Agreement with any entity and audit performance is also described for monitoring. Besides this, for parties that might be involved in the collection of safety information regular reconciliation process is in place and performance of PV training."/>
    <x v="1"/>
    <s v="LCPPV responsibility is maintained by DSPT, a service agreement is in place with the service provider with proper delegation of PV activities with sufficient overview with regular communication and meetings."/>
    <x v="1"/>
    <s v="PV training and training in procedures might be recorded using different platforms and be paper base depending on the type of procedure. All records for training and activities are easily traceable and maintaining in the local network."/>
    <x v="1"/>
    <m/>
    <x v="0"/>
    <s v="There are procedural documents in place."/>
    <x v="0"/>
    <s v="Only authorizations in Portugal and activities related to portfolio in Territory."/>
    <x v="1"/>
    <s v="Training is performed as per Global training Matrix."/>
    <x v="1"/>
    <s v="Training is performed as per Global training Matrix."/>
    <x v="1"/>
    <s v="Training is performed as per Global training Matrix."/>
    <x v="1"/>
    <s v="Training is performed as per Global training Matrix."/>
    <x v="1"/>
    <m/>
    <x v="0"/>
    <s v="Missing a procedure for implementation of Risk Minimization Measures which is also being developed at global level.    Under assessment the implementation of a GAP Analysis process for Global procedures to be adapted at Local level."/>
    <x v="1"/>
    <s v="Global procedures are in place supported by local appendixes for relevant activities."/>
    <x v="0"/>
    <s v="Any deviations from Global procedures are recorded in Local Appendixes."/>
    <x v="0"/>
    <m/>
    <x v="1"/>
    <m/>
    <x v="0"/>
    <m/>
    <x v="0"/>
    <s v="It is in place the Window Person who support training activities."/>
    <x v="1"/>
    <m/>
    <x v="1"/>
    <s v="EU regulation and local requirements"/>
    <x v="1"/>
    <s v="The activities are in accordance with the EU and local requirements in place."/>
    <x v="1"/>
    <s v="Any specific local requirements are maintained as local Appendix. "/>
    <x v="1"/>
    <m/>
    <x v="1"/>
    <m/>
    <m/>
  </r>
  <r>
    <s v="Ammy Chiou"/>
    <s v="Daiichisankyo Taiwan LTD台灣第一三共製藥(股)公司"/>
    <s v="Medical Development and PV"/>
    <s v="Taiwan"/>
    <s v="ammychiou@daiichisankyo.com.tw"/>
    <x v="1"/>
    <x v="1"/>
    <n v="3"/>
    <x v="0"/>
    <m/>
    <x v="2"/>
    <m/>
    <x v="0"/>
    <m/>
    <x v="1"/>
    <m/>
    <x v="1"/>
    <m/>
    <x v="2"/>
    <m/>
    <x v="2"/>
    <m/>
    <x v="0"/>
    <m/>
    <x v="1"/>
    <m/>
    <x v="0"/>
    <m/>
    <x v="2"/>
    <m/>
    <x v="0"/>
    <m/>
    <x v="1"/>
    <m/>
    <x v="0"/>
    <m/>
    <x v="0"/>
    <m/>
    <x v="2"/>
    <m/>
    <x v="1"/>
    <m/>
    <x v="1"/>
    <m/>
    <x v="0"/>
    <m/>
    <x v="0"/>
    <m/>
    <x v="1"/>
    <m/>
    <x v="2"/>
    <m/>
    <x v="1"/>
    <m/>
    <x v="0"/>
    <m/>
    <x v="0"/>
    <m/>
    <x v="1"/>
    <m/>
    <x v="0"/>
    <m/>
    <m/>
  </r>
  <r>
    <s v="Annie Yang"/>
    <s v="DSTW"/>
    <s v="Medical Affairs"/>
    <s v="Taiwan"/>
    <s v="annie.yang.pm@daiichisankyo.com.tw"/>
    <x v="1"/>
    <x v="2"/>
    <n v="2"/>
    <x v="0"/>
    <s v="For medical affairs in Taiwan, we focus on scientific exchange activities during pre-marketing and post-maketing.  "/>
    <x v="1"/>
    <s v="We usually outsource MA studies (late phase) to CROs.  "/>
    <x v="0"/>
    <m/>
    <x v="2"/>
    <m/>
    <x v="1"/>
    <s v="PV is not MA's responsibilities.  "/>
    <x v="2"/>
    <m/>
    <x v="2"/>
    <m/>
    <x v="0"/>
    <s v="there is PV SOPs.  However, I don't have idea what is RACI matrix."/>
    <x v="0"/>
    <m/>
    <x v="1"/>
    <m/>
    <x v="1"/>
    <m/>
    <x v="1"/>
    <m/>
    <x v="1"/>
    <m/>
    <x v="1"/>
    <m/>
    <x v="1"/>
    <m/>
    <x v="2"/>
    <m/>
    <x v="0"/>
    <m/>
    <x v="0"/>
    <m/>
    <x v="1"/>
    <m/>
    <x v="0"/>
    <m/>
    <x v="2"/>
    <s v="I don't know PV situation about Quality.  Most of Medical managers have received the given training about quality.  "/>
    <x v="3"/>
    <s v="We have received Quality trainings.   "/>
    <x v="1"/>
    <s v="For MA activities, we should have legal/ compliance to review contract or program when we invite international KEE or sponsor KEE to attend international meetings/congress.  "/>
    <x v="1"/>
    <m/>
    <x v="2"/>
    <s v="Legal, RA and compliance will review MA activities before task kick off.  Compliance will review the payment when task has been finished.   And there is another PGC will review the contract and other detail.  "/>
    <x v="0"/>
    <m/>
    <x v="1"/>
    <m/>
    <m/>
  </r>
  <r>
    <s v="Begüm Esen"/>
    <s v="Daiichi Sankyo Turkey/DeltaPV"/>
    <s v="Pharmacovigilance"/>
    <s v="Türkiye"/>
    <s v="begum.esen@deltapv.com"/>
    <x v="0"/>
    <x v="0"/>
    <n v="0"/>
    <x v="1"/>
    <s v="Post marketing"/>
    <x v="1"/>
    <s v="All PV activities are outsourced to a PV Service Provider called DeltaPV."/>
    <x v="0"/>
    <m/>
    <x v="2"/>
    <m/>
    <x v="1"/>
    <m/>
    <x v="0"/>
    <m/>
    <x v="2"/>
    <m/>
    <x v="0"/>
    <m/>
    <x v="0"/>
    <m/>
    <x v="1"/>
    <m/>
    <x v="1"/>
    <m/>
    <x v="1"/>
    <s v="We have also local sops at DeltaPV. "/>
    <x v="1"/>
    <m/>
    <x v="1"/>
    <m/>
    <x v="1"/>
    <m/>
    <x v="2"/>
    <m/>
    <x v="0"/>
    <m/>
    <x v="0"/>
    <m/>
    <x v="1"/>
    <m/>
    <x v="0"/>
    <m/>
    <x v="0"/>
    <m/>
    <x v="0"/>
    <m/>
    <x v="0"/>
    <m/>
    <x v="1"/>
    <m/>
    <x v="1"/>
    <m/>
    <x v="0"/>
    <m/>
    <x v="1"/>
    <m/>
    <m/>
  </r>
  <r>
    <s v="Camilla Frid"/>
    <s v="Daiichi-Sankyo/DSND"/>
    <s v="Medical"/>
    <s v="Nordics"/>
    <s v="camilla.frid@daiichi-sankyo.eu"/>
    <x v="0"/>
    <x v="1"/>
    <n v="2"/>
    <x v="0"/>
    <m/>
    <x v="2"/>
    <m/>
    <x v="0"/>
    <m/>
    <x v="2"/>
    <s v="Monthly TC’s with the vendor. "/>
    <x v="0"/>
    <m/>
    <x v="1"/>
    <m/>
    <x v="0"/>
    <m/>
    <x v="0"/>
    <m/>
    <x v="1"/>
    <m/>
    <x v="0"/>
    <s v="I have not been involved in this project, so did all affiliate participate in this? _x000a_We do not have any local MA or PV SOP, so we follow the Global ones hence no update of this was done."/>
    <x v="1"/>
    <m/>
    <x v="0"/>
    <s v="I have not been involved in this project, so did all affiliate participate in this? _x000a_We do not have any local MA or PV SOP, so we follow the Global ones hence no update of this was done."/>
    <x v="1"/>
    <m/>
    <x v="1"/>
    <m/>
    <x v="0"/>
    <m/>
    <x v="3"/>
    <m/>
    <x v="1"/>
    <s v="We do not have any local MA or PV SOP, so we follow the Global ones hence no update of this was done."/>
    <x v="0"/>
    <m/>
    <x v="0"/>
    <m/>
    <x v="0"/>
    <m/>
    <x v="0"/>
    <m/>
    <x v="0"/>
    <m/>
    <x v="1"/>
    <m/>
    <x v="1"/>
    <m/>
    <x v="1"/>
    <m/>
    <x v="1"/>
    <m/>
    <x v="1"/>
    <m/>
    <m/>
  </r>
  <r>
    <s v="Cheryl Pingol"/>
    <s v="Daiichi Sankyo, Inc."/>
    <s v="Clinical Safety and Pharmacovigilance"/>
    <s v="US"/>
    <s v="cpingol@dsi.com"/>
    <x v="2"/>
    <x v="0"/>
    <n v="5"/>
    <x v="0"/>
    <m/>
    <x v="1"/>
    <m/>
    <x v="0"/>
    <m/>
    <x v="2"/>
    <s v="Period Qualification process (e.g., audits) is managed by QA. "/>
    <x v="1"/>
    <m/>
    <x v="0"/>
    <m/>
    <x v="0"/>
    <m/>
    <x v="0"/>
    <m/>
    <x v="1"/>
    <m/>
    <x v="0"/>
    <s v="Not applicable for CSPV"/>
    <x v="0"/>
    <s v="Not applicable for CSPV"/>
    <x v="0"/>
    <s v="Not applicable for CSPV"/>
    <x v="0"/>
    <s v="Not applicable for CSPV"/>
    <x v="0"/>
    <s v="Not applicable for CSPV"/>
    <x v="1"/>
    <m/>
    <x v="2"/>
    <s v="This will change with REIWA initiative. Local procedures will be incorporated into global procedures."/>
    <x v="0"/>
    <m/>
    <x v="0"/>
    <m/>
    <x v="1"/>
    <m/>
    <x v="0"/>
    <m/>
    <x v="0"/>
    <m/>
    <x v="0"/>
    <m/>
    <x v="2"/>
    <m/>
    <x v="1"/>
    <m/>
    <x v="1"/>
    <m/>
    <x v="1"/>
    <m/>
    <x v="1"/>
    <m/>
    <m/>
  </r>
  <r>
    <s v="Daisuke Kuroki"/>
    <s v="DS HQ"/>
    <s v="Medical Affairs"/>
    <s v="Japan"/>
    <s v="kurok8ci@daiichisankyo.co.jp"/>
    <x v="3"/>
    <x v="2"/>
    <n v="1"/>
    <x v="0"/>
    <m/>
    <x v="1"/>
    <m/>
    <x v="1"/>
    <m/>
    <x v="0"/>
    <m/>
    <x v="2"/>
    <m/>
    <x v="1"/>
    <m/>
    <x v="0"/>
    <m/>
    <x v="1"/>
    <m/>
    <x v="1"/>
    <m/>
    <x v="2"/>
    <m/>
    <x v="1"/>
    <m/>
    <x v="2"/>
    <m/>
    <x v="1"/>
    <m/>
    <x v="2"/>
    <m/>
    <x v="0"/>
    <m/>
    <x v="2"/>
    <m/>
    <x v="0"/>
    <m/>
    <x v="2"/>
    <m/>
    <x v="0"/>
    <m/>
    <x v="0"/>
    <m/>
    <x v="3"/>
    <m/>
    <x v="4"/>
    <m/>
    <x v="1"/>
    <m/>
    <x v="0"/>
    <m/>
    <x v="3"/>
    <m/>
    <x v="1"/>
    <m/>
    <x v="2"/>
    <m/>
    <m/>
  </r>
  <r>
    <s v="Eiji Matsumura"/>
    <s v="DAIICHI SANKYO CO.,LTD."/>
    <s v="Oncology Medical Science"/>
    <s v="Japan"/>
    <s v="matsumura.eiji.fc@daiichisankyo.co.jp"/>
    <x v="3"/>
    <x v="2"/>
    <n v="1"/>
    <x v="0"/>
    <m/>
    <x v="1"/>
    <m/>
    <x v="1"/>
    <m/>
    <x v="0"/>
    <m/>
    <x v="1"/>
    <m/>
    <x v="0"/>
    <m/>
    <x v="2"/>
    <m/>
    <x v="0"/>
    <m/>
    <x v="1"/>
    <m/>
    <x v="1"/>
    <m/>
    <x v="1"/>
    <m/>
    <x v="1"/>
    <m/>
    <x v="1"/>
    <m/>
    <x v="3"/>
    <m/>
    <x v="1"/>
    <m/>
    <x v="0"/>
    <m/>
    <x v="0"/>
    <m/>
    <x v="0"/>
    <m/>
    <x v="2"/>
    <m/>
    <x v="0"/>
    <m/>
    <x v="0"/>
    <m/>
    <x v="0"/>
    <m/>
    <x v="1"/>
    <m/>
    <x v="1"/>
    <m/>
    <x v="1"/>
    <m/>
    <x v="1"/>
    <m/>
    <x v="0"/>
    <m/>
    <m/>
  </r>
  <r>
    <s v="Fabio Romeo"/>
    <s v="Daiichi Sankyo"/>
    <s v="Medical Affairs SBU"/>
    <s v="Italy"/>
    <s v="fabio.romeo@daiichi-sankyo.it"/>
    <x v="0"/>
    <x v="1"/>
    <n v="3"/>
    <x v="0"/>
    <m/>
    <x v="1"/>
    <s v="Only PV, not for MA"/>
    <x v="2"/>
    <m/>
    <x v="0"/>
    <m/>
    <x v="1"/>
    <m/>
    <x v="0"/>
    <m/>
    <x v="2"/>
    <s v="involved MD of SBU as DLSO"/>
    <x v="2"/>
    <m/>
    <x v="0"/>
    <m/>
    <x v="0"/>
    <s v="not aware about the level of implementation, since it is under the responsibility of legal, compliance and regulatory dept_x000a_I do not know the % of implementation. It is in charge of Compliance manager I am involved in the revision but not updated about the % of implementation"/>
    <x v="1"/>
    <s v="not aware about the level of implementation, since it is under the responsibility of legal, compliance and regulatory dept"/>
    <x v="0"/>
    <s v="not aware about the level of implementation, since it is under the responsibility of legal, compliance and regulatory dept_x000a_Compliance dept is in charge of implementation or retirement of SOPs"/>
    <x v="1"/>
    <s v="not aware, since it is under the responsibility of legal, compliance and regulatory dept"/>
    <x v="1"/>
    <s v="not aware , since it is under the responsibility of legal, compliance and regulatory dept"/>
    <x v="1"/>
    <m/>
    <x v="2"/>
    <m/>
    <x v="0"/>
    <m/>
    <x v="3"/>
    <m/>
    <x v="0"/>
    <m/>
    <x v="0"/>
    <m/>
    <x v="1"/>
    <m/>
    <x v="2"/>
    <s v="no Quality function "/>
    <x v="0"/>
    <m/>
    <x v="1"/>
    <m/>
    <x v="1"/>
    <m/>
    <x v="0"/>
    <m/>
    <x v="1"/>
    <m/>
    <m/>
  </r>
  <r>
    <s v="Farida Ait Haddad"/>
    <s v="Daiichi-Sankyo France"/>
    <s v="Pharmacovigilance and Medical Affairs"/>
    <s v="France"/>
    <s v="farida.ait-haddad@daiichi-sankyo.fr"/>
    <x v="0"/>
    <x v="1"/>
    <n v="3"/>
    <x v="0"/>
    <s v="No R&amp;D activities within DSFR, but we have EAP granted by the French HA before MA approval "/>
    <x v="2"/>
    <s v="Only literature screening for PV activity is outsourced"/>
    <x v="0"/>
    <m/>
    <x v="3"/>
    <m/>
    <x v="1"/>
    <m/>
    <x v="1"/>
    <s v="IT System “ENQMED’ is not “GXP” validated_x000a_SOP Database is under implementation in the affiliate (some SOPs are managed by the database and others are on the SharePoint) and will be completed Q42023._x000a_Deviation and CAPA plan management via Exel file. eQMS is not accessible for affiliates currently. "/>
    <x v="2"/>
    <m/>
    <x v="0"/>
    <s v="Separate procedural documents in place for PV and MA"/>
    <x v="0"/>
    <m/>
    <x v="3"/>
    <m/>
    <x v="1"/>
    <m/>
    <x v="0"/>
    <s v="Global SOPs applicable to PV /MA are distributed/Managed by DSE._x000a_Regional SOPs (EU CSPV) and local SOPS are managed by local QA."/>
    <x v="0"/>
    <s v="Global SOPs applicable to PV /MA are distributed/Managed by DSE."/>
    <x v="1"/>
    <m/>
    <x v="1"/>
    <m/>
    <x v="0"/>
    <m/>
    <x v="1"/>
    <s v="Global SOP and requirements, when distributed to the affiliate, are implemented in the local procedural documents._x000a_For PV, they are implemented in Regional SOP/processes"/>
    <x v="1"/>
    <s v="LOCAL procedural documents and records: immediate access_x000a_REGIONAL SOP: SOP database immediate access_x000a_GLOBAL SOP: DS e-collaboration platform allows access to a selection of SOP. Some critical SOP needed for NIS are not accessible."/>
    <x v="3"/>
    <m/>
    <x v="0"/>
    <s v="The process in place considered only access to local documents"/>
    <x v="3"/>
    <s v="Full support for PV activities _x000a_Sufficient support for MA when Global SOP and requirements are distributed to the affiliate. "/>
    <x v="4"/>
    <s v="Some Global SOP and requirements are not distributed to the QA members of the affiliate."/>
    <x v="3"/>
    <s v="European and French regulation and requirements : French GVP, French Early Access "/>
    <x v="1"/>
    <m/>
    <x v="1"/>
    <m/>
    <x v="0"/>
    <m/>
    <x v="1"/>
    <m/>
    <m/>
  </r>
  <r>
    <s v="Gilda Ascione"/>
    <s v="DS ITALY"/>
    <s v="Onco Med Dept"/>
    <s v="Italy"/>
    <s v="gilda.ascione@daiichi-sankyo.it"/>
    <x v="0"/>
    <x v="2"/>
    <n v="2"/>
    <x v="0"/>
    <m/>
    <x v="1"/>
    <s v="PV only"/>
    <x v="3"/>
    <s v="Interactions with AZ are not limited to problem solving but also to info sharing and decision processes but there certainly is room for improvement."/>
    <x v="0"/>
    <m/>
    <x v="1"/>
    <m/>
    <x v="0"/>
    <m/>
    <x v="2"/>
    <s v="SBD MED DIR IS DIRECTLY INVOLVED."/>
    <x v="0"/>
    <m/>
    <x v="0"/>
    <m/>
    <x v="0"/>
    <s v="I don't know. Legal/Compliance and Regulatory colleagues are involved into this process_x000a_Unfortunately I don’t know the exact % of implementation "/>
    <x v="1"/>
    <s v="It's a process followed up by other functions so I don't know.   Personally I was not trained on this."/>
    <x v="0"/>
    <s v="The documents retirement or updating seats under the Compliance Office. I’m not involved, so I do not have this info."/>
    <x v="1"/>
    <s v="I think so but I do not know since it's a task that seats in other function"/>
    <x v="1"/>
    <m/>
    <x v="1"/>
    <m/>
    <x v="2"/>
    <m/>
    <x v="0"/>
    <m/>
    <x v="3"/>
    <s v="A better knowledge on where the procedures are available (e.g. by specific trainings to new employes ad refresh every now and then) would be appreciated. "/>
    <x v="0"/>
    <m/>
    <x v="0"/>
    <m/>
    <x v="1"/>
    <m/>
    <x v="2"/>
    <s v="No support in place."/>
    <x v="0"/>
    <m/>
    <x v="1"/>
    <m/>
    <x v="1"/>
    <m/>
    <x v="0"/>
    <m/>
    <x v="1"/>
    <m/>
    <m/>
  </r>
  <r>
    <s v="Hannah Kim"/>
    <s v="DSKR/Onco Medical"/>
    <s v="Oncology Business Franchise"/>
    <s v="South Korea"/>
    <s v="hannah.kim.j8@daiichisankyo.co.kr"/>
    <x v="1"/>
    <x v="2"/>
    <n v="9"/>
    <x v="0"/>
    <m/>
    <x v="3"/>
    <s v="It's out for scope from my role, so I can't answer to this question."/>
    <x v="0"/>
    <m/>
    <x v="4"/>
    <s v="It's out for scope from my role, so I can't answer to this question."/>
    <x v="1"/>
    <m/>
    <x v="0"/>
    <m/>
    <x v="3"/>
    <s v="It's out for scope from my role, so I can't answer to this question."/>
    <x v="1"/>
    <s v="It's out for scope from my role, so I can't answer to this question."/>
    <x v="2"/>
    <m/>
    <x v="1"/>
    <m/>
    <x v="1"/>
    <m/>
    <x v="1"/>
    <m/>
    <x v="1"/>
    <m/>
    <x v="1"/>
    <m/>
    <x v="2"/>
    <s v="It's out for scope from my role, so I can't answer to this question."/>
    <x v="3"/>
    <m/>
    <x v="1"/>
    <m/>
    <x v="0"/>
    <m/>
    <x v="1"/>
    <m/>
    <x v="0"/>
    <m/>
    <x v="4"/>
    <s v="It's out for scope from my role, so I can't answer to this question."/>
    <x v="3"/>
    <s v="It's out for scope from my role, so I can't answer to this question."/>
    <x v="0"/>
    <m/>
    <x v="2"/>
    <s v="It's out for scope from my role, so I can't answer to this question."/>
    <x v="2"/>
    <s v="It's out for scope from my role, so I can't answer to this question."/>
    <x v="1"/>
    <m/>
    <x v="1"/>
    <m/>
    <m/>
  </r>
  <r>
    <s v="Hannah Le"/>
    <s v="DS UK"/>
    <s v="Pharmacovigilance"/>
    <s v="UK and Ireland"/>
    <s v="hannah.le@daiichi-sankyo.co.uk"/>
    <x v="0"/>
    <x v="0"/>
    <n v="4"/>
    <x v="1"/>
    <s v="Post marketing only"/>
    <x v="1"/>
    <s v="UK and Ireland: Med Info call centre outsourced to vendor   Ireland: PV ICSR handling outsourced to vendor  UK: PV ICSR handling will soon be outsourced to vendor"/>
    <x v="1"/>
    <s v="UK: Monthly catch ups with AZ re Enhertu re PV related matters. Not always clear when DS UK PV needs to be involved for activities that have PV risk"/>
    <x v="0"/>
    <s v="UK and Ireland: PV are inconsistently included in oversight of 3rd parties. We don't know what we don't know."/>
    <x v="2"/>
    <s v="UK and Ireland: no clear guidance from global perspective. Many LSOs wear multiple hats and are not dedicated PV staff which means PV activities are de-prioritised. And with little global guidance it is not clear where the responsibility lies."/>
    <x v="2"/>
    <s v="UK and Ireland: all PV activities and documentation are on excel trackers and saved on z drive. No validated archiving process for electronic documents. High risk of losing documentation or manipulation. "/>
    <x v="1"/>
    <s v="UK and Ireland: not consistently included. PV are having to raise the profile however there are no global processes re starting projects and initiatives especially market research or patient support programs at a global level therefore no local awareness for the need to include PV. This tone needs to be set from the top.     UK has a local MR SOP but this is inconsistently applied. "/>
    <x v="2"/>
    <m/>
    <x v="1"/>
    <s v="For global activities it is not clear if the PV aspects have been considered and by whom since it is never shared with the local PV team."/>
    <x v="0"/>
    <s v="Not sure what this means"/>
    <x v="0"/>
    <s v="Not sure what this is referring to"/>
    <x v="0"/>
    <s v="Not sure what this is referring to"/>
    <x v="2"/>
    <s v="I started in May and was not made aware of the MIRAI training. Did not have a formal onboarding plan "/>
    <x v="0"/>
    <s v="Not sure what the MIRAI global policies are and whether I have been trained on these"/>
    <x v="3"/>
    <s v="Little number of local procedures - follow DSE level SOPs which do not cover all key PV activities"/>
    <x v="1"/>
    <s v="Cannot say for sure as do not have oversight of all local SOPs. From PV perspective it is mostly global with local appendices but these are not considered controlled documents."/>
    <x v="2"/>
    <m/>
    <x v="1"/>
    <s v="Access is fine - it is a struggle rather to know what SOP exists since the LMS used does not have a user friendly search function. LMS needs to be streamlined to allow efficiency; especially to include GxP and non GxP training"/>
    <x v="0"/>
    <m/>
    <x v="1"/>
    <m/>
    <x v="2"/>
    <s v="PV and MA manages the product complaints process in the UK  In the UK and Ireland, Quality aspects are managed by a quality manager who is a contractor. No dedicated in-house quality team"/>
    <x v="2"/>
    <s v="UK and Ireland: have had no interaction with PVQA or MAQA so far in my role"/>
    <x v="2"/>
    <s v="UK Post Brexit and Ireland still part of EU and GVP "/>
    <x v="3"/>
    <s v="The core ICSR handling is covered but unclear guidance from DSE and inconsistencies to how procedural changes are communicated and trained means the knowledge of the local LSOs are not always accurate. Have seen inconsistencies to how follow-up is managed, documentation of the ICSRs, training oversight of third parties and general management of RMM updates"/>
    <x v="3"/>
    <m/>
    <x v="0"/>
    <m/>
    <x v="0"/>
    <s v="UK: From ABPI promotional perspective this is good. However, PV are not always engaged at concept for new projects and initiatives so hard to have oversight of what activities are ongoing and have PV impact"/>
    <s v="The SOP structure and detail from global/DSE level needs improving to allow affiliates and local PV staff understand what the company position is and at a minimum ensure those are implemented along with any additional local requirements. Local affiliates at times seem to be making their own decisions which is leading to inconsistencies. Training then needs to be reviewed. Formal induction and onboarding plans and training needs to be implemented. These should be considered the fundamentals to ensure compliance is seen across all."/>
  </r>
  <r>
    <s v="Hideki Ichikawa"/>
    <s v="Daiichisannkyo"/>
    <s v="Medical Affairs"/>
    <s v="Japan"/>
    <s v="ichikawa.hideki.hz@daiichisankyo.co.jp"/>
    <x v="3"/>
    <x v="2"/>
    <n v="1"/>
    <x v="0"/>
    <m/>
    <x v="0"/>
    <m/>
    <x v="2"/>
    <m/>
    <x v="1"/>
    <m/>
    <x v="1"/>
    <m/>
    <x v="1"/>
    <m/>
    <x v="2"/>
    <m/>
    <x v="0"/>
    <m/>
    <x v="1"/>
    <m/>
    <x v="1"/>
    <s v="Please update to &quot;Fully implemented&quot;"/>
    <x v="1"/>
    <m/>
    <x v="1"/>
    <s v="Please update to &quot;Yes, all complete&quot;"/>
    <x v="1"/>
    <m/>
    <x v="1"/>
    <s v="Please update to &quot;No deviations so far&quot;"/>
    <x v="1"/>
    <m/>
    <x v="2"/>
    <m/>
    <x v="0"/>
    <m/>
    <x v="3"/>
    <m/>
    <x v="1"/>
    <m/>
    <x v="0"/>
    <m/>
    <x v="0"/>
    <m/>
    <x v="0"/>
    <m/>
    <x v="1"/>
    <m/>
    <x v="1"/>
    <m/>
    <x v="1"/>
    <m/>
    <x v="1"/>
    <m/>
    <x v="1"/>
    <m/>
    <m/>
  </r>
  <r>
    <s v="Ilhyung Hwang"/>
    <s v="DS Korea"/>
    <s v="Medical Affairs, Drug Development Function"/>
    <s v="Korea"/>
    <s v="ilhyung@daiichisankyo.co.kr"/>
    <x v="1"/>
    <x v="2"/>
    <n v="0"/>
    <x v="0"/>
    <s v="I'm beloing to both functions."/>
    <x v="1"/>
    <s v="I'm sorry not to understand the meaning of 'critical'.  However, we use CRO, vendor for publication for MA-related tasks.  And business partners have responsibility to report safety report to HA as product license holder. "/>
    <x v="3"/>
    <s v="As for PV, recently we develped written document for safety information exchange.  However, the product is not launched yet, so we have few interaction with AZ Korea so far. "/>
    <x v="0"/>
    <m/>
    <x v="0"/>
    <s v="Sorry, I couldn't understand what kind of 'conflicts of interest' will be happened.  We are trying our best to compliy promotional code, internal policy, regulation, etc. "/>
    <x v="1"/>
    <s v="Recently, we adopted DocuSign from Headquarter.  However, we still sometimes have paper signature process with CRO. "/>
    <x v="2"/>
    <m/>
    <x v="2"/>
    <m/>
    <x v="0"/>
    <m/>
    <x v="1"/>
    <s v="Please update to &quot;Fully implemented&quot;"/>
    <x v="1"/>
    <m/>
    <x v="3"/>
    <m/>
    <x v="1"/>
    <m/>
    <x v="3"/>
    <s v="Local document developed by MA has not been reviewed internally and disclosed at advisory board meeting.  Recently we found this deviations and retrained MA staff. "/>
    <x v="0"/>
    <m/>
    <x v="4"/>
    <m/>
    <x v="3"/>
    <m/>
    <x v="3"/>
    <s v="Global &amp; local SOP have been uploaed at DSeCO. However, deposite site is different by SOPs.  So we feel difficulty to search relevant document whenever we need. "/>
    <x v="3"/>
    <m/>
    <x v="1"/>
    <m/>
    <x v="1"/>
    <m/>
    <x v="5"/>
    <s v="In case of MA-QA, there has been no support becaure it has been establised newly this year. "/>
    <x v="1"/>
    <s v="PV: local, global regulatory requirement shoud be considered.   MA: only local "/>
    <x v="0"/>
    <m/>
    <x v="3"/>
    <m/>
    <x v="0"/>
    <m/>
    <x v="1"/>
    <s v="PV: high level of compliance  MA: In Korea, we are mainly focusing on evidence generation (company initiated or investigator initiated study).  It will be conducted in compliance with KGCP.   For KEE engagetment, we are complying with local promotional code, etc.  Sometimes we are requested to follow regional or global guidance in case of multi-countris event. "/>
    <m/>
  </r>
  <r>
    <s v="JoAnne DiAgostino"/>
    <s v="DSI"/>
    <s v="GSMA"/>
    <s v="United States"/>
    <s v="jdiagostino@dsi.com"/>
    <x v="2"/>
    <x v="2"/>
    <n v="3"/>
    <x v="1"/>
    <m/>
    <x v="0"/>
    <m/>
    <x v="2"/>
    <s v="Not working with partners. The question referred to “the current level of interaction with business partners (e.g., licensees, licensors, AZ”. Our functional team does not have these type of interactions at the present time."/>
    <x v="5"/>
    <m/>
    <x v="1"/>
    <m/>
    <x v="2"/>
    <m/>
    <x v="3"/>
    <s v="The current status within the GSMA function is publications. There is no specific activity related to new business, marketing research, marketing campaign, MA programs (e.g., potential for AE report generation) from my perspective."/>
    <x v="0"/>
    <s v="There is a RACI chart, and a procedural document"/>
    <x v="2"/>
    <m/>
    <x v="3"/>
    <s v="Please update the answer to &quot;Fully implemented&quot;. _x000a__x000a_He considered G-SOP has been fully completed, however, Japan has some local regulation, so GSOP can't cover some points. He said some discussion is ongoing. "/>
    <x v="1"/>
    <m/>
    <x v="4"/>
    <m/>
    <x v="1"/>
    <m/>
    <x v="3"/>
    <m/>
    <x v="1"/>
    <m/>
    <x v="3"/>
    <m/>
    <x v="0"/>
    <m/>
    <x v="2"/>
    <s v="I would change my response to “Most procedural documents and records are not easily accessible. It is needed to request access to them and wait every time is needed”"/>
    <x v="1"/>
    <m/>
    <x v="0"/>
    <m/>
    <x v="0"/>
    <m/>
    <x v="0"/>
    <m/>
    <x v="1"/>
    <m/>
    <x v="2"/>
    <s v="I do not have enough information to answer this. I do not have enough experience with the DS regulatory group to provide a qualified opinion on this."/>
    <x v="3"/>
    <m/>
    <x v="1"/>
    <m/>
    <x v="1"/>
    <m/>
    <m/>
  </r>
  <r>
    <s v="Jorge Andrés Muñoz"/>
    <s v="Daiichi-sankyo.es"/>
    <s v="Medical"/>
    <s v="España"/>
    <s v="jorge.munoz@daiichi-sankyo.es"/>
    <x v="0"/>
    <x v="1"/>
    <n v="0"/>
    <x v="0"/>
    <m/>
    <x v="2"/>
    <m/>
    <x v="0"/>
    <m/>
    <x v="0"/>
    <m/>
    <x v="1"/>
    <m/>
    <x v="0"/>
    <m/>
    <x v="2"/>
    <m/>
    <x v="0"/>
    <m/>
    <x v="0"/>
    <m/>
    <x v="2"/>
    <m/>
    <x v="2"/>
    <m/>
    <x v="2"/>
    <m/>
    <x v="2"/>
    <m/>
    <x v="3"/>
    <m/>
    <x v="1"/>
    <m/>
    <x v="1"/>
    <m/>
    <x v="1"/>
    <m/>
    <x v="0"/>
    <m/>
    <x v="1"/>
    <m/>
    <x v="0"/>
    <m/>
    <x v="0"/>
    <m/>
    <x v="0"/>
    <m/>
    <x v="0"/>
    <m/>
    <x v="1"/>
    <m/>
    <x v="1"/>
    <m/>
    <x v="1"/>
    <m/>
    <x v="1"/>
    <m/>
    <s v="Nothing else to be added, thank you"/>
  </r>
  <r>
    <s v="Jumpei Kaburagi"/>
    <s v="Daiichi Sankyo. Co., Ltd."/>
    <s v="ASCA BPD MAG"/>
    <s v="Japan"/>
    <s v="kaburagi.jumpei.w7@daiichisankyo.co.jp"/>
    <x v="1"/>
    <x v="2"/>
    <n v="2"/>
    <x v="0"/>
    <m/>
    <x v="1"/>
    <m/>
    <x v="0"/>
    <m/>
    <x v="1"/>
    <s v="ASCA MAG is executing periodic qualification process and metrics follow-up for regional study, but not for local studies. Local study operation is left to local affiliates."/>
    <x v="0"/>
    <m/>
    <x v="2"/>
    <m/>
    <x v="4"/>
    <m/>
    <x v="2"/>
    <m/>
    <x v="1"/>
    <m/>
    <x v="1"/>
    <s v="Please update to &quot;Fully implemented&quot;"/>
    <x v="1"/>
    <m/>
    <x v="5"/>
    <m/>
    <x v="1"/>
    <m/>
    <x v="1"/>
    <m/>
    <x v="4"/>
    <m/>
    <x v="1"/>
    <m/>
    <x v="4"/>
    <s v="Management of local SOPs is left to affiliates."/>
    <x v="2"/>
    <m/>
    <x v="0"/>
    <m/>
    <x v="0"/>
    <s v="GP/GSOP training is fully executed."/>
    <x v="4"/>
    <s v="Region MA does not oversight Local Quality matters."/>
    <x v="0"/>
    <m/>
    <x v="2"/>
    <m/>
    <x v="0"/>
    <m/>
    <x v="0"/>
    <m/>
    <x v="1"/>
    <m/>
    <x v="0"/>
    <m/>
    <m/>
  </r>
  <r>
    <s v="Karen Walker"/>
    <s v="DSUK/IE"/>
    <s v="Quality"/>
    <s v="UK"/>
    <s v="karen.walker.ext@daiichi-sankyo.co.uk"/>
    <x v="0"/>
    <x v="3"/>
    <n v="17"/>
    <x v="2"/>
    <m/>
    <x v="3"/>
    <m/>
    <x v="2"/>
    <m/>
    <x v="1"/>
    <s v="This answer refers to the pre-wholesalers"/>
    <x v="1"/>
    <m/>
    <x v="2"/>
    <m/>
    <x v="3"/>
    <m/>
    <x v="1"/>
    <m/>
    <x v="3"/>
    <m/>
    <x v="0"/>
    <s v="Please update to &quot;Fully implemented&quot;"/>
    <x v="0"/>
    <m/>
    <x v="0"/>
    <m/>
    <x v="0"/>
    <m/>
    <x v="0"/>
    <m/>
    <x v="1"/>
    <m/>
    <x v="4"/>
    <m/>
    <x v="3"/>
    <m/>
    <x v="3"/>
    <m/>
    <x v="0"/>
    <m/>
    <x v="1"/>
    <s v="We do have an onboarding process but this is not documented and completion of the training is not followed up.  This is something we are working on currently as an affiliate."/>
    <x v="3"/>
    <m/>
    <x v="3"/>
    <m/>
    <x v="3"/>
    <m/>
    <x v="2"/>
    <m/>
    <x v="2"/>
    <m/>
    <x v="2"/>
    <m/>
    <x v="3"/>
    <m/>
    <m/>
  </r>
  <r>
    <s v="Karolina Walsh"/>
    <s v="Daiichi Sankyo Ireland"/>
    <s v="Medical"/>
    <s v="Ireland"/>
    <s v="karolina.walsh@daiichi-sankyo.ie"/>
    <x v="0"/>
    <x v="2"/>
    <n v="1"/>
    <x v="0"/>
    <m/>
    <x v="2"/>
    <s v="Unsure which are critical. Final signatory outsourced in MA. PV would have been commented on by PV dept. "/>
    <x v="0"/>
    <m/>
    <x v="0"/>
    <m/>
    <x v="0"/>
    <m/>
    <x v="0"/>
    <m/>
    <x v="2"/>
    <m/>
    <x v="2"/>
    <s v="I am not aware of one for MA. PV would have been commented on by PV dept. "/>
    <x v="0"/>
    <m/>
    <x v="1"/>
    <s v="Please update the answer to &quot;Fully implemented&quot;. _x000a__x000a_He considered G-SOP has been fully completed, however, Japan has some local regulation, so GSOP can't cover some points. He said some discussion is ongoing. "/>
    <x v="1"/>
    <m/>
    <x v="0"/>
    <s v="I did not notice retired SOPs as still completing my onboarding. N.A. would still be my answer"/>
    <x v="1"/>
    <m/>
    <x v="1"/>
    <m/>
    <x v="4"/>
    <m/>
    <x v="0"/>
    <m/>
    <x v="0"/>
    <m/>
    <x v="0"/>
    <m/>
    <x v="0"/>
    <m/>
    <x v="0"/>
    <m/>
    <x v="0"/>
    <m/>
    <x v="4"/>
    <m/>
    <x v="0"/>
    <m/>
    <x v="1"/>
    <m/>
    <x v="1"/>
    <m/>
    <x v="1"/>
    <m/>
    <x v="1"/>
    <m/>
    <m/>
  </r>
  <r>
    <s v="Kei ibusuki"/>
    <s v="DS"/>
    <s v="MA"/>
    <s v="Japan"/>
    <s v="ibusuki.kei.tx@daiichisankyo.co.jp"/>
    <x v="3"/>
    <x v="2"/>
    <n v="0"/>
    <x v="1"/>
    <m/>
    <x v="0"/>
    <m/>
    <x v="0"/>
    <s v="Please update to following answer._x000a_Sufficient. Interactions take place when needed, easily"/>
    <x v="1"/>
    <m/>
    <x v="1"/>
    <m/>
    <x v="1"/>
    <m/>
    <x v="2"/>
    <s v="Please update the answer as below._x000a_Yes, consistently. No procedural document coverage for this responsibility is available"/>
    <x v="0"/>
    <s v="Please change the answer to YES"/>
    <x v="0"/>
    <m/>
    <x v="1"/>
    <s v="Please update to &quot;Fully implemented&quot;"/>
    <x v="1"/>
    <m/>
    <x v="1"/>
    <m/>
    <x v="1"/>
    <m/>
    <x v="1"/>
    <m/>
    <x v="1"/>
    <m/>
    <x v="4"/>
    <m/>
    <x v="1"/>
    <s v="Please update to &quot;Yes, completely&quot;"/>
    <x v="1"/>
    <m/>
    <x v="1"/>
    <m/>
    <x v="0"/>
    <m/>
    <x v="0"/>
    <m/>
    <x v="0"/>
    <m/>
    <x v="0"/>
    <m/>
    <x v="3"/>
    <m/>
    <x v="1"/>
    <m/>
    <x v="0"/>
    <m/>
    <x v="1"/>
    <m/>
    <m/>
  </r>
  <r>
    <s v="Kirsten Dettmar"/>
    <s v="Daiichi Sankyo Germany"/>
    <s v="Medical Affairs"/>
    <s v="Deutschland"/>
    <s v="kirsten.dettmar@daiichi-sankyo.de"/>
    <x v="0"/>
    <x v="2"/>
    <n v="9"/>
    <x v="0"/>
    <m/>
    <x v="2"/>
    <m/>
    <x v="3"/>
    <m/>
    <x v="4"/>
    <m/>
    <x v="1"/>
    <m/>
    <x v="3"/>
    <s v="I am not fully aware of the validation status of all systems /technology in use ."/>
    <x v="2"/>
    <m/>
    <x v="0"/>
    <s v="SOPs"/>
    <x v="1"/>
    <m/>
    <x v="3"/>
    <s v="Please update to &quot;Fully implemented&quot;"/>
    <x v="0"/>
    <s v="Actually there is a lack of oversight of MIRAI procedures .... "/>
    <x v="4"/>
    <m/>
    <x v="0"/>
    <s v="ususally DSDE employees are trained on German SOPs + all releveant other company policies- data protection law, integrity, corporate values etc. This is headed centrally by Legal &amp; Compliance office."/>
    <x v="0"/>
    <s v="not my core responsibility"/>
    <x v="0"/>
    <m/>
    <x v="0"/>
    <m/>
    <x v="0"/>
    <m/>
    <x v="4"/>
    <s v="not fully aware of all documents / what is meant by this ?"/>
    <x v="2"/>
    <m/>
    <x v="0"/>
    <m/>
    <x v="2"/>
    <m/>
    <x v="5"/>
    <m/>
    <x v="0"/>
    <m/>
    <x v="2"/>
    <s v="I cannot answer this"/>
    <x v="2"/>
    <s v="I cannot answer this"/>
    <x v="1"/>
    <m/>
    <x v="1"/>
    <m/>
    <s v="Many questions/ answers  would involve other functions, not responsibility of MA only "/>
  </r>
  <r>
    <s v="Larissa Generoso"/>
    <s v="DSBR"/>
    <s v="Medical Excellence"/>
    <s v="Brazil"/>
    <s v="larissa.generoso@dsbr.com.br"/>
    <x v="4"/>
    <x v="2"/>
    <n v="1"/>
    <x v="0"/>
    <m/>
    <x v="0"/>
    <s v="DSBR's Pharmacovigilance will be answering the questionnaire separately."/>
    <x v="3"/>
    <m/>
    <x v="4"/>
    <s v="My reply was N.A. because interactions, specifically with AZ, do not have the intention to oversight the activities and responsibilities of the licensee"/>
    <x v="1"/>
    <m/>
    <x v="1"/>
    <s v="We use Docusign for the approval of MA events. Even though not fully validated, the system allows traceability of approval flows.  We do have a robust validated Quality Management System."/>
    <x v="2"/>
    <m/>
    <x v="0"/>
    <s v="For MA, there are both procedural documents and RACI matrix.  PV will be answering the questionnaire separately."/>
    <x v="1"/>
    <m/>
    <x v="1"/>
    <s v="Please update the answer to &quot;Fully implemented&quot;. _x000a__x000a_He considered G-SOP has been fully completed, however, Japan has some local regulation, so GSOP can't cover some points. He said some discussion is ongoing. "/>
    <x v="1"/>
    <m/>
    <x v="1"/>
    <m/>
    <x v="1"/>
    <m/>
    <x v="2"/>
    <s v="We have had improvement since implementation, and we keep track of deviations.  Medical Excellence is implementing a continuous refreshment Mirai training program for DSBR MA."/>
    <x v="1"/>
    <m/>
    <x v="2"/>
    <m/>
    <x v="0"/>
    <m/>
    <x v="0"/>
    <s v="Local Quality Management System allows acces to all procedural documents and records."/>
    <x v="1"/>
    <s v="Training is granted by an online training system."/>
    <x v="0"/>
    <m/>
    <x v="0"/>
    <m/>
    <x v="0"/>
    <m/>
    <x v="1"/>
    <m/>
    <x v="1"/>
    <m/>
    <x v="1"/>
    <m/>
    <x v="1"/>
    <m/>
    <x v="1"/>
    <m/>
    <m/>
  </r>
  <r>
    <s v="Laura Carr"/>
    <s v="Daiichi Sankyo Inc"/>
    <s v="GOMA"/>
    <s v="United States"/>
    <s v="lcarr@dsi.com"/>
    <x v="2"/>
    <x v="2"/>
    <n v="0"/>
    <x v="0"/>
    <m/>
    <x v="1"/>
    <m/>
    <x v="0"/>
    <m/>
    <x v="2"/>
    <m/>
    <x v="0"/>
    <m/>
    <x v="1"/>
    <m/>
    <x v="0"/>
    <m/>
    <x v="2"/>
    <m/>
    <x v="2"/>
    <m/>
    <x v="1"/>
    <s v="Please update to &quot;Fully implemented&quot;"/>
    <x v="1"/>
    <s v="Training is assigned for GOMA associates through LMS.  If the appliable Mirai policies and procedures were assigned to the curricula based on role and responsibilities than the associate’s training compliance is tracked through the system.  It is my understanding that all appropriate GOMA team members have completed their training.  Just recently I confirmed curricula for the GMAT Leads and ClinOps teams to ensure proper assignments for our Policies and Procedures."/>
    <x v="1"/>
    <s v="I can speak for global only"/>
    <x v="1"/>
    <m/>
    <x v="2"/>
    <m/>
    <x v="4"/>
    <m/>
    <x v="3"/>
    <m/>
    <x v="2"/>
    <s v="I am the global function and therefore use very few local SOPs.  For the Mirai documents I have very limited insight into any local SOPs that may have been added to complement the global  SOPs for local requirements.  The only one that I saw was the US AOI for IIS which is not in contradiction to the Global documents and complements the documents.  For local AOI in general for DSI, I am not sure if there is alignment with global expectations but I suspect this this a gap- for example the FMV local policy that was recently circulated."/>
    <x v="1"/>
    <s v="Mirai documents are easily accessible but I find difficulty in navigating the larger picture- example: FMV Policy in DSI, CSPV procedures are difficult to find to reference, lack of access to local procedures etc"/>
    <x v="0"/>
    <m/>
    <x v="0"/>
    <m/>
    <x v="1"/>
    <s v="I have no insight into how local quality supports the local affiliates so I cannot answer this question.  I have not yet come in contact with any local QA associate nor have I heard any of my colleagues mention their interactions."/>
    <x v="4"/>
    <m/>
    <x v="2"/>
    <m/>
    <x v="0"/>
    <m/>
    <x v="1"/>
    <m/>
    <x v="1"/>
    <m/>
    <x v="0"/>
    <s v="We strive for compliance but rely on our partners to guide us so it is difficult to answer this question as I would hope it to be 100% but have concerns that we may be falling short"/>
    <m/>
  </r>
  <r>
    <s v="Laura Medina Vila"/>
    <s v="Daiichi Sankyo España (DSES)"/>
    <s v="Medical Affairs"/>
    <s v="Spain"/>
    <s v="laura.medina@daiichi-sankyo.es"/>
    <x v="0"/>
    <x v="1"/>
    <n v="0"/>
    <x v="0"/>
    <m/>
    <x v="2"/>
    <m/>
    <x v="0"/>
    <m/>
    <x v="2"/>
    <m/>
    <x v="1"/>
    <m/>
    <x v="1"/>
    <s v="We work with Enqmed platform (medical information) and Campus+ (training) that are not already validated systems. "/>
    <x v="4"/>
    <m/>
    <x v="0"/>
    <m/>
    <x v="1"/>
    <m/>
    <x v="2"/>
    <s v="Please update to &quot;Fully implemented&quot;"/>
    <x v="2"/>
    <m/>
    <x v="2"/>
    <s v="We are using the latest versions of the procedures that we have received from Global. But, we are not sure what is the update procedure by the affiliates."/>
    <x v="2"/>
    <s v="We have a number of SOPs that all medical affairs employees perform during onboarding. But, we are not sure if they are 100% MIRAI Global Policies"/>
    <x v="1"/>
    <m/>
    <x v="1"/>
    <m/>
    <x v="1"/>
    <m/>
    <x v="0"/>
    <m/>
    <x v="0"/>
    <m/>
    <x v="0"/>
    <s v="Although all the training that is assigned is carried out, we do not know exactly who is in charge of deciding which documents are assigned to each member of the medical department"/>
    <x v="0"/>
    <m/>
    <x v="0"/>
    <m/>
    <x v="0"/>
    <m/>
    <x v="0"/>
    <m/>
    <x v="1"/>
    <m/>
    <x v="1"/>
    <m/>
    <x v="0"/>
    <m/>
    <x v="1"/>
    <m/>
    <m/>
  </r>
  <r>
    <s v="Libin Xu"/>
    <s v="DSCN"/>
    <s v="Medical Department I"/>
    <s v="China"/>
    <s v="xu.libin.xd@daiichisankyo.com.cn"/>
    <x v="1"/>
    <x v="2"/>
    <n v="0"/>
    <x v="1"/>
    <m/>
    <x v="1"/>
    <m/>
    <x v="0"/>
    <m/>
    <x v="3"/>
    <m/>
    <x v="0"/>
    <m/>
    <x v="1"/>
    <m/>
    <x v="2"/>
    <m/>
    <x v="0"/>
    <m/>
    <x v="1"/>
    <m/>
    <x v="1"/>
    <s v="Please update the answer to &quot;Fully implemented&quot;. _x000a__x000a_He considered G-SOP has been fully completed, however, Japan has some local regulation, so GSOP can't cover some points. He said some discussion is ongoing. "/>
    <x v="1"/>
    <m/>
    <x v="1"/>
    <m/>
    <x v="1"/>
    <m/>
    <x v="3"/>
    <m/>
    <x v="0"/>
    <m/>
    <x v="2"/>
    <m/>
    <x v="0"/>
    <m/>
    <x v="0"/>
    <m/>
    <x v="1"/>
    <m/>
    <x v="0"/>
    <m/>
    <x v="0"/>
    <m/>
    <x v="4"/>
    <m/>
    <x v="1"/>
    <m/>
    <x v="1"/>
    <m/>
    <x v="1"/>
    <m/>
    <x v="1"/>
    <m/>
    <x v="1"/>
    <m/>
    <m/>
  </r>
  <r>
    <s v="Lisa Blair"/>
    <s v="Daiichi Sankyo"/>
    <s v="Global Oncology Medical Affairs"/>
    <s v="United States"/>
    <s v="lblair@dsi.com"/>
    <x v="2"/>
    <x v="2"/>
    <n v="0"/>
    <x v="0"/>
    <m/>
    <x v="2"/>
    <s v="Definition of 'critical' impacts the response."/>
    <x v="3"/>
    <m/>
    <x v="2"/>
    <s v="The build on periodic metrics via internal business controls is in process with initial pilots completed for Global Oncology Medical Affairs"/>
    <x v="0"/>
    <s v="Major challenge is the fragmented organizational reporting lines in Medical Affairs"/>
    <x v="1"/>
    <m/>
    <x v="2"/>
    <m/>
    <x v="0"/>
    <s v="PV and MA, similar to other functions, are expected to establish and maintain SOPS referencing roles &amp; responsibilities across functions for relevant process activities."/>
    <x v="1"/>
    <s v="For 'local' products, Global Oncology Medical Affairs helped to provide guidance on minimum standards to regions/countries that work in alignment with the 'global' product standards."/>
    <x v="1"/>
    <s v="Please update to &quot;Fully implemented&quot;"/>
    <x v="1"/>
    <s v="Training assignment for other reporting lines and functions is not managed by Global Oncology Medical Affairs; however, we follow the QA Global Training process for our policies and procedures."/>
    <x v="1"/>
    <s v="Although it is our understanding that regional / local activities harmonization activities were completed, regional / local verification checks were not completed to confirm."/>
    <x v="1"/>
    <s v="For Global Oncology Medical Affairs, we follow the QA global training process."/>
    <x v="2"/>
    <s v="Yes, there are some needs identified to be addressed (e.g., process improvement, Project OCEAN role changes, enhancing regulatory clarity, etc.)."/>
    <x v="0"/>
    <s v="Definition of 'critical' impacts the response for MA specifically with the understanding that MA relies on mature policies or processes from other functions for areas under their remit"/>
    <x v="1"/>
    <s v="As I report into DSI (US legal entity), we are also aware that the APP process is followed locally and periodically receive training on local or US processes."/>
    <x v="0"/>
    <s v="Again, there is some uncertainty on the future state of the quality management system, especially around the rules and x-functional alignment regarding the incorporation of regional or local process documents maintained in other document management processes (e.g., APP for DSI or US).  For example, do we maintain these regional / local documents or what is the 'global' quality management system process to ensure harmonization across local, regional, and global processes?"/>
    <x v="0"/>
    <s v="Key documents are available in Vault QD with other process-relevant information stored on the GMA Information Portal."/>
    <x v="1"/>
    <m/>
    <x v="0"/>
    <s v="Global Oncology Medical Affairs follows the QA training process.  There is some uncertainty due to the awareness that 'onboarding' is regional / local.  US HR, for example, jut updated the US or DSI onboarding process which Global Oncology Medical Affairs is building upon.   US HR, for example, did not update a global onboarding process."/>
    <x v="0"/>
    <s v="Global Medical Affairs Quality ensures Quality support is available locally, regionally, or globally."/>
    <x v="0"/>
    <s v="For the Governance Team in Global Oncology Medical Affairs, we are extremely appreciative for the insights and partnership with QA specifically QA focused on Medical Affairs."/>
    <x v="1"/>
    <s v="From my perspective, there should be adherence to agreed minimum standards with the understanding that there may need to be additional regulatory requirements applied locally based on local law/regulation.  In some instances, a country may need to adhere to enhance regulatory requirements if there was agreement to work in alignment with a minimum standard."/>
    <x v="0"/>
    <m/>
    <x v="3"/>
    <s v="See comment from question 24."/>
    <x v="1"/>
    <m/>
    <x v="0"/>
    <m/>
    <s v="Thank you for collecting this information.  There is definitely interest in any key learnings locally, regionally, and/or globally."/>
  </r>
  <r>
    <s v="Lívia Maia"/>
    <s v="DSBR"/>
    <s v="Medical Affairs - Clinical Research"/>
    <s v="Brazil"/>
    <s v="livia.maia@dsbr.com.br"/>
    <x v="4"/>
    <x v="2"/>
    <n v="0"/>
    <x v="0"/>
    <s v="For Global products, my local role includes submission of documents for regulatory approval."/>
    <x v="1"/>
    <s v="For local studies (DSBR as a sponsor) we work with CRO (IQVIA). "/>
    <x v="0"/>
    <m/>
    <x v="2"/>
    <m/>
    <x v="1"/>
    <m/>
    <x v="0"/>
    <m/>
    <x v="2"/>
    <m/>
    <x v="0"/>
    <s v="We have local procedures (SOPs) that describe the flow of communication for new studies, from planning, executing and finalizing the studies."/>
    <x v="1"/>
    <s v="For Global products, my local role includes document submission for regulatory approval."/>
    <x v="3"/>
    <s v="Please update to &quot;Fully implemented&quot;"/>
    <x v="1"/>
    <m/>
    <x v="4"/>
    <m/>
    <x v="1"/>
    <m/>
    <x v="1"/>
    <m/>
    <x v="1"/>
    <m/>
    <x v="2"/>
    <m/>
    <x v="1"/>
    <m/>
    <x v="3"/>
    <m/>
    <x v="1"/>
    <m/>
    <x v="0"/>
    <m/>
    <x v="0"/>
    <m/>
    <x v="4"/>
    <m/>
    <x v="1"/>
    <m/>
    <x v="1"/>
    <m/>
    <x v="1"/>
    <m/>
    <x v="0"/>
    <m/>
    <x v="1"/>
    <m/>
    <m/>
  </r>
  <r>
    <s v="Makiko Uno"/>
    <s v="DS CO., LTD."/>
    <s v="Oncology Medical Affairs "/>
    <s v="Japan "/>
    <s v="uno.makiko.mv@daiichisankyo.co.jp"/>
    <x v="3"/>
    <x v="2"/>
    <n v="9"/>
    <x v="1"/>
    <m/>
    <x v="1"/>
    <m/>
    <x v="3"/>
    <m/>
    <x v="0"/>
    <m/>
    <x v="0"/>
    <m/>
    <x v="1"/>
    <m/>
    <x v="1"/>
    <m/>
    <x v="1"/>
    <m/>
    <x v="2"/>
    <m/>
    <x v="0"/>
    <s v="Please update the answer to &quot;Fully implemented&quot;. _x000a__x000a_He considered G-SOP has been fully completed, however, Japan has some local regulation, so GSOP can't cover some points. He said some discussion is ongoing. "/>
    <x v="0"/>
    <m/>
    <x v="0"/>
    <m/>
    <x v="0"/>
    <m/>
    <x v="0"/>
    <m/>
    <x v="2"/>
    <m/>
    <x v="5"/>
    <m/>
    <x v="4"/>
    <m/>
    <x v="3"/>
    <s v="Probably those documents are available, however it is very difficult to find."/>
    <x v="1"/>
    <m/>
    <x v="0"/>
    <m/>
    <x v="5"/>
    <s v="It is hard to find the team to support a specific question as each quality team focuses on a narrow scope."/>
    <x v="5"/>
    <s v="Sometimes no alignment can be found with the global team."/>
    <x v="0"/>
    <m/>
    <x v="0"/>
    <m/>
    <x v="0"/>
    <m/>
    <x v="1"/>
    <m/>
    <x v="0"/>
    <m/>
    <m/>
  </r>
  <r>
    <s v="Maria Francesca Perelló"/>
    <s v="Daiichi Sankyo"/>
    <s v="Medical"/>
    <s v="España"/>
    <s v="maria.perello@daiichi-sankyo.es"/>
    <x v="0"/>
    <x v="2"/>
    <n v="2"/>
    <x v="0"/>
    <m/>
    <x v="0"/>
    <m/>
    <x v="1"/>
    <m/>
    <x v="0"/>
    <m/>
    <x v="3"/>
    <s v="Authority is clear, but what is not clear until now is structure and organization, reporting lines, etc. This is something is currently being built"/>
    <x v="0"/>
    <m/>
    <x v="4"/>
    <m/>
    <x v="2"/>
    <m/>
    <x v="0"/>
    <m/>
    <x v="1"/>
    <s v="Please update to &quot;Fully implemented&quot;"/>
    <x v="2"/>
    <m/>
    <x v="0"/>
    <s v="Documents are clear, but as structure  and reporting lines were not, it is difficult to know which responsibilities we do have"/>
    <x v="2"/>
    <m/>
    <x v="1"/>
    <m/>
    <x v="1"/>
    <m/>
    <x v="1"/>
    <m/>
    <x v="1"/>
    <m/>
    <x v="0"/>
    <m/>
    <x v="0"/>
    <m/>
    <x v="0"/>
    <m/>
    <x v="3"/>
    <m/>
    <x v="4"/>
    <m/>
    <x v="1"/>
    <m/>
    <x v="0"/>
    <m/>
    <x v="1"/>
    <m/>
    <x v="0"/>
    <m/>
    <x v="1"/>
    <m/>
    <m/>
  </r>
  <r>
    <s v="Marlen Casabona-Rojas"/>
    <s v="Daiichi Sankyo"/>
    <s v="GOMA"/>
    <s v="United States"/>
    <s v="mcasabona-ro@dsi.com"/>
    <x v="2"/>
    <x v="2"/>
    <n v="2"/>
    <x v="1"/>
    <m/>
    <x v="0"/>
    <m/>
    <x v="0"/>
    <m/>
    <x v="1"/>
    <m/>
    <x v="3"/>
    <m/>
    <x v="0"/>
    <m/>
    <x v="2"/>
    <m/>
    <x v="0"/>
    <m/>
    <x v="1"/>
    <m/>
    <x v="1"/>
    <s v="Please update to &quot;Fully implemented&quot;"/>
    <x v="1"/>
    <m/>
    <x v="0"/>
    <s v="not sure"/>
    <x v="1"/>
    <s v="yes for IIS"/>
    <x v="1"/>
    <m/>
    <x v="1"/>
    <m/>
    <x v="0"/>
    <m/>
    <x v="1"/>
    <m/>
    <x v="0"/>
    <m/>
    <x v="1"/>
    <m/>
    <x v="0"/>
    <m/>
    <x v="0"/>
    <m/>
    <x v="0"/>
    <m/>
    <x v="0"/>
    <m/>
    <x v="1"/>
    <m/>
    <x v="0"/>
    <m/>
    <x v="1"/>
    <m/>
    <x v="1"/>
    <m/>
    <m/>
  </r>
  <r>
    <s v="Martin Ahlgren"/>
    <s v="Daiichi Sankyo Nordics"/>
    <s v="Medical"/>
    <s v="Denmark"/>
    <s v="martin.ahlgren@daiichi-sankyo.eu"/>
    <x v="0"/>
    <x v="1"/>
    <n v="0"/>
    <x v="0"/>
    <m/>
    <x v="2"/>
    <m/>
    <x v="3"/>
    <m/>
    <x v="2"/>
    <m/>
    <x v="1"/>
    <m/>
    <x v="1"/>
    <m/>
    <x v="0"/>
    <m/>
    <x v="0"/>
    <m/>
    <x v="0"/>
    <m/>
    <x v="2"/>
    <s v="Please update the answer to &quot;Fully implemented&quot;. _x000a__x000a_He considered G-SOP has been fully completed, however, Japan has some local regulation, so GSOP can't cover some points. He said some discussion is ongoing. "/>
    <x v="2"/>
    <m/>
    <x v="2"/>
    <m/>
    <x v="2"/>
    <m/>
    <x v="2"/>
    <s v="And we work to improve when we see deviations"/>
    <x v="4"/>
    <m/>
    <x v="1"/>
    <m/>
    <x v="0"/>
    <m/>
    <x v="2"/>
    <m/>
    <x v="3"/>
    <m/>
    <x v="0"/>
    <m/>
    <x v="3"/>
    <m/>
    <x v="0"/>
    <m/>
    <x v="2"/>
    <m/>
    <x v="1"/>
    <m/>
    <x v="0"/>
    <m/>
    <x v="1"/>
    <m/>
    <x v="0"/>
    <m/>
    <m/>
  </r>
  <r>
    <s v="Masahiro Konishi"/>
    <s v="DSJ/ JBU MA"/>
    <s v="Oncology Medical Science"/>
    <s v="Japan"/>
    <s v="konishi.masahiro.tw@daiichisankyo.co.jp"/>
    <x v="3"/>
    <x v="2"/>
    <n v="1"/>
    <x v="0"/>
    <m/>
    <x v="1"/>
    <s v="My group is not Clinical research function but have responsiblity on PV-related processes when scientic engagement activity or collection of public information (manuscript, congress, others)."/>
    <x v="3"/>
    <s v="My group has T-DXd Japan MA lead who have interaction with AZ when proposal for new evidence generation or like that. However, time for interaction is limited and not enough to get them better understanding for our activities or to get a good human relationship. I myself have no chance to interact with business partners like AZ MA. "/>
    <x v="3"/>
    <s v="Japan MA, in general, MA planning department established workflow or procedure how we should oversight third partied such as vendors, CROs. We TA department just follow it. "/>
    <x v="1"/>
    <s v="Japan MA, in general, MA planning department established workflow or procedure how we should take responsibilities on any medical activites including COI perspectives as well. "/>
    <x v="1"/>
    <s v="Medical affairs has multiple functions as its nature. Therefore, this depends on each function. For example, clinical research(DD Works, Veeva, etc.), scientific engagement(DS Assist CRM), MSL-field activity(DS Assist CRM), Publication(DataVision), Medical Information&amp;Medical Education(Veeva MedComms) are managed by respective validated core system. However, some processes on each functional activities are not well managed by technology tools, that means there are rooms for further utilization of digital tools.  "/>
    <x v="2"/>
    <s v="Especially upon external scientific enagagement or reactive information dissemination activities, appropriate comliance review process for contents/slide decks has been established in Japan MA to ensure appropriate balance of data or information between efficacy and safety. Also, Global MA has been developed contents review guidance on several important points need for review.     "/>
    <x v="0"/>
    <m/>
    <x v="1"/>
    <m/>
    <x v="1"/>
    <s v="Over 90% done. I heard that only SOP for Grant/Sponsponsorship is on the almost finalization process."/>
    <x v="1"/>
    <s v="Always using MA e-learning system. "/>
    <x v="0"/>
    <s v="I have no idea, but on previsous process we evaluated impacts of newly established Global SOPs on the existing regional SOPs and modified appropriately."/>
    <x v="1"/>
    <s v="They are onboarding training by using MA e-learning system."/>
    <x v="1"/>
    <m/>
    <x v="0"/>
    <m/>
    <x v="2"/>
    <m/>
    <x v="0"/>
    <s v="Global procedures are appropriately saying necessity of alignments with local level of legal and/or compliance if those regulations are different among contries. "/>
    <x v="0"/>
    <s v="All the procedure materials are available through Japan MA internal Portal by which we can easily access those. Some materials are managed in Veeva system, but links are ready on the Portal. "/>
    <x v="1"/>
    <m/>
    <x v="0"/>
    <m/>
    <x v="0"/>
    <s v="At least on activities in my group. Not sure on all the MA activities."/>
    <x v="0"/>
    <m/>
    <x v="2"/>
    <s v="In most case, only local. But require special cares when meet physicians locating in EU or other countries depending each country or regional level of regulations as you know."/>
    <x v="1"/>
    <s v="In some cases, Daiichi Sankyo seems to establish somewhat over quality on the several process when execution of MA activities. We don't need high levels but need enough levels."/>
    <x v="1"/>
    <m/>
    <x v="1"/>
    <m/>
    <x v="1"/>
    <s v="We don't need high levels but need enough levels. "/>
    <m/>
  </r>
  <r>
    <s v="Masaki Kondo"/>
    <s v="Daiichi Sankyo Co., Ltd."/>
    <s v="MA Group, ASCA Business Planning Dept "/>
    <s v="Japan"/>
    <s v="kondo.masaki.gk@daiichisankyo.co.jp"/>
    <x v="1"/>
    <x v="2"/>
    <n v="1"/>
    <x v="0"/>
    <m/>
    <x v="1"/>
    <m/>
    <x v="3"/>
    <m/>
    <x v="2"/>
    <m/>
    <x v="0"/>
    <m/>
    <x v="1"/>
    <m/>
    <x v="5"/>
    <m/>
    <x v="0"/>
    <m/>
    <x v="2"/>
    <m/>
    <x v="1"/>
    <s v="Please update to &quot;Fully implemented&quot;"/>
    <x v="1"/>
    <s v="New commers may not be trained in timely manner."/>
    <x v="0"/>
    <s v="There are not chance to retire and update of all procedures in ASCA_x000a_As not many days have passed since MIRAI Global Policies and Global SOPs established, we do not need to retire/update the procedures at moment. I think that this situation would be not applicable for the question and available options above. That is the reason why I answered “There are not chance to retire and update of all procedures in ASCA.”"/>
    <x v="2"/>
    <m/>
    <x v="3"/>
    <s v="Process of Post Trial Access my not be defined by Global SOP on EAP.    PRC and IP review process on Global SOP Publication on Publication may not work well because the designated reviewers are too busy.    "/>
    <x v="1"/>
    <m/>
    <x v="1"/>
    <s v="ASCA-MA has only globalprocedures.  ASCA afiliates have Global and Local procedures, but the both procedures are aligned."/>
    <x v="1"/>
    <m/>
    <x v="0"/>
    <s v="The application of access right for several kinds of IT systems for new commers or retired are complicated."/>
    <x v="0"/>
    <m/>
    <x v="0"/>
    <m/>
    <x v="5"/>
    <m/>
    <x v="0"/>
    <m/>
    <x v="2"/>
    <m/>
    <x v="0"/>
    <m/>
    <x v="0"/>
    <m/>
    <x v="1"/>
    <m/>
    <x v="0"/>
    <m/>
    <m/>
  </r>
  <r>
    <s v="Michelle Zhou"/>
    <s v="DSHK"/>
    <s v="MA"/>
    <s v="Hong Kong"/>
    <s v="zhou.michelle.vk@daiichisankyo.com.hk"/>
    <x v="1"/>
    <x v="2"/>
    <n v="0"/>
    <x v="1"/>
    <m/>
    <x v="2"/>
    <m/>
    <x v="0"/>
    <m/>
    <x v="5"/>
    <m/>
    <x v="0"/>
    <m/>
    <x v="2"/>
    <m/>
    <x v="0"/>
    <m/>
    <x v="2"/>
    <m/>
    <x v="1"/>
    <m/>
    <x v="1"/>
    <s v="Please update to &quot;Fully implemented&quot;"/>
    <x v="1"/>
    <m/>
    <x v="1"/>
    <m/>
    <x v="1"/>
    <m/>
    <x v="2"/>
    <s v="For small affiliates with limited headcounts and resources, sometimes difficult to fully compliant with the SOPs which needs lots of layers of review and approval."/>
    <x v="1"/>
    <m/>
    <x v="2"/>
    <m/>
    <x v="1"/>
    <m/>
    <x v="0"/>
    <m/>
    <x v="0"/>
    <m/>
    <x v="0"/>
    <m/>
    <x v="1"/>
    <m/>
    <x v="2"/>
    <s v="there is no local QA supports"/>
    <x v="2"/>
    <m/>
    <x v="1"/>
    <m/>
    <x v="1"/>
    <m/>
    <x v="1"/>
    <m/>
    <x v="1"/>
    <m/>
    <m/>
  </r>
  <r>
    <s v="Naira Miyasaka Bomura"/>
    <s v="DSBR"/>
    <s v="Pharmacovigilance"/>
    <s v="Brazil"/>
    <s v="naira.miyasaka@dsbr.com.br"/>
    <x v="4"/>
    <x v="0"/>
    <n v="0"/>
    <x v="1"/>
    <s v="We work with some documents for NDA (not R&amp;D)"/>
    <x v="1"/>
    <m/>
    <x v="3"/>
    <s v="The most of partners there is still room for improvement, however Biopas is insufficient, and there is a scenario generating risk to company. "/>
    <x v="0"/>
    <m/>
    <x v="1"/>
    <m/>
    <x v="0"/>
    <m/>
    <x v="0"/>
    <m/>
    <x v="0"/>
    <m/>
    <x v="1"/>
    <m/>
    <x v="3"/>
    <s v="Please update the answer to &quot;Fully implemented&quot;. _x000a__x000a_He considered G-SOP has been fully completed, however, Japan has some local regulation, so GSOP can't cover some points. He said some discussion is ongoing. "/>
    <x v="1"/>
    <s v="To be confirmed by MA"/>
    <x v="1"/>
    <s v="To be confirmed by MA"/>
    <x v="1"/>
    <s v="To be confirmed by MA"/>
    <x v="2"/>
    <s v="To be confirmed by MA"/>
    <x v="1"/>
    <m/>
    <x v="0"/>
    <m/>
    <x v="0"/>
    <m/>
    <x v="3"/>
    <m/>
    <x v="1"/>
    <m/>
    <x v="0"/>
    <m/>
    <x v="0"/>
    <m/>
    <x v="0"/>
    <m/>
    <x v="2"/>
    <m/>
    <x v="1"/>
    <m/>
    <x v="1"/>
    <m/>
    <x v="1"/>
    <m/>
    <x v="1"/>
    <m/>
    <m/>
  </r>
  <r>
    <s v="Naomi Saeki"/>
    <s v="Daiichi Sankyo"/>
    <s v="Medical Affairs Planning"/>
    <s v="Japan"/>
    <s v="saeki.naomi.u7@daiichisankyo.co.jp"/>
    <x v="3"/>
    <x v="2"/>
    <n v="1"/>
    <x v="1"/>
    <m/>
    <x v="2"/>
    <m/>
    <x v="2"/>
    <m/>
    <x v="1"/>
    <m/>
    <x v="1"/>
    <m/>
    <x v="0"/>
    <m/>
    <x v="2"/>
    <m/>
    <x v="0"/>
    <m/>
    <x v="1"/>
    <m/>
    <x v="1"/>
    <s v="Please update to &quot;Fully implemented&quot;"/>
    <x v="1"/>
    <m/>
    <x v="1"/>
    <m/>
    <x v="1"/>
    <m/>
    <x v="1"/>
    <m/>
    <x v="1"/>
    <m/>
    <x v="1"/>
    <m/>
    <x v="0"/>
    <m/>
    <x v="0"/>
    <m/>
    <x v="1"/>
    <m/>
    <x v="0"/>
    <m/>
    <x v="0"/>
    <m/>
    <x v="0"/>
    <m/>
    <x v="0"/>
    <m/>
    <x v="1"/>
    <m/>
    <x v="1"/>
    <m/>
    <x v="0"/>
    <m/>
    <x v="1"/>
    <m/>
    <m/>
  </r>
  <r>
    <s v="Nhâm Nguyễn Thị Ngọc"/>
    <s v="Daiichi Sankyo Vietnam"/>
    <s v="RAPV"/>
    <s v="Vietnam"/>
    <s v="nguyen.nham.bb@daiichisankyo.com.vn"/>
    <x v="1"/>
    <x v="0"/>
    <n v="0"/>
    <x v="0"/>
    <m/>
    <x v="0"/>
    <m/>
    <x v="0"/>
    <m/>
    <x v="5"/>
    <m/>
    <x v="1"/>
    <m/>
    <x v="0"/>
    <m/>
    <x v="1"/>
    <m/>
    <x v="2"/>
    <m/>
    <x v="1"/>
    <m/>
    <x v="4"/>
    <s v="Please update to &quot;Fully implemented&quot;"/>
    <x v="1"/>
    <m/>
    <x v="5"/>
    <m/>
    <x v="1"/>
    <m/>
    <x v="1"/>
    <m/>
    <x v="5"/>
    <m/>
    <x v="2"/>
    <m/>
    <x v="1"/>
    <m/>
    <x v="2"/>
    <m/>
    <x v="3"/>
    <m/>
    <x v="0"/>
    <m/>
    <x v="0"/>
    <m/>
    <x v="0"/>
    <m/>
    <x v="0"/>
    <m/>
    <x v="1"/>
    <m/>
    <x v="0"/>
    <m/>
    <x v="1"/>
    <m/>
    <x v="1"/>
    <m/>
    <m/>
  </r>
  <r>
    <s v="Oliver McCrohan"/>
    <s v="Daiichi Sankyo"/>
    <s v="Medical Affairs"/>
    <s v="MSC"/>
    <s v="oliver.mccrohan@daiichi-sankyo.ie"/>
    <x v="0"/>
    <x v="2"/>
    <n v="21"/>
    <x v="0"/>
    <m/>
    <x v="3"/>
    <s v="I am not responsible for PV and MA since My role sits above affiliate and therefore, I am not close to the details of the PV and MA arrangements at the 7 affiliates within MSC region."/>
    <x v="2"/>
    <m/>
    <x v="4"/>
    <m/>
    <x v="3"/>
    <m/>
    <x v="3"/>
    <m/>
    <x v="3"/>
    <m/>
    <x v="1"/>
    <m/>
    <x v="3"/>
    <m/>
    <x v="0"/>
    <s v="Please update the answer to &quot;Fully implemented&quot;. _x000a__x000a_He considered G-SOP has been fully completed, however, Japan has some local regulation, so GSOP can't cover some points. He said some discussion is ongoing. "/>
    <x v="0"/>
    <s v="I believe so; however, I do not have visibility of this for the 7 affiliates of MSC.  I do not believe this roll out was my responsibility"/>
    <x v="0"/>
    <s v="I believe so; however, I do not have visibility of this for the 7 affiliates of MSC.  I do not believe this roll out was my responsibility"/>
    <x v="0"/>
    <s v="I believe so; however, I do not have visibility of this for the 7 affiliates of MSC.  I do not believe this roll out was my responsibility"/>
    <x v="1"/>
    <s v="I do not have visibility of this for the 7 affiliates of MSC.  I do not believe this roll out was my responsibility"/>
    <x v="2"/>
    <s v="I believe so; however, I do not have visibility of this for the 7 affiliates of MSC. each affiliate is individually responsible"/>
    <x v="1"/>
    <s v="I believe this to be true; however, I do not have visibility of this for the 7 affiliates of MSC. each affiliate is individually responsible"/>
    <x v="4"/>
    <s v="I believe so; however, I do not have visibility of this for the 7 affiliates of MSC. each affiliate is individually responsible"/>
    <x v="4"/>
    <s v="I do not have visibility of this for the 7 affiliates of MSC. each affiliate is individually responsible"/>
    <x v="2"/>
    <s v="I believe so; however, I do not have visibility of this for the 7 affiliates of MSC. each affiliate is individually responsible"/>
    <x v="2"/>
    <s v="I believe so; however, I do not have visibility of this for the 7 affiliates of MSC. each affiliate is individually responsible"/>
    <x v="4"/>
    <s v="I believe so; however, I do not have visibility of this for the 7 affiliates of MSC. each affiliate is individually responsible"/>
    <x v="3"/>
    <s v="I believe this is available; however, I do not have visibility of this for the 7 affiliates of MSC. each affiliate is individually responsible"/>
    <x v="2"/>
    <s v="I do not have visibility of this for the 7 affiliates of MSC. each affiliate is individually responsible; however, Turkey and Switzerland have different regulatory environments as they lay outside the remit of the EMA and therefore are possibly different to the rest of the region "/>
    <x v="1"/>
    <s v="I believe this to be so; however, I do not have visibility of this for the 7 affiliates of MSC. each affiliate is individually responsible"/>
    <x v="2"/>
    <s v="I do not have visibility of this for the 7 affiliates of MSC. each affiliate is individually responsible"/>
    <x v="3"/>
    <m/>
    <x v="3"/>
    <s v="I do not have visibility of this for the 7 affiliates of MSC. each affiliate is individually responsible"/>
    <s v="the questions in this questionnaire are more applicable to the Country medical affairs heads in the MSC affiliates than they are to me.  Thus, I have answered N/A to many of these questions"/>
  </r>
  <r>
    <s v="Peggy Feyaerts"/>
    <s v="Daiichi Sankyo Belgium"/>
    <s v="Regulatory Affairs"/>
    <s v="Belgium"/>
    <s v="peggy.feyaerts@daiichi-sankyo.be"/>
    <x v="0"/>
    <x v="1"/>
    <n v="0"/>
    <x v="0"/>
    <m/>
    <x v="0"/>
    <s v="PV and other responsibilities are only outsourced if staff is on long term sick leave seen the very limited resources for RA/PV/QA."/>
    <x v="1"/>
    <m/>
    <x v="2"/>
    <s v="... but there is definitely room for improvement. "/>
    <x v="0"/>
    <m/>
    <x v="0"/>
    <s v="To be confirmed by IT if all systems are properly validated"/>
    <x v="0"/>
    <m/>
    <x v="2"/>
    <m/>
    <x v="0"/>
    <m/>
    <x v="2"/>
    <m/>
    <x v="2"/>
    <m/>
    <x v="2"/>
    <m/>
    <x v="1"/>
    <m/>
    <x v="2"/>
    <m/>
    <x v="0"/>
    <m/>
    <x v="0"/>
    <m/>
    <x v="0"/>
    <m/>
    <x v="3"/>
    <m/>
    <x v="0"/>
    <m/>
    <x v="0"/>
    <m/>
    <x v="3"/>
    <s v="As mentioned above, very limited resources have to cover RA/PV and QA"/>
    <x v="1"/>
    <m/>
    <x v="1"/>
    <m/>
    <x v="0"/>
    <m/>
    <x v="1"/>
    <m/>
    <x v="1"/>
    <s v="Multi-country being BeNeLux"/>
    <x v="0"/>
    <m/>
    <s v="Multi functions (RA + PV + QA) at country level with minimal resources has as a result that full compliance cannot be met and that there is no proper back-up... Not enough resources and constant (very) high workload also has as a result a high turnover of these functions at affiliate level."/>
  </r>
  <r>
    <s v="Ravi Pawa"/>
    <s v="Daiichi Sankyo UK"/>
    <s v="Medical Affairs"/>
    <s v="United Kingdom"/>
    <s v="ravi.pawa@daiichi-sankyo.co.uk"/>
    <x v="0"/>
    <x v="2"/>
    <n v="1"/>
    <x v="0"/>
    <m/>
    <x v="1"/>
    <s v="First line AE reporting is going to be outsourced, by CSPV - Details not finalized     ProPharma deal with first line med info queries, inc out of hours   "/>
    <x v="2"/>
    <s v="I think this mainly relates to oncology "/>
    <x v="1"/>
    <m/>
    <x v="0"/>
    <m/>
    <x v="1"/>
    <m/>
    <x v="0"/>
    <s v="Most of it is covered in SOPs"/>
    <x v="0"/>
    <s v="Covered across many SOPs "/>
    <x v="0"/>
    <s v="I may have misunderstood this Question"/>
    <x v="1"/>
    <s v="Please update to &quot;Fully implemented&quot;"/>
    <x v="1"/>
    <s v="The SOPs were assigned for self  reading"/>
    <x v="1"/>
    <s v="Worked with global MIRAI leads to compete this in 2021 "/>
    <x v="1"/>
    <s v="Full review was taken in 2021 to ensure that Local SOPs are all aligned with MIRAI global standards,  Therefore  no separate training is required as it is covered in our SOPs  "/>
    <x v="1"/>
    <m/>
    <x v="0"/>
    <s v="There isnt a robust business continuity plan.   We have one, but it only covers IT - and that is only covering soem aspects. there is nothing to cover for example, Office issues, fire, flood, hacking, outbreaks, terrorists, dawn raids ...."/>
    <x v="0"/>
    <m/>
    <x v="1"/>
    <m/>
    <x v="1"/>
    <m/>
    <x v="1"/>
    <m/>
    <x v="0"/>
    <m/>
    <x v="3"/>
    <m/>
    <x v="0"/>
    <m/>
    <x v="2"/>
    <m/>
    <x v="1"/>
    <m/>
    <x v="0"/>
    <m/>
    <x v="1"/>
    <m/>
    <x v="1"/>
    <s v="DSE doesn't always understand local compliance "/>
    <m/>
  </r>
  <r>
    <s v="Rodrigo do Amaral Dias"/>
    <s v="DSBR"/>
    <s v="Medical"/>
    <s v="Brazil"/>
    <s v="rodrigo.dias@dsbr.com.br"/>
    <x v="4"/>
    <x v="2"/>
    <n v="0"/>
    <x v="0"/>
    <m/>
    <x v="1"/>
    <s v="Under Medical Information and Customer Service coordination, we have a third-party provider - bCare/Funcional - accountable for 1st level contact with patients and HCPs. As so, they have, on our behalf, accountability for receiving AE reports."/>
    <x v="3"/>
    <m/>
    <x v="1"/>
    <m/>
    <x v="0"/>
    <m/>
    <x v="1"/>
    <m/>
    <x v="2"/>
    <m/>
    <x v="0"/>
    <m/>
    <x v="1"/>
    <m/>
    <x v="3"/>
    <s v="Please update to &quot;Fully implemented&quot;"/>
    <x v="2"/>
    <m/>
    <x v="5"/>
    <m/>
    <x v="1"/>
    <m/>
    <x v="2"/>
    <m/>
    <x v="1"/>
    <m/>
    <x v="2"/>
    <m/>
    <x v="1"/>
    <m/>
    <x v="0"/>
    <m/>
    <x v="1"/>
    <m/>
    <x v="0"/>
    <m/>
    <x v="3"/>
    <m/>
    <x v="4"/>
    <m/>
    <x v="1"/>
    <m/>
    <x v="1"/>
    <m/>
    <x v="1"/>
    <m/>
    <x v="1"/>
    <m/>
    <x v="1"/>
    <m/>
    <m/>
  </r>
  <r>
    <s v="Rutaiwan Nopakao"/>
    <s v="Daiichi Sankyo (Thailand)"/>
    <s v="Quality and Safety Management"/>
    <s v="Thailand"/>
    <s v="rutaiwan.nop@daiichisankyo-th.com"/>
    <x v="1"/>
    <x v="3"/>
    <n v="0"/>
    <x v="0"/>
    <m/>
    <x v="0"/>
    <m/>
    <x v="0"/>
    <m/>
    <x v="0"/>
    <s v="The qualification and follow up by periodic metrics have been partially carried out (only some sites and no established procedure)."/>
    <x v="0"/>
    <m/>
    <x v="2"/>
    <m/>
    <x v="2"/>
    <m/>
    <x v="0"/>
    <m/>
    <x v="1"/>
    <m/>
    <x v="1"/>
    <s v="Please update the answer to &quot;Fully implemented&quot;. _x000a__x000a_He considered G-SOP has been fully completed, however, Japan has some local regulation, so GSOP can't cover some points. He said some discussion is ongoing. "/>
    <x v="2"/>
    <m/>
    <x v="1"/>
    <m/>
    <x v="2"/>
    <m/>
    <x v="3"/>
    <m/>
    <x v="1"/>
    <m/>
    <x v="1"/>
    <m/>
    <x v="1"/>
    <m/>
    <x v="0"/>
    <m/>
    <x v="0"/>
    <m/>
    <x v="0"/>
    <m/>
    <x v="1"/>
    <s v="There is only GMP QA function in DSTH, no PV and MA-QA."/>
    <x v="2"/>
    <s v="Global RD PVQA have good support to conduct PV audit to our business partners."/>
    <x v="0"/>
    <m/>
    <x v="1"/>
    <m/>
    <x v="0"/>
    <m/>
    <x v="0"/>
    <m/>
    <x v="1"/>
    <m/>
    <m/>
  </r>
  <r>
    <s v="Sabine Damen"/>
    <s v="DSE/Netherlands"/>
    <s v="Medical Affairs"/>
    <s v="Netherlands"/>
    <s v="sabine.damen@daiichi-sankyo.nl"/>
    <x v="0"/>
    <x v="1"/>
    <n v="0"/>
    <x v="1"/>
    <m/>
    <x v="0"/>
    <m/>
    <x v="3"/>
    <m/>
    <x v="2"/>
    <m/>
    <x v="1"/>
    <m/>
    <x v="1"/>
    <m/>
    <x v="0"/>
    <m/>
    <x v="2"/>
    <m/>
    <x v="0"/>
    <m/>
    <x v="5"/>
    <s v="Please update to &quot;Fully implemented&quot;"/>
    <x v="2"/>
    <m/>
    <x v="3"/>
    <m/>
    <x v="1"/>
    <m/>
    <x v="2"/>
    <m/>
    <x v="0"/>
    <m/>
    <x v="0"/>
    <m/>
    <x v="2"/>
    <m/>
    <x v="0"/>
    <m/>
    <x v="0"/>
    <m/>
    <x v="0"/>
    <m/>
    <x v="3"/>
    <m/>
    <x v="4"/>
    <m/>
    <x v="0"/>
    <m/>
    <x v="0"/>
    <m/>
    <x v="3"/>
    <m/>
    <x v="0"/>
    <m/>
    <x v="0"/>
    <m/>
    <m/>
  </r>
  <r>
    <s v="Sebastian Wienerroither"/>
    <s v="Austria"/>
    <s v="Medical Department/ DLSO"/>
    <s v="Austria"/>
    <s v="sebastian.wienerroither@daiichi-sankyo.at"/>
    <x v="0"/>
    <x v="1"/>
    <n v="0"/>
    <x v="0"/>
    <m/>
    <x v="1"/>
    <m/>
    <x v="0"/>
    <m/>
    <x v="3"/>
    <m/>
    <x v="1"/>
    <m/>
    <x v="1"/>
    <m/>
    <x v="2"/>
    <m/>
    <x v="0"/>
    <m/>
    <x v="1"/>
    <m/>
    <x v="3"/>
    <s v="Please update to &quot;Fully implemented&quot;"/>
    <x v="3"/>
    <s v="regional SOPs as standard working process"/>
    <x v="1"/>
    <s v="Regional SOPs as standard working process. Current working processes are defined by regional and local SOPs in which MIRAI processes are referenced"/>
    <x v="2"/>
    <s v="regional SOPs as standard working process"/>
    <x v="1"/>
    <s v="Regional SOPs as standard working process. Current working processes are defined by regional and local SOPs in which MIRAI processes are referenced_x000a_Problems, Deviations and difficulties do not exist"/>
    <x v="1"/>
    <s v="regional SOPs as standard working process"/>
    <x v="4"/>
    <m/>
    <x v="0"/>
    <m/>
    <x v="0"/>
    <m/>
    <x v="1"/>
    <m/>
    <x v="0"/>
    <m/>
    <x v="0"/>
    <m/>
    <x v="0"/>
    <m/>
    <x v="1"/>
    <m/>
    <x v="1"/>
    <m/>
    <x v="1"/>
    <m/>
    <x v="1"/>
    <m/>
    <x v="1"/>
    <m/>
    <m/>
  </r>
  <r>
    <s v="Shimpei Niwa"/>
    <s v="Daiichi Sankyo Co., Ltd."/>
    <s v="Clinical Safety &amp; Pharmacovigilance Management Department"/>
    <s v="Japan"/>
    <s v="niwa.shimpei.f2@daiichisankyo.co.jp"/>
    <x v="3"/>
    <x v="0"/>
    <n v="2"/>
    <x v="0"/>
    <m/>
    <x v="2"/>
    <s v="Although the meaning of ‘delegated to business partner’ seems unclear, we regard it as license partners with which DS has safety data exchange agreements. We regard CROs and vendors as out of scope for this question, because it looks that they are separate from business partners seeing question 5. "/>
    <x v="0"/>
    <m/>
    <x v="2"/>
    <m/>
    <x v="1"/>
    <m/>
    <x v="1"/>
    <m/>
    <x v="2"/>
    <m/>
    <x v="0"/>
    <m/>
    <x v="1"/>
    <m/>
    <x v="1"/>
    <s v="Please update the answer to &quot;Fully implemented&quot;. _x000a__x000a_He considered G-SOP has been fully completed, however, Japan has some local regulation, so GSOP can't cover some points. He said some discussion is ongoing. "/>
    <x v="0"/>
    <m/>
    <x v="1"/>
    <m/>
    <x v="0"/>
    <m/>
    <x v="1"/>
    <m/>
    <x v="1"/>
    <m/>
    <x v="2"/>
    <m/>
    <x v="0"/>
    <m/>
    <x v="0"/>
    <m/>
    <x v="1"/>
    <m/>
    <x v="0"/>
    <m/>
    <x v="3"/>
    <s v="Scope of the answer: PV activities (not MA activities)"/>
    <x v="4"/>
    <m/>
    <x v="1"/>
    <s v="Since we launch various products in many countries, we have to know the local regulatory requirement and EU-GVP/EU-CTR, 21CFR312,21CFR314 etc also important regulation. We always look the implementation/revision of such regulation for further our safety action."/>
    <x v="1"/>
    <s v="From the perspective of PV-RI representative, DS have not received critical finding(s) at the regulatory inspection, and this means good compliance is achieved."/>
    <x v="0"/>
    <s v="Based on global CSPV SOPs, Asia SOP is prepared for DSJ’s affiliates, and both are explained for affiliates."/>
    <x v="0"/>
    <m/>
    <x v="1"/>
    <m/>
    <m/>
  </r>
  <r>
    <s v="Stefania de Santis"/>
    <s v="DSIT"/>
    <s v="Pharmacovigilance"/>
    <s v="Italy"/>
    <s v="stefania.desantis.ext@daiichi-sankyo.it"/>
    <x v="0"/>
    <x v="0"/>
    <n v="3"/>
    <x v="1"/>
    <s v="Post marketing pharmacovigilance"/>
    <x v="1"/>
    <m/>
    <x v="0"/>
    <m/>
    <x v="0"/>
    <m/>
    <x v="1"/>
    <m/>
    <x v="0"/>
    <m/>
    <x v="2"/>
    <m/>
    <x v="0"/>
    <m/>
    <x v="1"/>
    <m/>
    <x v="0"/>
    <s v="Please update to &quot;Fully implemented&quot;"/>
    <x v="0"/>
    <m/>
    <x v="0"/>
    <m/>
    <x v="1"/>
    <m/>
    <x v="1"/>
    <m/>
    <x v="0"/>
    <m/>
    <x v="1"/>
    <m/>
    <x v="0"/>
    <m/>
    <x v="0"/>
    <m/>
    <x v="0"/>
    <m/>
    <x v="0"/>
    <m/>
    <x v="3"/>
    <m/>
    <x v="5"/>
    <s v="The former Compliance responsible left DSIT some months ago and fully replacement with internal QA is not yet completed"/>
    <x v="0"/>
    <m/>
    <x v="1"/>
    <m/>
    <x v="1"/>
    <m/>
    <x v="0"/>
    <m/>
    <x v="1"/>
    <m/>
    <m/>
  </r>
  <r>
    <s v="Suchada Sirikhun"/>
    <s v="Daiichi Sankyo (Thailand) Ltd"/>
    <s v="Medical Affairs and Clinical Research"/>
    <s v="Thailand"/>
    <s v="suchada.san@daiichisankyo-th.com"/>
    <x v="1"/>
    <x v="2"/>
    <n v="0"/>
    <x v="0"/>
    <m/>
    <x v="2"/>
    <s v="CRO"/>
    <x v="0"/>
    <m/>
    <x v="3"/>
    <m/>
    <x v="1"/>
    <m/>
    <x v="2"/>
    <m/>
    <x v="2"/>
    <m/>
    <x v="0"/>
    <s v="SOPs"/>
    <x v="1"/>
    <m/>
    <x v="1"/>
    <s v="Please update to &quot;Fully implemented&quot;"/>
    <x v="1"/>
    <s v="All related functions are trained and on process for all staffs."/>
    <x v="1"/>
    <m/>
    <x v="1"/>
    <m/>
    <x v="3"/>
    <s v="Some medical materials can't be approved by region MA in time before being shared with external HCPs."/>
    <x v="1"/>
    <m/>
    <x v="2"/>
    <m/>
    <x v="1"/>
    <m/>
    <x v="0"/>
    <m/>
    <x v="1"/>
    <m/>
    <x v="0"/>
    <m/>
    <x v="1"/>
    <m/>
    <x v="2"/>
    <m/>
    <x v="1"/>
    <m/>
    <x v="1"/>
    <m/>
    <x v="1"/>
    <m/>
    <x v="0"/>
    <m/>
    <x v="1"/>
    <m/>
    <m/>
  </r>
  <r>
    <s v="Tadahiro Izutani"/>
    <s v="DaiichiSankyo Japan"/>
    <s v="Medical Affairs"/>
    <s v="Japan"/>
    <s v="izutani.tadahiro.sa@daiichisankyo.co.jp"/>
    <x v="3"/>
    <x v="2"/>
    <n v="1"/>
    <x v="1"/>
    <m/>
    <x v="0"/>
    <m/>
    <x v="2"/>
    <m/>
    <x v="3"/>
    <m/>
    <x v="1"/>
    <m/>
    <x v="1"/>
    <s v="Pleasse update to following answer._x000a_Partially. Some relevant activities rely on validated IT systems, while others are still on paper or non-validated systems"/>
    <x v="2"/>
    <m/>
    <x v="0"/>
    <m/>
    <x v="1"/>
    <m/>
    <x v="1"/>
    <s v="Please update the answer to &quot;Fully implemented&quot;. _x000a_He considered G-SOP has been fully completed, however, Japan has some local regulation, so GSOP can't cover some points. He said some discussion is ongoing. "/>
    <x v="1"/>
    <m/>
    <x v="1"/>
    <s v="Please update to &quot;Yes, all complete&quot;"/>
    <x v="1"/>
    <m/>
    <x v="1"/>
    <m/>
    <x v="1"/>
    <m/>
    <x v="0"/>
    <m/>
    <x v="0"/>
    <m/>
    <x v="3"/>
    <m/>
    <x v="1"/>
    <m/>
    <x v="0"/>
    <m/>
    <x v="0"/>
    <m/>
    <x v="0"/>
    <m/>
    <x v="0"/>
    <m/>
    <x v="1"/>
    <m/>
    <x v="1"/>
    <m/>
    <x v="0"/>
    <m/>
    <x v="0"/>
    <m/>
    <m/>
  </r>
  <r>
    <s v="Thorsten Wanke"/>
    <s v="DSE/DSDE"/>
    <s v="CSPV"/>
    <s v="Germany"/>
    <s v="thorsten.Wanke@daiichi-sankyo.eu"/>
    <x v="0"/>
    <x v="0"/>
    <n v="2"/>
    <x v="0"/>
    <m/>
    <x v="1"/>
    <m/>
    <x v="3"/>
    <m/>
    <x v="3"/>
    <m/>
    <x v="0"/>
    <m/>
    <x v="1"/>
    <s v="More unvalidated than validated, for example Medical Information Sysytem.Multiple Training Tools, missing archiving system especially for long-term archiving, missing encryption for communication with partners"/>
    <x v="1"/>
    <m/>
    <x v="0"/>
    <m/>
    <x v="1"/>
    <m/>
    <x v="0"/>
    <s v="I think I am hearing of that the first time"/>
    <x v="0"/>
    <s v="I cannot remember any trainings on MIRAI project."/>
    <x v="1"/>
    <m/>
    <x v="1"/>
    <m/>
    <x v="1"/>
    <m/>
    <x v="0"/>
    <m/>
    <x v="0"/>
    <m/>
    <x v="0"/>
    <m/>
    <x v="0"/>
    <m/>
    <x v="1"/>
    <m/>
    <x v="0"/>
    <m/>
    <x v="0"/>
    <m/>
    <x v="4"/>
    <m/>
    <x v="1"/>
    <m/>
    <x v="0"/>
    <m/>
    <x v="1"/>
    <m/>
    <x v="1"/>
    <m/>
    <x v="0"/>
    <m/>
    <m/>
  </r>
  <r>
    <s v="Tomoko Motohashi"/>
    <s v="DAIICHI SANKYO CO., LTD. "/>
    <s v="Medical Affairs planning Department"/>
    <s v="Japan"/>
    <s v="motohashi.tomoko.mf@daiichisankyo.co.jp"/>
    <x v="3"/>
    <x v="2"/>
    <n v="2"/>
    <x v="0"/>
    <m/>
    <x v="0"/>
    <m/>
    <x v="2"/>
    <m/>
    <x v="0"/>
    <m/>
    <x v="1"/>
    <m/>
    <x v="1"/>
    <m/>
    <x v="2"/>
    <m/>
    <x v="0"/>
    <m/>
    <x v="1"/>
    <m/>
    <x v="1"/>
    <m/>
    <x v="1"/>
    <m/>
    <x v="1"/>
    <m/>
    <x v="1"/>
    <s v="GMA Mirai policys/SOPs training is included in the introductory training program, but I think that regular (continuing) training might be necessary for all JMA members."/>
    <x v="3"/>
    <m/>
    <x v="1"/>
    <m/>
    <x v="0"/>
    <m/>
    <x v="0"/>
    <m/>
    <x v="3"/>
    <m/>
    <x v="2"/>
    <m/>
    <x v="0"/>
    <m/>
    <x v="0"/>
    <m/>
    <x v="0"/>
    <m/>
    <x v="0"/>
    <s v="Local clinical study is applied for local low/regulation, but when participating in global clinical study, both local/global low/regulation should be considered."/>
    <x v="1"/>
    <m/>
    <x v="1"/>
    <m/>
    <x v="1"/>
    <m/>
    <x v="1"/>
    <m/>
    <m/>
  </r>
  <r>
    <s v="Toshitaka Fujiki"/>
    <s v="Daiichi Sankyo Co., LTD"/>
    <s v="Medical Affairs Planning Department"/>
    <s v="Japan"/>
    <s v="fujiki.toshitaka.kg@daiichisankyo.co.jp"/>
    <x v="3"/>
    <x v="2"/>
    <n v="3"/>
    <x v="0"/>
    <m/>
    <x v="2"/>
    <m/>
    <x v="3"/>
    <m/>
    <x v="4"/>
    <s v="Within the established agreement, periodic qualification process is performed"/>
    <x v="1"/>
    <m/>
    <x v="1"/>
    <m/>
    <x v="2"/>
    <m/>
    <x v="0"/>
    <m/>
    <x v="1"/>
    <m/>
    <x v="1"/>
    <m/>
    <x v="1"/>
    <m/>
    <x v="0"/>
    <s v="I'm not sure the detail situation."/>
    <x v="1"/>
    <m/>
    <x v="0"/>
    <m/>
    <x v="1"/>
    <m/>
    <x v="0"/>
    <m/>
    <x v="0"/>
    <m/>
    <x v="3"/>
    <m/>
    <x v="1"/>
    <m/>
    <x v="0"/>
    <m/>
    <x v="3"/>
    <m/>
    <x v="4"/>
    <m/>
    <x v="1"/>
    <m/>
    <x v="0"/>
    <m/>
    <x v="3"/>
    <m/>
    <x v="1"/>
    <m/>
    <x v="0"/>
    <m/>
    <m/>
  </r>
  <r>
    <s v="Tracy Zeng"/>
    <s v="China"/>
    <s v="CSPV"/>
    <s v="China"/>
    <s v="zeng.xiangying.ug@daiichisankyo.com.cn"/>
    <x v="1"/>
    <x v="0"/>
    <n v="2"/>
    <x v="0"/>
    <m/>
    <x v="2"/>
    <m/>
    <x v="3"/>
    <m/>
    <x v="3"/>
    <m/>
    <x v="1"/>
    <m/>
    <x v="0"/>
    <m/>
    <x v="0"/>
    <m/>
    <x v="0"/>
    <m/>
    <x v="1"/>
    <m/>
    <x v="1"/>
    <s v="Most of the Policy/SOPs are not very related with PV. So NA is selected. For PV part, also the contents are very limited, 100% is implemented"/>
    <x v="1"/>
    <s v="Don’t know the status of other functions, so selected NA._x000a_ For PV team, all  be trained"/>
    <x v="1"/>
    <s v="For PV part, the answer should be changed to “Yes, all complete”"/>
    <x v="1"/>
    <s v="For PV part, the answer should be changed to “Yes, procedure or other consistent manner is in place to ensure it”"/>
    <x v="1"/>
    <s v="For PV part, the answer should be changed to “No deviations so far”"/>
    <x v="1"/>
    <m/>
    <x v="0"/>
    <m/>
    <x v="1"/>
    <m/>
    <x v="0"/>
    <m/>
    <x v="1"/>
    <m/>
    <x v="0"/>
    <m/>
    <x v="4"/>
    <s v="PV team has quality function to check inspection/audit readiness. _x000a_PV team has quality function to check inspection/audit readiness in daily work. There is a new team of R&amp;D PV QA set up in China and just starts to support PV &amp; MA. not sure which answer should be selected. "/>
    <x v="3"/>
    <s v="QA team is just set up in China. hoping there will be  more supports and cooperations instead of  challenges._x000a_R&amp;DPV QA team was set up in China in Oct,2022. It’s quiet new and hard to say it’s good or not. The expectation from PV team is “there will be more supports and cooperation instead of challenges” and it can help the work be more efficient with high quality. "/>
    <x v="0"/>
    <m/>
    <x v="1"/>
    <m/>
    <x v="1"/>
    <s v="Your understanding is right.  Our procedures and processes are all aligned to local requirements. "/>
    <x v="1"/>
    <m/>
    <x v="1"/>
    <m/>
    <m/>
  </r>
  <r>
    <s v="Vivien Lee"/>
    <s v="DSHK"/>
    <s v="RA/QA/PV"/>
    <s v="Hong Kong"/>
    <s v="lee.vivien.vb@daiichisankyo.com.hk"/>
    <x v="1"/>
    <x v="3"/>
    <n v="1"/>
    <x v="0"/>
    <m/>
    <x v="0"/>
    <m/>
    <x v="0"/>
    <m/>
    <x v="1"/>
    <m/>
    <x v="0"/>
    <m/>
    <x v="2"/>
    <m/>
    <x v="2"/>
    <s v="Above comment only for PV."/>
    <x v="0"/>
    <m/>
    <x v="1"/>
    <m/>
    <x v="3"/>
    <m/>
    <x v="1"/>
    <m/>
    <x v="4"/>
    <m/>
    <x v="1"/>
    <m/>
    <x v="1"/>
    <m/>
    <x v="1"/>
    <m/>
    <x v="0"/>
    <m/>
    <x v="0"/>
    <m/>
    <x v="3"/>
    <m/>
    <x v="1"/>
    <m/>
    <x v="0"/>
    <m/>
    <x v="2"/>
    <m/>
    <x v="5"/>
    <s v="The difficulty is lack of manpower in PV/QA team."/>
    <x v="0"/>
    <m/>
    <x v="1"/>
    <m/>
    <x v="2"/>
    <m/>
    <x v="0"/>
    <m/>
    <x v="1"/>
    <m/>
    <m/>
  </r>
  <r>
    <s v="Zeynep Caliskan "/>
    <s v="Daiichi Sankyo"/>
    <s v="Medical Director"/>
    <s v="Turkey"/>
    <s v="zeynep.caliskan@daiichi-sankyo.com.tr"/>
    <x v="0"/>
    <x v="2"/>
    <n v="2"/>
    <x v="0"/>
    <m/>
    <x v="1"/>
    <m/>
    <x v="0"/>
    <m/>
    <x v="0"/>
    <m/>
    <x v="1"/>
    <m/>
    <x v="2"/>
    <m/>
    <x v="2"/>
    <m/>
    <x v="2"/>
    <m/>
    <x v="0"/>
    <m/>
    <x v="4"/>
    <s v="MIRAI is a new concept for us that has not been introduced._x000a_If you can give more information about MIRAI, I will be able to give a more clear reply."/>
    <x v="0"/>
    <m/>
    <x v="5"/>
    <s v="We need to get information about MIRAI"/>
    <x v="2"/>
    <m/>
    <x v="0"/>
    <s v="We haven't implemented MIRAI"/>
    <x v="1"/>
    <s v="Then I need to update my reply. All of them are covered."/>
    <x v="1"/>
    <m/>
    <x v="1"/>
    <m/>
    <x v="0"/>
    <m/>
    <x v="0"/>
    <m/>
    <x v="1"/>
    <m/>
    <x v="1"/>
    <m/>
    <x v="2"/>
    <m/>
    <x v="0"/>
    <m/>
    <x v="1"/>
    <m/>
    <x v="0"/>
    <m/>
    <x v="0"/>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83972C-7EF9-4322-81C7-EDCE15AC449B}"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B20" firstHeaderRow="1" firstDataRow="1" firstDataCol="1"/>
  <pivotFields count="4">
    <pivotField dataField="1" showAll="0"/>
    <pivotField showAll="0"/>
    <pivotField axis="axisRow" showAll="0">
      <items count="6">
        <item x="0"/>
        <item x="1"/>
        <item x="2"/>
        <item x="3"/>
        <item x="4"/>
        <item t="default"/>
      </items>
    </pivotField>
    <pivotField axis="axisRow" showAll="0">
      <items count="7">
        <item x="0"/>
        <item x="1"/>
        <item x="3"/>
        <item x="2"/>
        <item m="1" x="4"/>
        <item m="1" x="5"/>
        <item t="default"/>
      </items>
    </pivotField>
  </pivotFields>
  <rowFields count="2">
    <field x="3"/>
    <field x="2"/>
  </rowFields>
  <rowItems count="19">
    <i>
      <x/>
    </i>
    <i r="1">
      <x/>
    </i>
    <i r="1">
      <x v="1"/>
    </i>
    <i r="1">
      <x v="2"/>
    </i>
    <i r="1">
      <x v="3"/>
    </i>
    <i r="1">
      <x v="4"/>
    </i>
    <i>
      <x v="1"/>
    </i>
    <i r="1">
      <x/>
    </i>
    <i r="1">
      <x v="1"/>
    </i>
    <i r="1">
      <x v="2"/>
    </i>
    <i r="1">
      <x v="3"/>
    </i>
    <i r="1">
      <x v="4"/>
    </i>
    <i>
      <x v="2"/>
    </i>
    <i r="1">
      <x/>
    </i>
    <i r="1">
      <x v="3"/>
    </i>
    <i>
      <x v="3"/>
    </i>
    <i r="1">
      <x/>
    </i>
    <i r="1">
      <x v="3"/>
    </i>
    <i t="grand">
      <x/>
    </i>
  </rowItems>
  <colItems count="1">
    <i/>
  </colItems>
  <dataFields count="1">
    <dataField name="Contagem d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E9AA76-6957-4142-A7CA-427B99EEFA52}"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56">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0"/>
        <item n="Weight 3" x="2"/>
        <item n="Weight 5"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4"/>
  </rowFields>
  <rowItems count="3">
    <i>
      <x/>
    </i>
    <i>
      <x v="1"/>
    </i>
    <i>
      <x v="2"/>
    </i>
  </rowItems>
  <colFields count="1">
    <field x="6"/>
  </colFields>
  <colItems count="2">
    <i>
      <x/>
    </i>
    <i>
      <x v="1"/>
    </i>
  </colItems>
  <pageFields count="1">
    <pageField fld="5" item="1" hier="-1"/>
  </pageFields>
  <dataFields count="1">
    <dataField name="Contagem de Response9" fld="24" subtotal="count" baseField="0" baseItem="0"/>
  </dataFields>
  <chartFormats count="37">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15" format="107" series="1">
      <pivotArea type="data" outline="0" fieldPosition="0">
        <references count="2">
          <reference field="4294967294" count="1" selected="0">
            <x v="0"/>
          </reference>
          <reference field="6" count="1" selected="0">
            <x v="0"/>
          </reference>
        </references>
      </pivotArea>
    </chartFormat>
    <chartFormat chart="115" format="108" series="1">
      <pivotArea type="data" outline="0" fieldPosition="0">
        <references count="2">
          <reference field="4294967294" count="1" selected="0">
            <x v="0"/>
          </reference>
          <reference field="6" count="1" selected="0">
            <x v="1"/>
          </reference>
        </references>
      </pivotArea>
    </chartFormat>
    <chartFormat chart="115" format="109" series="1">
      <pivotArea type="data" outline="0" fieldPosition="0">
        <references count="2">
          <reference field="4294967294" count="1" selected="0">
            <x v="0"/>
          </reference>
          <reference field="6" count="1" selected="0">
            <x v="2"/>
          </reference>
        </references>
      </pivotArea>
    </chartFormat>
    <chartFormat chart="115" format="110" series="1">
      <pivotArea type="data" outline="0" fieldPosition="0">
        <references count="2">
          <reference field="4294967294" count="1" selected="0">
            <x v="0"/>
          </reference>
          <reference field="6" count="1" selected="0">
            <x v="3"/>
          </reference>
        </references>
      </pivotArea>
    </chartFormat>
    <chartFormat chart="115" format="112" series="1">
      <pivotArea type="data" outline="0" fieldPosition="0">
        <references count="2">
          <reference field="4294967294" count="1" selected="0">
            <x v="0"/>
          </reference>
          <reference field="6" count="1" selected="0">
            <x v="4"/>
          </reference>
        </references>
      </pivotArea>
    </chartFormat>
    <chartFormat chart="150" format="113" series="1">
      <pivotArea type="data" outline="0" fieldPosition="0">
        <references count="2">
          <reference field="4294967294" count="1" selected="0">
            <x v="0"/>
          </reference>
          <reference field="6" count="1" selected="0">
            <x v="0"/>
          </reference>
        </references>
      </pivotArea>
    </chartFormat>
    <chartFormat chart="150" format="114" series="1">
      <pivotArea type="data" outline="0" fieldPosition="0">
        <references count="2">
          <reference field="4294967294" count="1" selected="0">
            <x v="0"/>
          </reference>
          <reference field="6" count="1" selected="0">
            <x v="1"/>
          </reference>
        </references>
      </pivotArea>
    </chartFormat>
    <chartFormat chart="150" format="115" series="1">
      <pivotArea type="data" outline="0" fieldPosition="0">
        <references count="2">
          <reference field="4294967294" count="1" selected="0">
            <x v="0"/>
          </reference>
          <reference field="6" count="1" selected="0">
            <x v="2"/>
          </reference>
        </references>
      </pivotArea>
    </chartFormat>
    <chartFormat chart="150" format="116" series="1">
      <pivotArea type="data" outline="0" fieldPosition="0">
        <references count="2">
          <reference field="4294967294" count="1" selected="0">
            <x v="0"/>
          </reference>
          <reference field="6" count="1" selected="0">
            <x v="3"/>
          </reference>
        </references>
      </pivotArea>
    </chartFormat>
    <chartFormat chart="151" format="117" series="1">
      <pivotArea type="data" outline="0" fieldPosition="0">
        <references count="2">
          <reference field="4294967294" count="1" selected="0">
            <x v="0"/>
          </reference>
          <reference field="6" count="1" selected="0">
            <x v="0"/>
          </reference>
        </references>
      </pivotArea>
    </chartFormat>
    <chartFormat chart="151" format="118" series="1">
      <pivotArea type="data" outline="0" fieldPosition="0">
        <references count="2">
          <reference field="4294967294" count="1" selected="0">
            <x v="0"/>
          </reference>
          <reference field="6" count="1" selected="0">
            <x v="1"/>
          </reference>
        </references>
      </pivotArea>
    </chartFormat>
    <chartFormat chart="151" format="119" series="1">
      <pivotArea type="data" outline="0" fieldPosition="0">
        <references count="2">
          <reference field="4294967294" count="1" selected="0">
            <x v="0"/>
          </reference>
          <reference field="6" count="1" selected="0">
            <x v="2"/>
          </reference>
        </references>
      </pivotArea>
    </chartFormat>
    <chartFormat chart="151" format="120"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88A2BA-7481-4688-94F1-4CF91FE3448A}"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72">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n="Weight 1" x="1"/>
        <item n="Weight 2" x="3"/>
        <item n="Weight 3" x="2"/>
        <item n="Weight 4" x="5"/>
        <item n="Weight 5"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6"/>
  </rowFields>
  <rowItems count="3">
    <i>
      <x/>
    </i>
    <i>
      <x v="2"/>
    </i>
    <i>
      <x v="5"/>
    </i>
  </rowItems>
  <colFields count="1">
    <field x="6"/>
  </colFields>
  <colItems count="2">
    <i>
      <x/>
    </i>
    <i>
      <x v="1"/>
    </i>
  </colItems>
  <pageFields count="1">
    <pageField fld="5" item="1" hier="-1"/>
  </pageFields>
  <dataFields count="1">
    <dataField name="Contagem de Response10" fld="26" subtotal="count" baseField="0" baseItem="0"/>
  </dataFields>
  <chartFormats count="28">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21" series="1">
      <pivotArea type="data" outline="0" fieldPosition="0">
        <references count="2">
          <reference field="4294967294" count="1" selected="0">
            <x v="0"/>
          </reference>
          <reference field="6" count="1" selected="0">
            <x v="0"/>
          </reference>
        </references>
      </pivotArea>
    </chartFormat>
    <chartFormat chart="138" format="122" series="1">
      <pivotArea type="data" outline="0" fieldPosition="0">
        <references count="2">
          <reference field="4294967294" count="1" selected="0">
            <x v="0"/>
          </reference>
          <reference field="6" count="1" selected="0">
            <x v="1"/>
          </reference>
        </references>
      </pivotArea>
    </chartFormat>
    <chartFormat chart="138" format="123" series="1">
      <pivotArea type="data" outline="0" fieldPosition="0">
        <references count="2">
          <reference field="4294967294" count="1" selected="0">
            <x v="0"/>
          </reference>
          <reference field="6" count="1" selected="0">
            <x v="2"/>
          </reference>
        </references>
      </pivotArea>
    </chartFormat>
    <chartFormat chart="138" format="124"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EDB388-6C9D-457E-8E8F-1F3FAB7AC6E4}"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89">
  <location ref="A3:C6"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1"/>
        <item n="Weight 3" x="2"/>
        <item n="Weight 5"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8"/>
  </rowFields>
  <rowItems count="2">
    <i>
      <x/>
    </i>
    <i>
      <x v="3"/>
    </i>
  </rowItems>
  <colFields count="1">
    <field x="6"/>
  </colFields>
  <colItems count="2">
    <i>
      <x/>
    </i>
    <i>
      <x v="1"/>
    </i>
  </colItems>
  <pageFields count="1">
    <pageField fld="5" item="1" hier="-1"/>
  </pageFields>
  <dataFields count="1">
    <dataField name="Contagem de Response11" fld="28" subtotal="count" baseField="0" baseItem="0"/>
  </dataFields>
  <chartFormats count="32">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6" series="1">
      <pivotArea type="data" outline="0" fieldPosition="0">
        <references count="2">
          <reference field="4294967294" count="1" selected="0">
            <x v="0"/>
          </reference>
          <reference field="6" count="1" selected="0">
            <x v="0"/>
          </reference>
        </references>
      </pivotArea>
    </chartFormat>
    <chartFormat chart="153" format="137" series="1">
      <pivotArea type="data" outline="0" fieldPosition="0">
        <references count="2">
          <reference field="4294967294" count="1" selected="0">
            <x v="0"/>
          </reference>
          <reference field="6" count="1" selected="0">
            <x v="1"/>
          </reference>
        </references>
      </pivotArea>
    </chartFormat>
    <chartFormat chart="153" format="138" series="1">
      <pivotArea type="data" outline="0" fieldPosition="0">
        <references count="2">
          <reference field="4294967294" count="1" selected="0">
            <x v="0"/>
          </reference>
          <reference field="6" count="1" selected="0">
            <x v="2"/>
          </reference>
        </references>
      </pivotArea>
    </chartFormat>
    <chartFormat chart="153" format="13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3ED6894-B410-4EE7-B2D8-F3993F8938C0}"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203">
  <location ref="A3:E9"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n="Weight 1" x="1"/>
        <item n="Weight 2" x="4"/>
        <item n="Weight 3" x="2"/>
        <item n="Weight 4" x="3"/>
        <item n="Weight 5" x="5"/>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0"/>
  </rowFields>
  <rowItems count="5">
    <i>
      <x/>
    </i>
    <i>
      <x v="1"/>
    </i>
    <i>
      <x v="3"/>
    </i>
    <i>
      <x v="4"/>
    </i>
    <i>
      <x v="5"/>
    </i>
  </rowItems>
  <colFields count="1">
    <field x="6"/>
  </colFields>
  <colItems count="4">
    <i>
      <x/>
    </i>
    <i>
      <x v="1"/>
    </i>
    <i>
      <x v="2"/>
    </i>
    <i>
      <x v="3"/>
    </i>
  </colItems>
  <pageFields count="1">
    <pageField fld="5" item="0" hier="-1"/>
  </pageFields>
  <dataFields count="1">
    <dataField name="Contagem de Response12" fld="30" subtotal="count" baseField="0" baseItem="0"/>
  </dataFields>
  <chartFormats count="36">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8" series="1">
      <pivotArea type="data" outline="0" fieldPosition="0">
        <references count="2">
          <reference field="4294967294" count="1" selected="0">
            <x v="0"/>
          </reference>
          <reference field="6" count="1" selected="0">
            <x v="0"/>
          </reference>
        </references>
      </pivotArea>
    </chartFormat>
    <chartFormat chart="172" format="149" series="1">
      <pivotArea type="data" outline="0" fieldPosition="0">
        <references count="2">
          <reference field="4294967294" count="1" selected="0">
            <x v="0"/>
          </reference>
          <reference field="6" count="1" selected="0">
            <x v="1"/>
          </reference>
        </references>
      </pivotArea>
    </chartFormat>
    <chartFormat chart="172" format="150" series="1">
      <pivotArea type="data" outline="0" fieldPosition="0">
        <references count="2">
          <reference field="4294967294" count="1" selected="0">
            <x v="0"/>
          </reference>
          <reference field="6" count="1" selected="0">
            <x v="2"/>
          </reference>
        </references>
      </pivotArea>
    </chartFormat>
    <chartFormat chart="172" format="15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F064BA-0CDA-4C2E-BC11-99AE95A191C9}"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219">
  <location ref="A3:C6"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n="Weight 1" x="1"/>
        <item n="Weight 5"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2"/>
  </rowFields>
  <rowItems count="2">
    <i>
      <x/>
    </i>
    <i>
      <x v="2"/>
    </i>
  </rowItems>
  <colFields count="1">
    <field x="6"/>
  </colFields>
  <colItems count="2">
    <i>
      <x/>
    </i>
    <i>
      <x v="1"/>
    </i>
  </colItems>
  <pageFields count="1">
    <pageField fld="5" item="1" hier="-1"/>
  </pageFields>
  <dataFields count="1">
    <dataField name="Contagem de Response13" fld="32" subtotal="count" baseField="0" baseItem="0"/>
  </dataFields>
  <chartFormats count="44">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187" format="162" series="1">
      <pivotArea type="data" outline="0" fieldPosition="0">
        <references count="2">
          <reference field="4294967294" count="1" selected="0">
            <x v="0"/>
          </reference>
          <reference field="6" count="1" selected="0">
            <x v="0"/>
          </reference>
        </references>
      </pivotArea>
    </chartFormat>
    <chartFormat chart="187" format="163" series="1">
      <pivotArea type="data" outline="0" fieldPosition="0">
        <references count="2">
          <reference field="4294967294" count="1" selected="0">
            <x v="0"/>
          </reference>
          <reference field="6" count="1" selected="0">
            <x v="1"/>
          </reference>
        </references>
      </pivotArea>
    </chartFormat>
    <chartFormat chart="187" format="164" series="1">
      <pivotArea type="data" outline="0" fieldPosition="0">
        <references count="2">
          <reference field="4294967294" count="1" selected="0">
            <x v="0"/>
          </reference>
          <reference field="6" count="1" selected="0">
            <x v="2"/>
          </reference>
        </references>
      </pivotArea>
    </chartFormat>
    <chartFormat chart="187" format="165" series="1">
      <pivotArea type="data" outline="0" fieldPosition="0">
        <references count="2">
          <reference field="4294967294" count="1" selected="0">
            <x v="0"/>
          </reference>
          <reference field="6" count="1" selected="0">
            <x v="3"/>
          </reference>
        </references>
      </pivotArea>
    </chartFormat>
    <chartFormat chart="187" format="166"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5E79162-5779-445A-BCD0-D6DD87ED2A25}"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233">
  <location ref="A3:C8"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1"/>
        <item n="Weight 2" x="3"/>
        <item n="Weight 3"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4"/>
  </rowFields>
  <rowItems count="4">
    <i>
      <x/>
    </i>
    <i>
      <x v="1"/>
    </i>
    <i>
      <x v="2"/>
    </i>
    <i>
      <x v="3"/>
    </i>
  </rowItems>
  <colFields count="1">
    <field x="6"/>
  </colFields>
  <colItems count="2">
    <i>
      <x/>
    </i>
    <i>
      <x v="1"/>
    </i>
  </colItems>
  <pageFields count="1">
    <pageField fld="5" item="1" hier="-1"/>
  </pageFields>
  <dataFields count="1">
    <dataField name="Contagem de Response14" fld="34" subtotal="count" baseField="0" baseItem="0"/>
  </dataFields>
  <chartFormats count="48">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00" format="176" series="1">
      <pivotArea type="data" outline="0" fieldPosition="0">
        <references count="2">
          <reference field="4294967294" count="1" selected="0">
            <x v="0"/>
          </reference>
          <reference field="6" count="1" selected="0">
            <x v="0"/>
          </reference>
        </references>
      </pivotArea>
    </chartFormat>
    <chartFormat chart="200" format="177" series="1">
      <pivotArea type="data" outline="0" fieldPosition="0">
        <references count="2">
          <reference field="4294967294" count="1" selected="0">
            <x v="0"/>
          </reference>
          <reference field="6" count="1" selected="0">
            <x v="1"/>
          </reference>
        </references>
      </pivotArea>
    </chartFormat>
    <chartFormat chart="200" format="178" series="1">
      <pivotArea type="data" outline="0" fieldPosition="0">
        <references count="2">
          <reference field="4294967294" count="1" selected="0">
            <x v="0"/>
          </reference>
          <reference field="6" count="1" selected="0">
            <x v="2"/>
          </reference>
        </references>
      </pivotArea>
    </chartFormat>
    <chartFormat chart="200" format="179" series="1">
      <pivotArea type="data" outline="0" fieldPosition="0">
        <references count="2">
          <reference field="4294967294" count="1" selected="0">
            <x v="0"/>
          </reference>
          <reference field="6" count="1" selected="0">
            <x v="3"/>
          </reference>
        </references>
      </pivotArea>
    </chartFormat>
    <chartFormat chart="200" format="181"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5869D8F-87DB-4977-B80A-CA6D94F1B157}"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251">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n="Weight 1" x="1"/>
        <item n="Weight 2" x="0"/>
        <item n="Weight 3" x="4"/>
        <item n="Weight 4" x="3"/>
        <item n="Weight 5" x="5"/>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6"/>
  </rowFields>
  <rowItems count="3">
    <i>
      <x/>
    </i>
    <i>
      <x v="1"/>
    </i>
    <i>
      <x v="5"/>
    </i>
  </rowItems>
  <colFields count="1">
    <field x="6"/>
  </colFields>
  <colItems count="2">
    <i>
      <x/>
    </i>
    <i>
      <x v="1"/>
    </i>
  </colItems>
  <pageFields count="1">
    <pageField fld="5" item="1" hier="-1"/>
  </pageFields>
  <dataFields count="1">
    <dataField name="Contagem de Response15" fld="36" subtotal="count" baseField="0" baseItem="0"/>
  </dataFields>
  <chartFormats count="52">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17" format="191" series="1">
      <pivotArea type="data" outline="0" fieldPosition="0">
        <references count="2">
          <reference field="4294967294" count="1" selected="0">
            <x v="0"/>
          </reference>
          <reference field="6" count="1" selected="0">
            <x v="0"/>
          </reference>
        </references>
      </pivotArea>
    </chartFormat>
    <chartFormat chart="217" format="192" series="1">
      <pivotArea type="data" outline="0" fieldPosition="0">
        <references count="2">
          <reference field="4294967294" count="1" selected="0">
            <x v="0"/>
          </reference>
          <reference field="6" count="1" selected="0">
            <x v="1"/>
          </reference>
        </references>
      </pivotArea>
    </chartFormat>
    <chartFormat chart="217" format="193" series="1">
      <pivotArea type="data" outline="0" fieldPosition="0">
        <references count="2">
          <reference field="4294967294" count="1" selected="0">
            <x v="0"/>
          </reference>
          <reference field="6" count="1" selected="0">
            <x v="2"/>
          </reference>
        </references>
      </pivotArea>
    </chartFormat>
    <chartFormat chart="217" format="194" series="1">
      <pivotArea type="data" outline="0" fieldPosition="0">
        <references count="2">
          <reference field="4294967294" count="1" selected="0">
            <x v="0"/>
          </reference>
          <reference field="6" count="1" selected="0">
            <x v="3"/>
          </reference>
        </references>
      </pivotArea>
    </chartFormat>
    <chartFormat chart="217" format="196"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6275E51-C5A4-4700-9825-CD8D3682E2CA}"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265">
  <location ref="A3:C9"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n="Weight 1" x="3"/>
        <item n="Weight 2" x="1"/>
        <item n="Weight 3" x="2"/>
        <item n="Weight 4" x="0"/>
        <item n="Weight 5" x="4"/>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8"/>
  </rowFields>
  <rowItems count="5">
    <i>
      <x v="1"/>
    </i>
    <i>
      <x v="2"/>
    </i>
    <i>
      <x v="3"/>
    </i>
    <i>
      <x v="4"/>
    </i>
    <i>
      <x v="5"/>
    </i>
  </rowItems>
  <colFields count="1">
    <field x="6"/>
  </colFields>
  <colItems count="2">
    <i>
      <x/>
    </i>
    <i>
      <x v="1"/>
    </i>
  </colItems>
  <pageFields count="1">
    <pageField fld="5" item="1" hier="-1"/>
  </pageFields>
  <dataFields count="1">
    <dataField name="Contagem de Response16" fld="38" subtotal="count" baseField="0" baseItem="0"/>
  </dataFields>
  <chartFormats count="56">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35" format="206" series="1">
      <pivotArea type="data" outline="0" fieldPosition="0">
        <references count="2">
          <reference field="4294967294" count="1" selected="0">
            <x v="0"/>
          </reference>
          <reference field="6" count="1" selected="0">
            <x v="0"/>
          </reference>
        </references>
      </pivotArea>
    </chartFormat>
    <chartFormat chart="235" format="207" series="1">
      <pivotArea type="data" outline="0" fieldPosition="0">
        <references count="2">
          <reference field="4294967294" count="1" selected="0">
            <x v="0"/>
          </reference>
          <reference field="6" count="1" selected="0">
            <x v="2"/>
          </reference>
        </references>
      </pivotArea>
    </chartFormat>
    <chartFormat chart="235" format="208" series="1">
      <pivotArea type="data" outline="0" fieldPosition="0">
        <references count="2">
          <reference field="4294967294" count="1" selected="0">
            <x v="0"/>
          </reference>
          <reference field="6" count="1" selected="0">
            <x v="1"/>
          </reference>
        </references>
      </pivotArea>
    </chartFormat>
    <chartFormat chart="235" format="209" series="1">
      <pivotArea type="data" outline="0" fieldPosition="0">
        <references count="2">
          <reference field="4294967294" count="1" selected="0">
            <x v="0"/>
          </reference>
          <reference field="6" count="1" selected="0">
            <x v="3"/>
          </reference>
        </references>
      </pivotArea>
    </chartFormat>
    <chartFormat chart="235" format="211"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9345F12-1B05-4EF2-AE11-73A3911B877F}"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284">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n="Weight 1" x="1"/>
        <item n="Weight 2" x="0"/>
        <item n="Weight 3" x="3"/>
        <item n="Weight 4" x="2"/>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0"/>
  </rowFields>
  <rowItems count="3">
    <i>
      <x/>
    </i>
    <i>
      <x v="1"/>
    </i>
    <i>
      <x v="4"/>
    </i>
  </rowItems>
  <colFields count="1">
    <field x="6"/>
  </colFields>
  <colItems count="2">
    <i>
      <x/>
    </i>
    <i>
      <x v="1"/>
    </i>
  </colItems>
  <pageFields count="1">
    <pageField fld="5" item="1" hier="-1"/>
  </pageFields>
  <dataFields count="1">
    <dataField name="Contagem de Response17" fld="40" subtotal="count" baseField="0" baseItem="0"/>
  </dataFields>
  <chartFormats count="60">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49" format="220" series="1">
      <pivotArea type="data" outline="0" fieldPosition="0">
        <references count="2">
          <reference field="4294967294" count="1" selected="0">
            <x v="0"/>
          </reference>
          <reference field="6" count="1" selected="0">
            <x v="0"/>
          </reference>
        </references>
      </pivotArea>
    </chartFormat>
    <chartFormat chart="249" format="221" series="1">
      <pivotArea type="data" outline="0" fieldPosition="0">
        <references count="2">
          <reference field="4294967294" count="1" selected="0">
            <x v="0"/>
          </reference>
          <reference field="6" count="1" selected="0">
            <x v="1"/>
          </reference>
        </references>
      </pivotArea>
    </chartFormat>
    <chartFormat chart="249" format="222" series="1">
      <pivotArea type="data" outline="0" fieldPosition="0">
        <references count="2">
          <reference field="4294967294" count="1" selected="0">
            <x v="0"/>
          </reference>
          <reference field="6" count="1" selected="0">
            <x v="2"/>
          </reference>
        </references>
      </pivotArea>
    </chartFormat>
    <chartFormat chart="249" format="223" series="1">
      <pivotArea type="data" outline="0" fieldPosition="0">
        <references count="2">
          <reference field="4294967294" count="1" selected="0">
            <x v="0"/>
          </reference>
          <reference field="6" count="1" selected="0">
            <x v="3"/>
          </reference>
        </references>
      </pivotArea>
    </chartFormat>
    <chartFormat chart="249" format="22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61A88A0-EC44-4B5B-86E9-08B9133C0579}"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297">
  <location ref="A3:C8"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n="Weight 1" x="0"/>
        <item n="Weight 2" x="3"/>
        <item n="Weight 3" x="1"/>
        <item n="Weight 4" x="2"/>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2"/>
  </rowFields>
  <rowItems count="4">
    <i>
      <x/>
    </i>
    <i>
      <x v="1"/>
    </i>
    <i>
      <x v="2"/>
    </i>
    <i>
      <x v="3"/>
    </i>
  </rowItems>
  <colFields count="1">
    <field x="6"/>
  </colFields>
  <colItems count="2">
    <i>
      <x/>
    </i>
    <i>
      <x v="1"/>
    </i>
  </colItems>
  <pageFields count="1">
    <pageField fld="5" item="1" hier="-1"/>
  </pageFields>
  <dataFields count="1">
    <dataField name="Contagem de Response18" fld="42" subtotal="count" baseField="0" baseItem="0"/>
  </dataFields>
  <chartFormats count="64">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64" format="233" series="1">
      <pivotArea type="data" outline="0" fieldPosition="0">
        <references count="2">
          <reference field="4294967294" count="1" selected="0">
            <x v="0"/>
          </reference>
          <reference field="6" count="1" selected="0">
            <x v="0"/>
          </reference>
        </references>
      </pivotArea>
    </chartFormat>
    <chartFormat chart="264" format="234" series="1">
      <pivotArea type="data" outline="0" fieldPosition="0">
        <references count="2">
          <reference field="4294967294" count="1" selected="0">
            <x v="0"/>
          </reference>
          <reference field="6" count="1" selected="0">
            <x v="1"/>
          </reference>
        </references>
      </pivotArea>
    </chartFormat>
    <chartFormat chart="264" format="235" series="1">
      <pivotArea type="data" outline="0" fieldPosition="0">
        <references count="2">
          <reference field="4294967294" count="1" selected="0">
            <x v="0"/>
          </reference>
          <reference field="6" count="1" selected="0">
            <x v="2"/>
          </reference>
        </references>
      </pivotArea>
    </chartFormat>
    <chartFormat chart="264" format="236" series="1">
      <pivotArea type="data" outline="0" fieldPosition="0">
        <references count="2">
          <reference field="4294967294" count="1" selected="0">
            <x v="0"/>
          </reference>
          <reference field="6" count="1" selected="0">
            <x v="3"/>
          </reference>
        </references>
      </pivotArea>
    </chartFormat>
    <chartFormat chart="264" format="237"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8B6DB8-1FF6-4550-925D-47EA6D6BF5FD}" name="Tabela dinâmica22"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91">
  <location ref="A4: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n="Weight 1" x="1"/>
        <item n="Weight 5"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2">
    <i>
      <x/>
    </i>
    <i>
      <x v="1"/>
    </i>
  </rowItems>
  <colFields count="1">
    <field x="6"/>
  </colFields>
  <colItems count="2">
    <i>
      <x/>
    </i>
    <i>
      <x v="1"/>
    </i>
  </colItems>
  <pageFields count="1">
    <pageField fld="5" item="1" hier="-1"/>
  </pageFields>
  <dataFields count="1">
    <dataField name="Contagem de Response" fld="8" subtotal="count" baseField="0" baseItem="0"/>
  </dataFields>
  <chartFormats count="14">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1" format="8" series="1">
      <pivotArea type="data" outline="0" fieldPosition="0">
        <references count="2">
          <reference field="4294967294" count="1" selected="0">
            <x v="0"/>
          </reference>
          <reference field="6" count="1" selected="0">
            <x v="0"/>
          </reference>
        </references>
      </pivotArea>
    </chartFormat>
    <chartFormat chart="1" format="9" series="1">
      <pivotArea type="data" outline="0" fieldPosition="0">
        <references count="2">
          <reference field="4294967294" count="1" selected="0">
            <x v="0"/>
          </reference>
          <reference field="6" count="1" selected="0">
            <x v="1"/>
          </reference>
        </references>
      </pivotArea>
    </chartFormat>
    <chartFormat chart="1" format="10" series="1">
      <pivotArea type="data" outline="0" fieldPosition="0">
        <references count="2">
          <reference field="4294967294" count="1" selected="0">
            <x v="0"/>
          </reference>
          <reference field="6" count="1" selected="0">
            <x v="2"/>
          </reference>
        </references>
      </pivotArea>
    </chartFormat>
    <chartFormat chart="1" format="11" series="1">
      <pivotArea type="data" outline="0" fieldPosition="0">
        <references count="2">
          <reference field="4294967294" count="1" selected="0">
            <x v="0"/>
          </reference>
          <reference field="6" count="1" selected="0">
            <x v="3"/>
          </reference>
        </references>
      </pivotArea>
    </chartFormat>
    <chartFormat chart="23" format="6" series="1">
      <pivotArea type="data" outline="0" fieldPosition="0">
        <references count="2">
          <reference field="4294967294" count="1" selected="0">
            <x v="0"/>
          </reference>
          <reference field="6" count="1" selected="0">
            <x v="0"/>
          </reference>
        </references>
      </pivotArea>
    </chartFormat>
    <chartFormat chart="23" format="7" series="1">
      <pivotArea type="data" outline="0" fieldPosition="0">
        <references count="2">
          <reference field="4294967294" count="1" selected="0">
            <x v="0"/>
          </reference>
          <reference field="6" count="1" selected="0">
            <x v="1"/>
          </reference>
        </references>
      </pivotArea>
    </chartFormat>
    <chartFormat chart="24" format="8" series="1">
      <pivotArea type="data" outline="0" fieldPosition="0">
        <references count="2">
          <reference field="4294967294" count="1" selected="0">
            <x v="0"/>
          </reference>
          <reference field="6" count="1" selected="0">
            <x v="0"/>
          </reference>
        </references>
      </pivotArea>
    </chartFormat>
    <chartFormat chart="24" format="9"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4"/>
          </reference>
        </references>
      </pivotArea>
    </chartFormat>
    <chartFormat chart="0" format="7">
      <pivotArea type="data" outline="0" fieldPosition="0">
        <references count="3">
          <reference field="4294967294" count="1" selected="0">
            <x v="0"/>
          </reference>
          <reference field="6"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1D4C692-1775-4184-ADC7-3EFD1C5A2E2A}"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307">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1"/>
        <item n="Weight 3" x="0"/>
        <item n="Weight 5"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4"/>
  </rowFields>
  <rowItems count="3">
    <i>
      <x/>
    </i>
    <i>
      <x v="1"/>
    </i>
    <i>
      <x v="3"/>
    </i>
  </rowItems>
  <colFields count="1">
    <field x="6"/>
  </colFields>
  <colItems count="2">
    <i>
      <x/>
    </i>
    <i>
      <x v="1"/>
    </i>
  </colItems>
  <pageFields count="1">
    <pageField fld="5" item="1" hier="-1"/>
  </pageFields>
  <dataFields count="1">
    <dataField name="Contagem de Response19" fld="44" subtotal="count" baseField="0" baseItem="0"/>
  </dataFields>
  <chartFormats count="68">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77" format="241" series="1">
      <pivotArea type="data" outline="0" fieldPosition="0">
        <references count="1">
          <reference field="6" count="1" selected="0">
            <x v="0"/>
          </reference>
        </references>
      </pivotArea>
    </chartFormat>
    <chartFormat chart="277" format="242" series="1">
      <pivotArea type="data" outline="0" fieldPosition="0">
        <references count="1">
          <reference field="6" count="1" selected="0">
            <x v="1"/>
          </reference>
        </references>
      </pivotArea>
    </chartFormat>
    <chartFormat chart="277" format="243" series="1">
      <pivotArea type="data" outline="0" fieldPosition="0">
        <references count="1">
          <reference field="6" count="1" selected="0">
            <x v="2"/>
          </reference>
        </references>
      </pivotArea>
    </chartFormat>
    <chartFormat chart="277" format="244" series="1">
      <pivotArea type="data" outline="0" fieldPosition="0">
        <references count="1">
          <reference field="6" count="1" selected="0">
            <x v="3"/>
          </reference>
        </references>
      </pivotArea>
    </chartFormat>
    <chartFormat chart="277" format="246" series="1">
      <pivotArea type="data" outline="0" fieldPosition="0">
        <references count="2">
          <reference field="4294967294" count="1" selected="0">
            <x v="0"/>
          </reference>
          <reference field="6" count="1" selected="0">
            <x v="0"/>
          </reference>
        </references>
      </pivotArea>
    </chartFormat>
    <chartFormat chart="277" format="247" series="1">
      <pivotArea type="data" outline="0" fieldPosition="0">
        <references count="2">
          <reference field="4294967294" count="1" selected="0">
            <x v="0"/>
          </reference>
          <reference field="6" count="1" selected="0">
            <x v="1"/>
          </reference>
        </references>
      </pivotArea>
    </chartFormat>
    <chartFormat chart="277" format="248" series="1">
      <pivotArea type="data" outline="0" fieldPosition="0">
        <references count="2">
          <reference field="4294967294" count="1" selected="0">
            <x v="0"/>
          </reference>
          <reference field="6" count="1" selected="0">
            <x v="2"/>
          </reference>
        </references>
      </pivotArea>
    </chartFormat>
    <chartFormat chart="277" format="249" series="1">
      <pivotArea type="data" outline="0" fieldPosition="0">
        <references count="2">
          <reference field="4294967294" count="1" selected="0">
            <x v="0"/>
          </reference>
          <reference field="6" count="1" selected="0">
            <x v="3"/>
          </reference>
        </references>
      </pivotArea>
    </chartFormat>
    <chartFormat chart="277" format="250"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2DD0151-3C14-4843-9DA1-96E15DE45AB2}"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322">
  <location ref="A3:C5"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n="Weight 1" x="0"/>
        <item n="Weight 5"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6"/>
  </rowFields>
  <rowItems count="1">
    <i>
      <x/>
    </i>
  </rowItems>
  <colFields count="1">
    <field x="6"/>
  </colFields>
  <colItems count="2">
    <i>
      <x/>
    </i>
    <i>
      <x v="1"/>
    </i>
  </colItems>
  <pageFields count="1">
    <pageField fld="5" item="1" hier="-1"/>
  </pageFields>
  <dataFields count="1">
    <dataField name="Contagem de Response20" fld="46" subtotal="count" baseField="0" baseItem="0"/>
  </dataFields>
  <chartFormats count="72">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77" format="241" series="1">
      <pivotArea type="data" outline="0" fieldPosition="0">
        <references count="1">
          <reference field="6" count="1" selected="0">
            <x v="0"/>
          </reference>
        </references>
      </pivotArea>
    </chartFormat>
    <chartFormat chart="277" format="242" series="1">
      <pivotArea type="data" outline="0" fieldPosition="0">
        <references count="1">
          <reference field="6" count="1" selected="0">
            <x v="1"/>
          </reference>
        </references>
      </pivotArea>
    </chartFormat>
    <chartFormat chart="277" format="243" series="1">
      <pivotArea type="data" outline="0" fieldPosition="0">
        <references count="1">
          <reference field="6" count="1" selected="0">
            <x v="2"/>
          </reference>
        </references>
      </pivotArea>
    </chartFormat>
    <chartFormat chart="277" format="244" series="1">
      <pivotArea type="data" outline="0" fieldPosition="0">
        <references count="1">
          <reference field="6" count="1" selected="0">
            <x v="3"/>
          </reference>
        </references>
      </pivotArea>
    </chartFormat>
    <chartFormat chart="290" format="255" series="1">
      <pivotArea type="data" outline="0" fieldPosition="0">
        <references count="1">
          <reference field="6" count="1" selected="0">
            <x v="0"/>
          </reference>
        </references>
      </pivotArea>
    </chartFormat>
    <chartFormat chart="290" format="256" series="1">
      <pivotArea type="data" outline="0" fieldPosition="0">
        <references count="1">
          <reference field="6" count="1" selected="0">
            <x v="1"/>
          </reference>
        </references>
      </pivotArea>
    </chartFormat>
    <chartFormat chart="290" format="257" series="1">
      <pivotArea type="data" outline="0" fieldPosition="0">
        <references count="1">
          <reference field="6" count="1" selected="0">
            <x v="2"/>
          </reference>
        </references>
      </pivotArea>
    </chartFormat>
    <chartFormat chart="290" format="258" series="1">
      <pivotArea type="data" outline="0" fieldPosition="0">
        <references count="1">
          <reference field="6" count="1" selected="0">
            <x v="3"/>
          </reference>
        </references>
      </pivotArea>
    </chartFormat>
    <chartFormat chart="290" format="260" series="1">
      <pivotArea type="data" outline="0" fieldPosition="0">
        <references count="2">
          <reference field="4294967294" count="1" selected="0">
            <x v="0"/>
          </reference>
          <reference field="6" count="1" selected="0">
            <x v="0"/>
          </reference>
        </references>
      </pivotArea>
    </chartFormat>
    <chartFormat chart="290" format="261" series="1">
      <pivotArea type="data" outline="0" fieldPosition="0">
        <references count="2">
          <reference field="4294967294" count="1" selected="0">
            <x v="0"/>
          </reference>
          <reference field="6" count="1" selected="0">
            <x v="1"/>
          </reference>
        </references>
      </pivotArea>
    </chartFormat>
    <chartFormat chart="290" format="262" series="1">
      <pivotArea type="data" outline="0" fieldPosition="0">
        <references count="2">
          <reference field="4294967294" count="1" selected="0">
            <x v="0"/>
          </reference>
          <reference field="6" count="1" selected="0">
            <x v="2"/>
          </reference>
        </references>
      </pivotArea>
    </chartFormat>
    <chartFormat chart="290" format="263" series="1">
      <pivotArea type="data" outline="0" fieldPosition="0">
        <references count="2">
          <reference field="4294967294" count="1" selected="0">
            <x v="0"/>
          </reference>
          <reference field="6" count="1" selected="0">
            <x v="3"/>
          </reference>
        </references>
      </pivotArea>
    </chartFormat>
    <chartFormat chart="290" format="265"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8B0AEE3-1CEC-477A-AA76-90386660EE0A}"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348">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n="Weight 1" x="0"/>
        <item n="Weight 2" x="3"/>
        <item n="Weight 3" x="5"/>
        <item n="Weight 4" x="2"/>
        <item n="Weight 5" x="1"/>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8"/>
  </rowFields>
  <rowItems count="3">
    <i>
      <x/>
    </i>
    <i>
      <x v="1"/>
    </i>
    <i>
      <x v="2"/>
    </i>
  </rowItems>
  <colFields count="1">
    <field x="6"/>
  </colFields>
  <colItems count="2">
    <i>
      <x/>
    </i>
    <i>
      <x v="1"/>
    </i>
  </colItems>
  <pageFields count="1">
    <pageField fld="5" item="1" hier="-1"/>
  </pageFields>
  <dataFields count="1">
    <dataField name="Contagem de Response21" fld="48" subtotal="count" baseField="0" baseItem="0"/>
  </dataFields>
  <chartFormats count="84">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77" format="241" series="1">
      <pivotArea type="data" outline="0" fieldPosition="0">
        <references count="1">
          <reference field="6" count="1" selected="0">
            <x v="0"/>
          </reference>
        </references>
      </pivotArea>
    </chartFormat>
    <chartFormat chart="277" format="242" series="1">
      <pivotArea type="data" outline="0" fieldPosition="0">
        <references count="1">
          <reference field="6" count="1" selected="0">
            <x v="1"/>
          </reference>
        </references>
      </pivotArea>
    </chartFormat>
    <chartFormat chart="277" format="243" series="1">
      <pivotArea type="data" outline="0" fieldPosition="0">
        <references count="1">
          <reference field="6" count="1" selected="0">
            <x v="2"/>
          </reference>
        </references>
      </pivotArea>
    </chartFormat>
    <chartFormat chart="277" format="244" series="1">
      <pivotArea type="data" outline="0" fieldPosition="0">
        <references count="1">
          <reference field="6" count="1" selected="0">
            <x v="3"/>
          </reference>
        </references>
      </pivotArea>
    </chartFormat>
    <chartFormat chart="290" format="255" series="1">
      <pivotArea type="data" outline="0" fieldPosition="0">
        <references count="1">
          <reference field="6" count="1" selected="0">
            <x v="0"/>
          </reference>
        </references>
      </pivotArea>
    </chartFormat>
    <chartFormat chart="290" format="256" series="1">
      <pivotArea type="data" outline="0" fieldPosition="0">
        <references count="1">
          <reference field="6" count="1" selected="0">
            <x v="1"/>
          </reference>
        </references>
      </pivotArea>
    </chartFormat>
    <chartFormat chart="290" format="257" series="1">
      <pivotArea type="data" outline="0" fieldPosition="0">
        <references count="1">
          <reference field="6" count="1" selected="0">
            <x v="2"/>
          </reference>
        </references>
      </pivotArea>
    </chartFormat>
    <chartFormat chart="290" format="258" series="1">
      <pivotArea type="data" outline="0" fieldPosition="0">
        <references count="1">
          <reference field="6" count="1" selected="0">
            <x v="3"/>
          </reference>
        </references>
      </pivotArea>
    </chartFormat>
    <chartFormat chart="306" format="270" series="1">
      <pivotArea type="data" outline="0" fieldPosition="0">
        <references count="1">
          <reference field="6" count="1" selected="0">
            <x v="0"/>
          </reference>
        </references>
      </pivotArea>
    </chartFormat>
    <chartFormat chart="306" format="271" series="1">
      <pivotArea type="data" outline="0" fieldPosition="0">
        <references count="1">
          <reference field="6" count="1" selected="0">
            <x v="1"/>
          </reference>
        </references>
      </pivotArea>
    </chartFormat>
    <chartFormat chart="306" format="272" series="1">
      <pivotArea type="data" outline="0" fieldPosition="0">
        <references count="1">
          <reference field="6" count="1" selected="0">
            <x v="2"/>
          </reference>
        </references>
      </pivotArea>
    </chartFormat>
    <chartFormat chart="306" format="273" series="1">
      <pivotArea type="data" outline="0" fieldPosition="0">
        <references count="1">
          <reference field="6" count="1" selected="0">
            <x v="3"/>
          </reference>
        </references>
      </pivotArea>
    </chartFormat>
    <chartFormat chart="306" format="275" series="1">
      <pivotArea type="data" outline="0" fieldPosition="0">
        <references count="2">
          <reference field="4294967294" count="1" selected="0">
            <x v="0"/>
          </reference>
          <reference field="6" count="1" selected="0">
            <x v="0"/>
          </reference>
        </references>
      </pivotArea>
    </chartFormat>
    <chartFormat chart="306" format="276" series="1">
      <pivotArea type="data" outline="0" fieldPosition="0">
        <references count="2">
          <reference field="4294967294" count="1" selected="0">
            <x v="0"/>
          </reference>
          <reference field="6" count="1" selected="0">
            <x v="1"/>
          </reference>
        </references>
      </pivotArea>
    </chartFormat>
    <chartFormat chart="306" format="277" series="1">
      <pivotArea type="data" outline="0" fieldPosition="0">
        <references count="2">
          <reference field="4294967294" count="1" selected="0">
            <x v="0"/>
          </reference>
          <reference field="6" count="1" selected="0">
            <x v="2"/>
          </reference>
        </references>
      </pivotArea>
    </chartFormat>
    <chartFormat chart="306" format="279" series="1">
      <pivotArea type="data" outline="0" fieldPosition="0">
        <references count="2">
          <reference field="4294967294" count="1" selected="0">
            <x v="0"/>
          </reference>
          <reference field="6" count="1" selected="0">
            <x v="3"/>
          </reference>
        </references>
      </pivotArea>
    </chartFormat>
    <chartFormat chart="311" format="280" series="1">
      <pivotArea type="data" outline="0" fieldPosition="0">
        <references count="2">
          <reference field="4294967294" count="1" selected="0">
            <x v="0"/>
          </reference>
          <reference field="6" count="1" selected="0">
            <x v="0"/>
          </reference>
        </references>
      </pivotArea>
    </chartFormat>
    <chartFormat chart="311" format="281" series="1">
      <pivotArea type="data" outline="0" fieldPosition="0">
        <references count="2">
          <reference field="4294967294" count="1" selected="0">
            <x v="0"/>
          </reference>
          <reference field="6" count="1" selected="0">
            <x v="1"/>
          </reference>
        </references>
      </pivotArea>
    </chartFormat>
    <chartFormat chart="311" format="282" series="1">
      <pivotArea type="data" outline="0" fieldPosition="0">
        <references count="2">
          <reference field="4294967294" count="1" selected="0">
            <x v="0"/>
          </reference>
          <reference field="6" count="1" selected="0">
            <x v="2"/>
          </reference>
        </references>
      </pivotArea>
    </chartFormat>
    <chartFormat chart="311" format="283" series="1">
      <pivotArea type="data" outline="0" fieldPosition="0">
        <references count="2">
          <reference field="4294967294" count="1" selected="0">
            <x v="0"/>
          </reference>
          <reference field="6" count="1" selected="0">
            <x v="3"/>
          </reference>
        </references>
      </pivotArea>
    </chartFormat>
    <chartFormat chart="312" format="285" series="1">
      <pivotArea type="data" outline="0" fieldPosition="0">
        <references count="2">
          <reference field="4294967294" count="1" selected="0">
            <x v="0"/>
          </reference>
          <reference field="6" count="1" selected="0">
            <x v="0"/>
          </reference>
        </references>
      </pivotArea>
    </chartFormat>
    <chartFormat chart="312" format="286" series="1">
      <pivotArea type="data" outline="0" fieldPosition="0">
        <references count="2">
          <reference field="4294967294" count="1" selected="0">
            <x v="0"/>
          </reference>
          <reference field="6" count="1" selected="0">
            <x v="1"/>
          </reference>
        </references>
      </pivotArea>
    </chartFormat>
    <chartFormat chart="312" format="287" series="1">
      <pivotArea type="data" outline="0" fieldPosition="0">
        <references count="2">
          <reference field="4294967294" count="1" selected="0">
            <x v="0"/>
          </reference>
          <reference field="6" count="1" selected="0">
            <x v="2"/>
          </reference>
        </references>
      </pivotArea>
    </chartFormat>
    <chartFormat chart="312" format="288" series="1">
      <pivotArea type="data" outline="0" fieldPosition="0">
        <references count="2">
          <reference field="4294967294" count="1" selected="0">
            <x v="0"/>
          </reference>
          <reference field="6" count="1" selected="0">
            <x v="3"/>
          </reference>
        </references>
      </pivotArea>
    </chartFormat>
    <chartFormat chart="306" format="280"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2BC6562-5BBF-47BD-9D4F-19BDBD9ADB6E}"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369">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n="Weight 1" x="0"/>
        <item n="Weight 2" x="4"/>
        <item n="Weight 3" x="5"/>
        <item n="Weight 4" x="1"/>
        <item n="Weight 5"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0"/>
  </rowFields>
  <rowItems count="3">
    <i>
      <x/>
    </i>
    <i>
      <x v="1"/>
    </i>
    <i>
      <x v="2"/>
    </i>
  </rowItems>
  <colFields count="1">
    <field x="6"/>
  </colFields>
  <colItems count="2">
    <i>
      <x/>
    </i>
    <i>
      <x v="1"/>
    </i>
  </colItems>
  <pageFields count="1">
    <pageField fld="5" item="1" hier="-1"/>
  </pageFields>
  <dataFields count="1">
    <dataField name="Contagem de Response22" fld="50" subtotal="count" baseField="0" baseItem="0"/>
  </dataFields>
  <chartFormats count="80">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77" format="241" series="1">
      <pivotArea type="data" outline="0" fieldPosition="0">
        <references count="1">
          <reference field="6" count="1" selected="0">
            <x v="0"/>
          </reference>
        </references>
      </pivotArea>
    </chartFormat>
    <chartFormat chart="277" format="242" series="1">
      <pivotArea type="data" outline="0" fieldPosition="0">
        <references count="1">
          <reference field="6" count="1" selected="0">
            <x v="1"/>
          </reference>
        </references>
      </pivotArea>
    </chartFormat>
    <chartFormat chart="277" format="243" series="1">
      <pivotArea type="data" outline="0" fieldPosition="0">
        <references count="1">
          <reference field="6" count="1" selected="0">
            <x v="2"/>
          </reference>
        </references>
      </pivotArea>
    </chartFormat>
    <chartFormat chart="277" format="244" series="1">
      <pivotArea type="data" outline="0" fieldPosition="0">
        <references count="1">
          <reference field="6" count="1" selected="0">
            <x v="3"/>
          </reference>
        </references>
      </pivotArea>
    </chartFormat>
    <chartFormat chart="290" format="255" series="1">
      <pivotArea type="data" outline="0" fieldPosition="0">
        <references count="1">
          <reference field="6" count="1" selected="0">
            <x v="0"/>
          </reference>
        </references>
      </pivotArea>
    </chartFormat>
    <chartFormat chart="290" format="256" series="1">
      <pivotArea type="data" outline="0" fieldPosition="0">
        <references count="1">
          <reference field="6" count="1" selected="0">
            <x v="1"/>
          </reference>
        </references>
      </pivotArea>
    </chartFormat>
    <chartFormat chart="290" format="257" series="1">
      <pivotArea type="data" outline="0" fieldPosition="0">
        <references count="1">
          <reference field="6" count="1" selected="0">
            <x v="2"/>
          </reference>
        </references>
      </pivotArea>
    </chartFormat>
    <chartFormat chart="290" format="258" series="1">
      <pivotArea type="data" outline="0" fieldPosition="0">
        <references count="1">
          <reference field="6" count="1" selected="0">
            <x v="3"/>
          </reference>
        </references>
      </pivotArea>
    </chartFormat>
    <chartFormat chart="306" format="270" series="1">
      <pivotArea type="data" outline="0" fieldPosition="0">
        <references count="1">
          <reference field="6" count="1" selected="0">
            <x v="0"/>
          </reference>
        </references>
      </pivotArea>
    </chartFormat>
    <chartFormat chart="306" format="271" series="1">
      <pivotArea type="data" outline="0" fieldPosition="0">
        <references count="1">
          <reference field="6" count="1" selected="0">
            <x v="1"/>
          </reference>
        </references>
      </pivotArea>
    </chartFormat>
    <chartFormat chart="306" format="272" series="1">
      <pivotArea type="data" outline="0" fieldPosition="0">
        <references count="1">
          <reference field="6" count="1" selected="0">
            <x v="2"/>
          </reference>
        </references>
      </pivotArea>
    </chartFormat>
    <chartFormat chart="306" format="273" series="1">
      <pivotArea type="data" outline="0" fieldPosition="0">
        <references count="1">
          <reference field="6" count="1" selected="0">
            <x v="3"/>
          </reference>
        </references>
      </pivotArea>
    </chartFormat>
    <chartFormat chart="332" format="284" series="1">
      <pivotArea type="data" outline="0" fieldPosition="0">
        <references count="1">
          <reference field="6" count="1" selected="0">
            <x v="0"/>
          </reference>
        </references>
      </pivotArea>
    </chartFormat>
    <chartFormat chart="332" format="285" series="1">
      <pivotArea type="data" outline="0" fieldPosition="0">
        <references count="1">
          <reference field="6" count="1" selected="0">
            <x v="1"/>
          </reference>
        </references>
      </pivotArea>
    </chartFormat>
    <chartFormat chart="332" format="286" series="1">
      <pivotArea type="data" outline="0" fieldPosition="0">
        <references count="1">
          <reference field="6" count="1" selected="0">
            <x v="2"/>
          </reference>
        </references>
      </pivotArea>
    </chartFormat>
    <chartFormat chart="332" format="287" series="1">
      <pivotArea type="data" outline="0" fieldPosition="0">
        <references count="1">
          <reference field="6" count="1" selected="0">
            <x v="3"/>
          </reference>
        </references>
      </pivotArea>
    </chartFormat>
    <chartFormat chart="332" format="289" series="1">
      <pivotArea type="data" outline="0" fieldPosition="0">
        <references count="2">
          <reference field="4294967294" count="1" selected="0">
            <x v="0"/>
          </reference>
          <reference field="6" count="1" selected="0">
            <x v="0"/>
          </reference>
        </references>
      </pivotArea>
    </chartFormat>
    <chartFormat chart="332" format="290" series="1">
      <pivotArea type="data" outline="0" fieldPosition="0">
        <references count="2">
          <reference field="4294967294" count="1" selected="0">
            <x v="0"/>
          </reference>
          <reference field="6" count="1" selected="0">
            <x v="1"/>
          </reference>
        </references>
      </pivotArea>
    </chartFormat>
    <chartFormat chart="332" format="291" series="1">
      <pivotArea type="data" outline="0" fieldPosition="0">
        <references count="2">
          <reference field="4294967294" count="1" selected="0">
            <x v="0"/>
          </reference>
          <reference field="6" count="1" selected="0">
            <x v="2"/>
          </reference>
        </references>
      </pivotArea>
    </chartFormat>
    <chartFormat chart="332" format="292" series="1">
      <pivotArea type="data" outline="0" fieldPosition="0">
        <references count="2">
          <reference field="4294967294" count="1" selected="0">
            <x v="0"/>
          </reference>
          <reference field="6" count="1" selected="0">
            <x v="3"/>
          </reference>
        </references>
      </pivotArea>
    </chartFormat>
    <chartFormat chart="332" format="29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FFED400-0212-43C0-8C50-8805DB6807D3}"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379">
  <location ref="A3:E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0"/>
        <item n="Weight 3" x="1"/>
        <item n="Weight 5"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2"/>
  </rowFields>
  <rowItems count="3">
    <i>
      <x/>
    </i>
    <i>
      <x v="1"/>
    </i>
    <i>
      <x v="2"/>
    </i>
  </rowItems>
  <colFields count="1">
    <field x="6"/>
  </colFields>
  <colItems count="4">
    <i>
      <x/>
    </i>
    <i>
      <x v="1"/>
    </i>
    <i>
      <x v="2"/>
    </i>
    <i>
      <x v="3"/>
    </i>
  </colItems>
  <pageFields count="1">
    <pageField fld="5" item="0" hier="-1"/>
  </pageFields>
  <dataFields count="1">
    <dataField name="Contagem de Response23" fld="52" subtotal="count" baseField="0" baseItem="0"/>
  </dataFields>
  <chartFormats count="84">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77" format="241" series="1">
      <pivotArea type="data" outline="0" fieldPosition="0">
        <references count="1">
          <reference field="6" count="1" selected="0">
            <x v="0"/>
          </reference>
        </references>
      </pivotArea>
    </chartFormat>
    <chartFormat chart="277" format="242" series="1">
      <pivotArea type="data" outline="0" fieldPosition="0">
        <references count="1">
          <reference field="6" count="1" selected="0">
            <x v="1"/>
          </reference>
        </references>
      </pivotArea>
    </chartFormat>
    <chartFormat chart="277" format="243" series="1">
      <pivotArea type="data" outline="0" fieldPosition="0">
        <references count="1">
          <reference field="6" count="1" selected="0">
            <x v="2"/>
          </reference>
        </references>
      </pivotArea>
    </chartFormat>
    <chartFormat chart="277" format="244" series="1">
      <pivotArea type="data" outline="0" fieldPosition="0">
        <references count="1">
          <reference field="6" count="1" selected="0">
            <x v="3"/>
          </reference>
        </references>
      </pivotArea>
    </chartFormat>
    <chartFormat chart="290" format="255" series="1">
      <pivotArea type="data" outline="0" fieldPosition="0">
        <references count="1">
          <reference field="6" count="1" selected="0">
            <x v="0"/>
          </reference>
        </references>
      </pivotArea>
    </chartFormat>
    <chartFormat chart="290" format="256" series="1">
      <pivotArea type="data" outline="0" fieldPosition="0">
        <references count="1">
          <reference field="6" count="1" selected="0">
            <x v="1"/>
          </reference>
        </references>
      </pivotArea>
    </chartFormat>
    <chartFormat chart="290" format="257" series="1">
      <pivotArea type="data" outline="0" fieldPosition="0">
        <references count="1">
          <reference field="6" count="1" selected="0">
            <x v="2"/>
          </reference>
        </references>
      </pivotArea>
    </chartFormat>
    <chartFormat chart="290" format="258" series="1">
      <pivotArea type="data" outline="0" fieldPosition="0">
        <references count="1">
          <reference field="6" count="1" selected="0">
            <x v="3"/>
          </reference>
        </references>
      </pivotArea>
    </chartFormat>
    <chartFormat chart="306" format="270" series="1">
      <pivotArea type="data" outline="0" fieldPosition="0">
        <references count="1">
          <reference field="6" count="1" selected="0">
            <x v="0"/>
          </reference>
        </references>
      </pivotArea>
    </chartFormat>
    <chartFormat chart="306" format="271" series="1">
      <pivotArea type="data" outline="0" fieldPosition="0">
        <references count="1">
          <reference field="6" count="1" selected="0">
            <x v="1"/>
          </reference>
        </references>
      </pivotArea>
    </chartFormat>
    <chartFormat chart="306" format="272" series="1">
      <pivotArea type="data" outline="0" fieldPosition="0">
        <references count="1">
          <reference field="6" count="1" selected="0">
            <x v="2"/>
          </reference>
        </references>
      </pivotArea>
    </chartFormat>
    <chartFormat chart="306" format="273" series="1">
      <pivotArea type="data" outline="0" fieldPosition="0">
        <references count="1">
          <reference field="6" count="1" selected="0">
            <x v="3"/>
          </reference>
        </references>
      </pivotArea>
    </chartFormat>
    <chartFormat chart="332" format="284" series="1">
      <pivotArea type="data" outline="0" fieldPosition="0">
        <references count="1">
          <reference field="6" count="1" selected="0">
            <x v="0"/>
          </reference>
        </references>
      </pivotArea>
    </chartFormat>
    <chartFormat chart="332" format="285" series="1">
      <pivotArea type="data" outline="0" fieldPosition="0">
        <references count="1">
          <reference field="6" count="1" selected="0">
            <x v="1"/>
          </reference>
        </references>
      </pivotArea>
    </chartFormat>
    <chartFormat chart="332" format="286" series="1">
      <pivotArea type="data" outline="0" fieldPosition="0">
        <references count="1">
          <reference field="6" count="1" selected="0">
            <x v="2"/>
          </reference>
        </references>
      </pivotArea>
    </chartFormat>
    <chartFormat chart="332" format="287" series="1">
      <pivotArea type="data" outline="0" fieldPosition="0">
        <references count="1">
          <reference field="6" count="1" selected="0">
            <x v="3"/>
          </reference>
        </references>
      </pivotArea>
    </chartFormat>
    <chartFormat chart="349" format="298" series="1">
      <pivotArea type="data" outline="0" fieldPosition="0">
        <references count="1">
          <reference field="6" count="1" selected="0">
            <x v="0"/>
          </reference>
        </references>
      </pivotArea>
    </chartFormat>
    <chartFormat chart="349" format="299" series="1">
      <pivotArea type="data" outline="0" fieldPosition="0">
        <references count="1">
          <reference field="6" count="1" selected="0">
            <x v="1"/>
          </reference>
        </references>
      </pivotArea>
    </chartFormat>
    <chartFormat chart="349" format="300" series="1">
      <pivotArea type="data" outline="0" fieldPosition="0">
        <references count="1">
          <reference field="6" count="1" selected="0">
            <x v="2"/>
          </reference>
        </references>
      </pivotArea>
    </chartFormat>
    <chartFormat chart="349" format="301" series="1">
      <pivotArea type="data" outline="0" fieldPosition="0">
        <references count="1">
          <reference field="6" count="1" selected="0">
            <x v="3"/>
          </reference>
        </references>
      </pivotArea>
    </chartFormat>
    <chartFormat chart="349" format="303" series="1">
      <pivotArea type="data" outline="0" fieldPosition="0">
        <references count="2">
          <reference field="4294967294" count="1" selected="0">
            <x v="0"/>
          </reference>
          <reference field="6" count="1" selected="0">
            <x v="0"/>
          </reference>
        </references>
      </pivotArea>
    </chartFormat>
    <chartFormat chart="349" format="304" series="1">
      <pivotArea type="data" outline="0" fieldPosition="0">
        <references count="2">
          <reference field="4294967294" count="1" selected="0">
            <x v="0"/>
          </reference>
          <reference field="6" count="1" selected="0">
            <x v="1"/>
          </reference>
        </references>
      </pivotArea>
    </chartFormat>
    <chartFormat chart="349" format="305" series="1">
      <pivotArea type="data" outline="0" fieldPosition="0">
        <references count="2">
          <reference field="4294967294" count="1" selected="0">
            <x v="0"/>
          </reference>
          <reference field="6" count="1" selected="0">
            <x v="2"/>
          </reference>
        </references>
      </pivotArea>
    </chartFormat>
    <chartFormat chart="349" format="306" series="1">
      <pivotArea type="data" outline="0" fieldPosition="0">
        <references count="2">
          <reference field="4294967294" count="1" selected="0">
            <x v="0"/>
          </reference>
          <reference field="6" count="1" selected="0">
            <x v="3"/>
          </reference>
        </references>
      </pivotArea>
    </chartFormat>
    <chartFormat chart="349" format="307"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745C842-AA06-4B0A-A337-CA1EEE9610DA}"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395">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1"/>
        <item n="Weight 2" x="0"/>
        <item n="Weight 3"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4"/>
  </rowFields>
  <rowItems count="3">
    <i>
      <x/>
    </i>
    <i>
      <x v="1"/>
    </i>
    <i>
      <x v="2"/>
    </i>
  </rowItems>
  <colFields count="1">
    <field x="6"/>
  </colFields>
  <colItems count="2">
    <i>
      <x/>
    </i>
    <i>
      <x v="1"/>
    </i>
  </colItems>
  <pageFields count="1">
    <pageField fld="5" item="1" hier="-1"/>
  </pageFields>
  <dataFields count="1">
    <dataField name="Contagem de Response24" fld="54" subtotal="count" baseField="0" baseItem="0"/>
  </dataFields>
  <chartFormats count="88">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77" format="241" series="1">
      <pivotArea type="data" outline="0" fieldPosition="0">
        <references count="1">
          <reference field="6" count="1" selected="0">
            <x v="0"/>
          </reference>
        </references>
      </pivotArea>
    </chartFormat>
    <chartFormat chart="277" format="242" series="1">
      <pivotArea type="data" outline="0" fieldPosition="0">
        <references count="1">
          <reference field="6" count="1" selected="0">
            <x v="1"/>
          </reference>
        </references>
      </pivotArea>
    </chartFormat>
    <chartFormat chart="277" format="243" series="1">
      <pivotArea type="data" outline="0" fieldPosition="0">
        <references count="1">
          <reference field="6" count="1" selected="0">
            <x v="2"/>
          </reference>
        </references>
      </pivotArea>
    </chartFormat>
    <chartFormat chart="277" format="244" series="1">
      <pivotArea type="data" outline="0" fieldPosition="0">
        <references count="1">
          <reference field="6" count="1" selected="0">
            <x v="3"/>
          </reference>
        </references>
      </pivotArea>
    </chartFormat>
    <chartFormat chart="290" format="255" series="1">
      <pivotArea type="data" outline="0" fieldPosition="0">
        <references count="1">
          <reference field="6" count="1" selected="0">
            <x v="0"/>
          </reference>
        </references>
      </pivotArea>
    </chartFormat>
    <chartFormat chart="290" format="256" series="1">
      <pivotArea type="data" outline="0" fieldPosition="0">
        <references count="1">
          <reference field="6" count="1" selected="0">
            <x v="1"/>
          </reference>
        </references>
      </pivotArea>
    </chartFormat>
    <chartFormat chart="290" format="257" series="1">
      <pivotArea type="data" outline="0" fieldPosition="0">
        <references count="1">
          <reference field="6" count="1" selected="0">
            <x v="2"/>
          </reference>
        </references>
      </pivotArea>
    </chartFormat>
    <chartFormat chart="290" format="258" series="1">
      <pivotArea type="data" outline="0" fieldPosition="0">
        <references count="1">
          <reference field="6" count="1" selected="0">
            <x v="3"/>
          </reference>
        </references>
      </pivotArea>
    </chartFormat>
    <chartFormat chart="306" format="270" series="1">
      <pivotArea type="data" outline="0" fieldPosition="0">
        <references count="1">
          <reference field="6" count="1" selected="0">
            <x v="0"/>
          </reference>
        </references>
      </pivotArea>
    </chartFormat>
    <chartFormat chart="306" format="271" series="1">
      <pivotArea type="data" outline="0" fieldPosition="0">
        <references count="1">
          <reference field="6" count="1" selected="0">
            <x v="1"/>
          </reference>
        </references>
      </pivotArea>
    </chartFormat>
    <chartFormat chart="306" format="272" series="1">
      <pivotArea type="data" outline="0" fieldPosition="0">
        <references count="1">
          <reference field="6" count="1" selected="0">
            <x v="2"/>
          </reference>
        </references>
      </pivotArea>
    </chartFormat>
    <chartFormat chart="306" format="273" series="1">
      <pivotArea type="data" outline="0" fieldPosition="0">
        <references count="1">
          <reference field="6" count="1" selected="0">
            <x v="3"/>
          </reference>
        </references>
      </pivotArea>
    </chartFormat>
    <chartFormat chart="332" format="284" series="1">
      <pivotArea type="data" outline="0" fieldPosition="0">
        <references count="1">
          <reference field="6" count="1" selected="0">
            <x v="0"/>
          </reference>
        </references>
      </pivotArea>
    </chartFormat>
    <chartFormat chart="332" format="285" series="1">
      <pivotArea type="data" outline="0" fieldPosition="0">
        <references count="1">
          <reference field="6" count="1" selected="0">
            <x v="1"/>
          </reference>
        </references>
      </pivotArea>
    </chartFormat>
    <chartFormat chart="332" format="286" series="1">
      <pivotArea type="data" outline="0" fieldPosition="0">
        <references count="1">
          <reference field="6" count="1" selected="0">
            <x v="2"/>
          </reference>
        </references>
      </pivotArea>
    </chartFormat>
    <chartFormat chart="332" format="287" series="1">
      <pivotArea type="data" outline="0" fieldPosition="0">
        <references count="1">
          <reference field="6" count="1" selected="0">
            <x v="3"/>
          </reference>
        </references>
      </pivotArea>
    </chartFormat>
    <chartFormat chart="349" format="298" series="1">
      <pivotArea type="data" outline="0" fieldPosition="0">
        <references count="1">
          <reference field="6" count="1" selected="0">
            <x v="0"/>
          </reference>
        </references>
      </pivotArea>
    </chartFormat>
    <chartFormat chart="349" format="299" series="1">
      <pivotArea type="data" outline="0" fieldPosition="0">
        <references count="1">
          <reference field="6" count="1" selected="0">
            <x v="1"/>
          </reference>
        </references>
      </pivotArea>
    </chartFormat>
    <chartFormat chart="349" format="300" series="1">
      <pivotArea type="data" outline="0" fieldPosition="0">
        <references count="1">
          <reference field="6" count="1" selected="0">
            <x v="2"/>
          </reference>
        </references>
      </pivotArea>
    </chartFormat>
    <chartFormat chart="349" format="301" series="1">
      <pivotArea type="data" outline="0" fieldPosition="0">
        <references count="1">
          <reference field="6" count="1" selected="0">
            <x v="3"/>
          </reference>
        </references>
      </pivotArea>
    </chartFormat>
    <chartFormat chart="362" format="312" series="1">
      <pivotArea type="data" outline="0" fieldPosition="0">
        <references count="1">
          <reference field="6" count="1" selected="0">
            <x v="0"/>
          </reference>
        </references>
      </pivotArea>
    </chartFormat>
    <chartFormat chart="362" format="313" series="1">
      <pivotArea type="data" outline="0" fieldPosition="0">
        <references count="1">
          <reference field="6" count="1" selected="0">
            <x v="1"/>
          </reference>
        </references>
      </pivotArea>
    </chartFormat>
    <chartFormat chart="362" format="314" series="1">
      <pivotArea type="data" outline="0" fieldPosition="0">
        <references count="1">
          <reference field="6" count="1" selected="0">
            <x v="2"/>
          </reference>
        </references>
      </pivotArea>
    </chartFormat>
    <chartFormat chart="362" format="315" series="1">
      <pivotArea type="data" outline="0" fieldPosition="0">
        <references count="1">
          <reference field="6" count="1" selected="0">
            <x v="3"/>
          </reference>
        </references>
      </pivotArea>
    </chartFormat>
    <chartFormat chart="362" format="317" series="1">
      <pivotArea type="data" outline="0" fieldPosition="0">
        <references count="2">
          <reference field="4294967294" count="1" selected="0">
            <x v="0"/>
          </reference>
          <reference field="6" count="1" selected="0">
            <x v="0"/>
          </reference>
        </references>
      </pivotArea>
    </chartFormat>
    <chartFormat chart="362" format="318" series="1">
      <pivotArea type="data" outline="0" fieldPosition="0">
        <references count="2">
          <reference field="4294967294" count="1" selected="0">
            <x v="0"/>
          </reference>
          <reference field="6" count="1" selected="0">
            <x v="1"/>
          </reference>
        </references>
      </pivotArea>
    </chartFormat>
    <chartFormat chart="362" format="319" series="1">
      <pivotArea type="data" outline="0" fieldPosition="0">
        <references count="2">
          <reference field="4294967294" count="1" selected="0">
            <x v="0"/>
          </reference>
          <reference field="6" count="1" selected="0">
            <x v="2"/>
          </reference>
        </references>
      </pivotArea>
    </chartFormat>
    <chartFormat chart="362" format="320" series="1">
      <pivotArea type="data" outline="0" fieldPosition="0">
        <references count="2">
          <reference field="4294967294" count="1" selected="0">
            <x v="0"/>
          </reference>
          <reference field="6" count="1" selected="0">
            <x v="3"/>
          </reference>
        </references>
      </pivotArea>
    </chartFormat>
    <chartFormat chart="362" format="322"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4B02B6B-705C-4D58-8813-83384051E692}"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410">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1"/>
        <item n="Weight 3" x="3"/>
        <item n="Weight 5"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6"/>
  </rowFields>
  <rowItems count="3">
    <i>
      <x/>
    </i>
    <i>
      <x v="1"/>
    </i>
    <i>
      <x v="2"/>
    </i>
  </rowItems>
  <colFields count="1">
    <field x="6"/>
  </colFields>
  <colItems count="2">
    <i>
      <x/>
    </i>
    <i>
      <x v="1"/>
    </i>
  </colItems>
  <pageFields count="1">
    <pageField fld="5" item="1" hier="-1"/>
  </pageFields>
  <dataFields count="1">
    <dataField name="Contagem de Response25" fld="56" subtotal="count" baseField="0" baseItem="0"/>
  </dataFields>
  <chartFormats count="100">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77" format="241" series="1">
      <pivotArea type="data" outline="0" fieldPosition="0">
        <references count="1">
          <reference field="6" count="1" selected="0">
            <x v="0"/>
          </reference>
        </references>
      </pivotArea>
    </chartFormat>
    <chartFormat chart="277" format="242" series="1">
      <pivotArea type="data" outline="0" fieldPosition="0">
        <references count="1">
          <reference field="6" count="1" selected="0">
            <x v="1"/>
          </reference>
        </references>
      </pivotArea>
    </chartFormat>
    <chartFormat chart="277" format="243" series="1">
      <pivotArea type="data" outline="0" fieldPosition="0">
        <references count="1">
          <reference field="6" count="1" selected="0">
            <x v="2"/>
          </reference>
        </references>
      </pivotArea>
    </chartFormat>
    <chartFormat chart="277" format="244" series="1">
      <pivotArea type="data" outline="0" fieldPosition="0">
        <references count="1">
          <reference field="6" count="1" selected="0">
            <x v="3"/>
          </reference>
        </references>
      </pivotArea>
    </chartFormat>
    <chartFormat chart="290" format="255" series="1">
      <pivotArea type="data" outline="0" fieldPosition="0">
        <references count="1">
          <reference field="6" count="1" selected="0">
            <x v="0"/>
          </reference>
        </references>
      </pivotArea>
    </chartFormat>
    <chartFormat chart="290" format="256" series="1">
      <pivotArea type="data" outline="0" fieldPosition="0">
        <references count="1">
          <reference field="6" count="1" selected="0">
            <x v="1"/>
          </reference>
        </references>
      </pivotArea>
    </chartFormat>
    <chartFormat chart="290" format="257" series="1">
      <pivotArea type="data" outline="0" fieldPosition="0">
        <references count="1">
          <reference field="6" count="1" selected="0">
            <x v="2"/>
          </reference>
        </references>
      </pivotArea>
    </chartFormat>
    <chartFormat chart="290" format="258" series="1">
      <pivotArea type="data" outline="0" fieldPosition="0">
        <references count="1">
          <reference field="6" count="1" selected="0">
            <x v="3"/>
          </reference>
        </references>
      </pivotArea>
    </chartFormat>
    <chartFormat chart="306" format="270" series="1">
      <pivotArea type="data" outline="0" fieldPosition="0">
        <references count="1">
          <reference field="6" count="1" selected="0">
            <x v="0"/>
          </reference>
        </references>
      </pivotArea>
    </chartFormat>
    <chartFormat chart="306" format="271" series="1">
      <pivotArea type="data" outline="0" fieldPosition="0">
        <references count="1">
          <reference field="6" count="1" selected="0">
            <x v="1"/>
          </reference>
        </references>
      </pivotArea>
    </chartFormat>
    <chartFormat chart="306" format="272" series="1">
      <pivotArea type="data" outline="0" fieldPosition="0">
        <references count="1">
          <reference field="6" count="1" selected="0">
            <x v="2"/>
          </reference>
        </references>
      </pivotArea>
    </chartFormat>
    <chartFormat chart="306" format="273" series="1">
      <pivotArea type="data" outline="0" fieldPosition="0">
        <references count="1">
          <reference field="6" count="1" selected="0">
            <x v="3"/>
          </reference>
        </references>
      </pivotArea>
    </chartFormat>
    <chartFormat chart="332" format="284" series="1">
      <pivotArea type="data" outline="0" fieldPosition="0">
        <references count="1">
          <reference field="6" count="1" selected="0">
            <x v="0"/>
          </reference>
        </references>
      </pivotArea>
    </chartFormat>
    <chartFormat chart="332" format="285" series="1">
      <pivotArea type="data" outline="0" fieldPosition="0">
        <references count="1">
          <reference field="6" count="1" selected="0">
            <x v="1"/>
          </reference>
        </references>
      </pivotArea>
    </chartFormat>
    <chartFormat chart="332" format="286" series="1">
      <pivotArea type="data" outline="0" fieldPosition="0">
        <references count="1">
          <reference field="6" count="1" selected="0">
            <x v="2"/>
          </reference>
        </references>
      </pivotArea>
    </chartFormat>
    <chartFormat chart="332" format="287" series="1">
      <pivotArea type="data" outline="0" fieldPosition="0">
        <references count="1">
          <reference field="6" count="1" selected="0">
            <x v="3"/>
          </reference>
        </references>
      </pivotArea>
    </chartFormat>
    <chartFormat chart="349" format="298" series="1">
      <pivotArea type="data" outline="0" fieldPosition="0">
        <references count="1">
          <reference field="6" count="1" selected="0">
            <x v="0"/>
          </reference>
        </references>
      </pivotArea>
    </chartFormat>
    <chartFormat chart="349" format="299" series="1">
      <pivotArea type="data" outline="0" fieldPosition="0">
        <references count="1">
          <reference field="6" count="1" selected="0">
            <x v="1"/>
          </reference>
        </references>
      </pivotArea>
    </chartFormat>
    <chartFormat chart="349" format="300" series="1">
      <pivotArea type="data" outline="0" fieldPosition="0">
        <references count="1">
          <reference field="6" count="1" selected="0">
            <x v="2"/>
          </reference>
        </references>
      </pivotArea>
    </chartFormat>
    <chartFormat chart="349" format="301" series="1">
      <pivotArea type="data" outline="0" fieldPosition="0">
        <references count="1">
          <reference field="6" count="1" selected="0">
            <x v="3"/>
          </reference>
        </references>
      </pivotArea>
    </chartFormat>
    <chartFormat chart="362" format="312" series="1">
      <pivotArea type="data" outline="0" fieldPosition="0">
        <references count="1">
          <reference field="6" count="1" selected="0">
            <x v="0"/>
          </reference>
        </references>
      </pivotArea>
    </chartFormat>
    <chartFormat chart="362" format="313" series="1">
      <pivotArea type="data" outline="0" fieldPosition="0">
        <references count="1">
          <reference field="6" count="1" selected="0">
            <x v="1"/>
          </reference>
        </references>
      </pivotArea>
    </chartFormat>
    <chartFormat chart="362" format="314" series="1">
      <pivotArea type="data" outline="0" fieldPosition="0">
        <references count="1">
          <reference field="6" count="1" selected="0">
            <x v="2"/>
          </reference>
        </references>
      </pivotArea>
    </chartFormat>
    <chartFormat chart="362" format="315" series="1">
      <pivotArea type="data" outline="0" fieldPosition="0">
        <references count="1">
          <reference field="6" count="1" selected="0">
            <x v="3"/>
          </reference>
        </references>
      </pivotArea>
    </chartFormat>
    <chartFormat chart="379" format="326" series="1">
      <pivotArea type="data" outline="0" fieldPosition="0">
        <references count="1">
          <reference field="6" count="1" selected="0">
            <x v="0"/>
          </reference>
        </references>
      </pivotArea>
    </chartFormat>
    <chartFormat chart="379" format="327" series="1">
      <pivotArea type="data" outline="0" fieldPosition="0">
        <references count="1">
          <reference field="6" count="1" selected="0">
            <x v="1"/>
          </reference>
        </references>
      </pivotArea>
    </chartFormat>
    <chartFormat chart="379" format="328" series="1">
      <pivotArea type="data" outline="0" fieldPosition="0">
        <references count="1">
          <reference field="6" count="1" selected="0">
            <x v="2"/>
          </reference>
        </references>
      </pivotArea>
    </chartFormat>
    <chartFormat chart="379" format="329" series="1">
      <pivotArea type="data" outline="0" fieldPosition="0">
        <references count="1">
          <reference field="6" count="1" selected="0">
            <x v="3"/>
          </reference>
        </references>
      </pivotArea>
    </chartFormat>
    <chartFormat chart="379" format="330" series="1">
      <pivotArea type="data" outline="0" fieldPosition="0">
        <references count="2">
          <reference field="4294967294" count="1" selected="0">
            <x v="0"/>
          </reference>
          <reference field="6" count="1" selected="0">
            <x v="0"/>
          </reference>
        </references>
      </pivotArea>
    </chartFormat>
    <chartFormat chart="379" format="331" series="1">
      <pivotArea type="data" outline="0" fieldPosition="0">
        <references count="2">
          <reference field="4294967294" count="1" selected="0">
            <x v="0"/>
          </reference>
          <reference field="6" count="1" selected="0">
            <x v="1"/>
          </reference>
        </references>
      </pivotArea>
    </chartFormat>
    <chartFormat chart="379" format="332" series="1">
      <pivotArea type="data" outline="0" fieldPosition="0">
        <references count="2">
          <reference field="4294967294" count="1" selected="0">
            <x v="0"/>
          </reference>
          <reference field="6" count="1" selected="0">
            <x v="2"/>
          </reference>
        </references>
      </pivotArea>
    </chartFormat>
    <chartFormat chart="379" format="333" series="1">
      <pivotArea type="data" outline="0" fieldPosition="0">
        <references count="2">
          <reference field="4294967294" count="1" selected="0">
            <x v="0"/>
          </reference>
          <reference field="6" count="1" selected="0">
            <x v="3"/>
          </reference>
        </references>
      </pivotArea>
    </chartFormat>
    <chartFormat chart="392" format="335" series="1">
      <pivotArea type="data" outline="0" fieldPosition="0">
        <references count="2">
          <reference field="4294967294" count="1" selected="0">
            <x v="0"/>
          </reference>
          <reference field="6" count="1" selected="0">
            <x v="0"/>
          </reference>
        </references>
      </pivotArea>
    </chartFormat>
    <chartFormat chart="392" format="336" series="1">
      <pivotArea type="data" outline="0" fieldPosition="0">
        <references count="2">
          <reference field="4294967294" count="1" selected="0">
            <x v="0"/>
          </reference>
          <reference field="6" count="1" selected="0">
            <x v="1"/>
          </reference>
        </references>
      </pivotArea>
    </chartFormat>
    <chartFormat chart="392" format="337" series="1">
      <pivotArea type="data" outline="0" fieldPosition="0">
        <references count="2">
          <reference field="4294967294" count="1" selected="0">
            <x v="0"/>
          </reference>
          <reference field="6" count="1" selected="0">
            <x v="2"/>
          </reference>
        </references>
      </pivotArea>
    </chartFormat>
    <chartFormat chart="392" format="338" series="1">
      <pivotArea type="data" outline="0" fieldPosition="0">
        <references count="2">
          <reference field="4294967294" count="1" selected="0">
            <x v="0"/>
          </reference>
          <reference field="6" count="1" selected="0">
            <x v="3"/>
          </reference>
        </references>
      </pivotArea>
    </chartFormat>
    <chartFormat chart="393" format="339" series="1">
      <pivotArea type="data" outline="0" fieldPosition="0">
        <references count="2">
          <reference field="4294967294" count="1" selected="0">
            <x v="0"/>
          </reference>
          <reference field="6" count="1" selected="0">
            <x v="0"/>
          </reference>
        </references>
      </pivotArea>
    </chartFormat>
    <chartFormat chart="393" format="340" series="1">
      <pivotArea type="data" outline="0" fieldPosition="0">
        <references count="2">
          <reference field="4294967294" count="1" selected="0">
            <x v="0"/>
          </reference>
          <reference field="6" count="1" selected="0">
            <x v="1"/>
          </reference>
        </references>
      </pivotArea>
    </chartFormat>
    <chartFormat chart="393" format="341" series="1">
      <pivotArea type="data" outline="0" fieldPosition="0">
        <references count="2">
          <reference field="4294967294" count="1" selected="0">
            <x v="0"/>
          </reference>
          <reference field="6" count="1" selected="0">
            <x v="2"/>
          </reference>
        </references>
      </pivotArea>
    </chartFormat>
    <chartFormat chart="393" format="342" series="1">
      <pivotArea type="data" outline="0" fieldPosition="0">
        <references count="2">
          <reference field="4294967294" count="1" selected="0">
            <x v="0"/>
          </reference>
          <reference field="6" count="1" selected="0">
            <x v="3"/>
          </reference>
        </references>
      </pivotArea>
    </chartFormat>
    <chartFormat chart="379" format="335"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F1E7B06-09B9-4283-B596-2B75D6B735C8}"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428">
  <location ref="A3:C6"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3"/>
        <item n="Weight 3" x="0"/>
        <item n="Weight 5"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8"/>
  </rowFields>
  <rowItems count="2">
    <i>
      <x v="1"/>
    </i>
    <i>
      <x v="2"/>
    </i>
  </rowItems>
  <colFields count="1">
    <field x="6"/>
  </colFields>
  <colItems count="2">
    <i>
      <x/>
    </i>
    <i>
      <x v="1"/>
    </i>
  </colItems>
  <pageFields count="1">
    <pageField fld="5" item="1" hier="-1"/>
  </pageFields>
  <dataFields count="1">
    <dataField name="Contagem de Response26" fld="58" subtotal="count" baseField="0" baseItem="0"/>
  </dataFields>
  <chartFormats count="96">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77" format="241" series="1">
      <pivotArea type="data" outline="0" fieldPosition="0">
        <references count="1">
          <reference field="6" count="1" selected="0">
            <x v="0"/>
          </reference>
        </references>
      </pivotArea>
    </chartFormat>
    <chartFormat chart="277" format="242" series="1">
      <pivotArea type="data" outline="0" fieldPosition="0">
        <references count="1">
          <reference field="6" count="1" selected="0">
            <x v="1"/>
          </reference>
        </references>
      </pivotArea>
    </chartFormat>
    <chartFormat chart="277" format="243" series="1">
      <pivotArea type="data" outline="0" fieldPosition="0">
        <references count="1">
          <reference field="6" count="1" selected="0">
            <x v="2"/>
          </reference>
        </references>
      </pivotArea>
    </chartFormat>
    <chartFormat chart="277" format="244" series="1">
      <pivotArea type="data" outline="0" fieldPosition="0">
        <references count="1">
          <reference field="6" count="1" selected="0">
            <x v="3"/>
          </reference>
        </references>
      </pivotArea>
    </chartFormat>
    <chartFormat chart="290" format="255" series="1">
      <pivotArea type="data" outline="0" fieldPosition="0">
        <references count="1">
          <reference field="6" count="1" selected="0">
            <x v="0"/>
          </reference>
        </references>
      </pivotArea>
    </chartFormat>
    <chartFormat chart="290" format="256" series="1">
      <pivotArea type="data" outline="0" fieldPosition="0">
        <references count="1">
          <reference field="6" count="1" selected="0">
            <x v="1"/>
          </reference>
        </references>
      </pivotArea>
    </chartFormat>
    <chartFormat chart="290" format="257" series="1">
      <pivotArea type="data" outline="0" fieldPosition="0">
        <references count="1">
          <reference field="6" count="1" selected="0">
            <x v="2"/>
          </reference>
        </references>
      </pivotArea>
    </chartFormat>
    <chartFormat chart="290" format="258" series="1">
      <pivotArea type="data" outline="0" fieldPosition="0">
        <references count="1">
          <reference field="6" count="1" selected="0">
            <x v="3"/>
          </reference>
        </references>
      </pivotArea>
    </chartFormat>
    <chartFormat chart="306" format="270" series="1">
      <pivotArea type="data" outline="0" fieldPosition="0">
        <references count="1">
          <reference field="6" count="1" selected="0">
            <x v="0"/>
          </reference>
        </references>
      </pivotArea>
    </chartFormat>
    <chartFormat chart="306" format="271" series="1">
      <pivotArea type="data" outline="0" fieldPosition="0">
        <references count="1">
          <reference field="6" count="1" selected="0">
            <x v="1"/>
          </reference>
        </references>
      </pivotArea>
    </chartFormat>
    <chartFormat chart="306" format="272" series="1">
      <pivotArea type="data" outline="0" fieldPosition="0">
        <references count="1">
          <reference field="6" count="1" selected="0">
            <x v="2"/>
          </reference>
        </references>
      </pivotArea>
    </chartFormat>
    <chartFormat chart="306" format="273" series="1">
      <pivotArea type="data" outline="0" fieldPosition="0">
        <references count="1">
          <reference field="6" count="1" selected="0">
            <x v="3"/>
          </reference>
        </references>
      </pivotArea>
    </chartFormat>
    <chartFormat chart="332" format="284" series="1">
      <pivotArea type="data" outline="0" fieldPosition="0">
        <references count="1">
          <reference field="6" count="1" selected="0">
            <x v="0"/>
          </reference>
        </references>
      </pivotArea>
    </chartFormat>
    <chartFormat chart="332" format="285" series="1">
      <pivotArea type="data" outline="0" fieldPosition="0">
        <references count="1">
          <reference field="6" count="1" selected="0">
            <x v="1"/>
          </reference>
        </references>
      </pivotArea>
    </chartFormat>
    <chartFormat chart="332" format="286" series="1">
      <pivotArea type="data" outline="0" fieldPosition="0">
        <references count="1">
          <reference field="6" count="1" selected="0">
            <x v="2"/>
          </reference>
        </references>
      </pivotArea>
    </chartFormat>
    <chartFormat chart="332" format="287" series="1">
      <pivotArea type="data" outline="0" fieldPosition="0">
        <references count="1">
          <reference field="6" count="1" selected="0">
            <x v="3"/>
          </reference>
        </references>
      </pivotArea>
    </chartFormat>
    <chartFormat chart="349" format="298" series="1">
      <pivotArea type="data" outline="0" fieldPosition="0">
        <references count="1">
          <reference field="6" count="1" selected="0">
            <x v="0"/>
          </reference>
        </references>
      </pivotArea>
    </chartFormat>
    <chartFormat chart="349" format="299" series="1">
      <pivotArea type="data" outline="0" fieldPosition="0">
        <references count="1">
          <reference field="6" count="1" selected="0">
            <x v="1"/>
          </reference>
        </references>
      </pivotArea>
    </chartFormat>
    <chartFormat chart="349" format="300" series="1">
      <pivotArea type="data" outline="0" fieldPosition="0">
        <references count="1">
          <reference field="6" count="1" selected="0">
            <x v="2"/>
          </reference>
        </references>
      </pivotArea>
    </chartFormat>
    <chartFormat chart="349" format="301" series="1">
      <pivotArea type="data" outline="0" fieldPosition="0">
        <references count="1">
          <reference field="6" count="1" selected="0">
            <x v="3"/>
          </reference>
        </references>
      </pivotArea>
    </chartFormat>
    <chartFormat chart="362" format="312" series="1">
      <pivotArea type="data" outline="0" fieldPosition="0">
        <references count="1">
          <reference field="6" count="1" selected="0">
            <x v="0"/>
          </reference>
        </references>
      </pivotArea>
    </chartFormat>
    <chartFormat chart="362" format="313" series="1">
      <pivotArea type="data" outline="0" fieldPosition="0">
        <references count="1">
          <reference field="6" count="1" selected="0">
            <x v="1"/>
          </reference>
        </references>
      </pivotArea>
    </chartFormat>
    <chartFormat chart="362" format="314" series="1">
      <pivotArea type="data" outline="0" fieldPosition="0">
        <references count="1">
          <reference field="6" count="1" selected="0">
            <x v="2"/>
          </reference>
        </references>
      </pivotArea>
    </chartFormat>
    <chartFormat chart="362" format="315" series="1">
      <pivotArea type="data" outline="0" fieldPosition="0">
        <references count="1">
          <reference field="6" count="1" selected="0">
            <x v="3"/>
          </reference>
        </references>
      </pivotArea>
    </chartFormat>
    <chartFormat chart="379" format="326" series="1">
      <pivotArea type="data" outline="0" fieldPosition="0">
        <references count="1">
          <reference field="6" count="1" selected="0">
            <x v="0"/>
          </reference>
        </references>
      </pivotArea>
    </chartFormat>
    <chartFormat chart="379" format="327" series="1">
      <pivotArea type="data" outline="0" fieldPosition="0">
        <references count="1">
          <reference field="6" count="1" selected="0">
            <x v="1"/>
          </reference>
        </references>
      </pivotArea>
    </chartFormat>
    <chartFormat chart="379" format="328" series="1">
      <pivotArea type="data" outline="0" fieldPosition="0">
        <references count="1">
          <reference field="6" count="1" selected="0">
            <x v="2"/>
          </reference>
        </references>
      </pivotArea>
    </chartFormat>
    <chartFormat chart="379" format="329" series="1">
      <pivotArea type="data" outline="0" fieldPosition="0">
        <references count="1">
          <reference field="6" count="1" selected="0">
            <x v="3"/>
          </reference>
        </references>
      </pivotArea>
    </chartFormat>
    <chartFormat chart="392" format="340" series="1">
      <pivotArea type="data" outline="0" fieldPosition="0">
        <references count="1">
          <reference field="6" count="1" selected="0">
            <x v="0"/>
          </reference>
        </references>
      </pivotArea>
    </chartFormat>
    <chartFormat chart="392" format="341" series="1">
      <pivotArea type="data" outline="0" fieldPosition="0">
        <references count="1">
          <reference field="6" count="1" selected="0">
            <x v="1"/>
          </reference>
        </references>
      </pivotArea>
    </chartFormat>
    <chartFormat chart="392" format="342" series="1">
      <pivotArea type="data" outline="0" fieldPosition="0">
        <references count="1">
          <reference field="6" count="1" selected="0">
            <x v="2"/>
          </reference>
        </references>
      </pivotArea>
    </chartFormat>
    <chartFormat chart="392" format="343" series="1">
      <pivotArea type="data" outline="0" fieldPosition="0">
        <references count="1">
          <reference field="6" count="1" selected="0">
            <x v="3"/>
          </reference>
        </references>
      </pivotArea>
    </chartFormat>
    <chartFormat chart="392" format="345" series="1">
      <pivotArea type="data" outline="0" fieldPosition="0">
        <references count="2">
          <reference field="4294967294" count="1" selected="0">
            <x v="0"/>
          </reference>
          <reference field="6" count="1" selected="0">
            <x v="0"/>
          </reference>
        </references>
      </pivotArea>
    </chartFormat>
    <chartFormat chart="392" format="346" series="1">
      <pivotArea type="data" outline="0" fieldPosition="0">
        <references count="2">
          <reference field="4294967294" count="1" selected="0">
            <x v="0"/>
          </reference>
          <reference field="6" count="1" selected="0">
            <x v="1"/>
          </reference>
        </references>
      </pivotArea>
    </chartFormat>
    <chartFormat chart="392" format="347" series="1">
      <pivotArea type="data" outline="0" fieldPosition="0">
        <references count="2">
          <reference field="4294967294" count="1" selected="0">
            <x v="0"/>
          </reference>
          <reference field="6" count="1" selected="0">
            <x v="2"/>
          </reference>
        </references>
      </pivotArea>
    </chartFormat>
    <chartFormat chart="392" format="348" series="1">
      <pivotArea type="data" outline="0" fieldPosition="0">
        <references count="2">
          <reference field="4294967294" count="1" selected="0">
            <x v="0"/>
          </reference>
          <reference field="6" count="1" selected="0">
            <x v="3"/>
          </reference>
        </references>
      </pivotArea>
    </chartFormat>
    <chartFormat chart="392" format="350"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0A8C5C3-95E0-40E8-A584-3F1C2F31DF4D}"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443">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1"/>
        <item n="Weight 2" x="0"/>
        <item n="Weight 3"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0"/>
  </rowFields>
  <rowItems count="3">
    <i>
      <x/>
    </i>
    <i>
      <x v="1"/>
    </i>
    <i>
      <x v="2"/>
    </i>
  </rowItems>
  <colFields count="1">
    <field x="6"/>
  </colFields>
  <colItems count="2">
    <i>
      <x/>
    </i>
    <i>
      <x v="1"/>
    </i>
  </colItems>
  <pageFields count="1">
    <pageField fld="5" item="1" hier="-1"/>
  </pageFields>
  <dataFields count="1">
    <dataField name="Contagem de Response27" fld="60" subtotal="count" baseField="0" baseItem="0"/>
  </dataFields>
  <chartFormats count="96">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15" format="102" series="1">
      <pivotArea type="data" outline="0" fieldPosition="0">
        <references count="1">
          <reference field="6" count="1" selected="0">
            <x v="0"/>
          </reference>
        </references>
      </pivotArea>
    </chartFormat>
    <chartFormat chart="115" format="103" series="1">
      <pivotArea type="data" outline="0" fieldPosition="0">
        <references count="1">
          <reference field="6" count="1" selected="0">
            <x v="1"/>
          </reference>
        </references>
      </pivotArea>
    </chartFormat>
    <chartFormat chart="115" format="104" series="1">
      <pivotArea type="data" outline="0" fieldPosition="0">
        <references count="1">
          <reference field="6" count="1" selected="0">
            <x v="2"/>
          </reference>
        </references>
      </pivotArea>
    </chartFormat>
    <chartFormat chart="115" format="105" series="1">
      <pivotArea type="data" outline="0" fieldPosition="0">
        <references count="1">
          <reference field="6" count="1" selected="0">
            <x v="3"/>
          </reference>
        </references>
      </pivotArea>
    </chartFormat>
    <chartFormat chart="138" format="117" series="1">
      <pivotArea type="data" outline="0" fieldPosition="0">
        <references count="1">
          <reference field="6" count="1" selected="0">
            <x v="0"/>
          </reference>
        </references>
      </pivotArea>
    </chartFormat>
    <chartFormat chart="138" format="118" series="1">
      <pivotArea type="data" outline="0" fieldPosition="0">
        <references count="1">
          <reference field="6" count="1" selected="0">
            <x v="1"/>
          </reference>
        </references>
      </pivotArea>
    </chartFormat>
    <chartFormat chart="138" format="119" series="1">
      <pivotArea type="data" outline="0" fieldPosition="0">
        <references count="1">
          <reference field="6" count="1" selected="0">
            <x v="2"/>
          </reference>
        </references>
      </pivotArea>
    </chartFormat>
    <chartFormat chart="138" format="120" series="1">
      <pivotArea type="data" outline="0" fieldPosition="0">
        <references count="1">
          <reference field="6" count="1" selected="0">
            <x v="3"/>
          </reference>
        </references>
      </pivotArea>
    </chartFormat>
    <chartFormat chart="153" format="131" series="1">
      <pivotArea type="data" outline="0" fieldPosition="0">
        <references count="1">
          <reference field="6" count="1" selected="0">
            <x v="0"/>
          </reference>
        </references>
      </pivotArea>
    </chartFormat>
    <chartFormat chart="153" format="132" series="1">
      <pivotArea type="data" outline="0" fieldPosition="0">
        <references count="1">
          <reference field="6" count="1" selected="0">
            <x v="1"/>
          </reference>
        </references>
      </pivotArea>
    </chartFormat>
    <chartFormat chart="153" format="133" series="1">
      <pivotArea type="data" outline="0" fieldPosition="0">
        <references count="1">
          <reference field="6" count="1" selected="0">
            <x v="2"/>
          </reference>
        </references>
      </pivotArea>
    </chartFormat>
    <chartFormat chart="153" format="134" series="1">
      <pivotArea type="data" outline="0" fieldPosition="0">
        <references count="1">
          <reference field="6" count="1" selected="0">
            <x v="3"/>
          </reference>
        </references>
      </pivotArea>
    </chartFormat>
    <chartFormat chart="172" format="144" series="1">
      <pivotArea type="data" outline="0" fieldPosition="0">
        <references count="1">
          <reference field="6" count="1" selected="0">
            <x v="0"/>
          </reference>
        </references>
      </pivotArea>
    </chartFormat>
    <chartFormat chart="172" format="145" series="1">
      <pivotArea type="data" outline="0" fieldPosition="0">
        <references count="1">
          <reference field="6" count="1" selected="0">
            <x v="1"/>
          </reference>
        </references>
      </pivotArea>
    </chartFormat>
    <chartFormat chart="172" format="146" series="1">
      <pivotArea type="data" outline="0" fieldPosition="0">
        <references count="1">
          <reference field="6" count="1" selected="0">
            <x v="2"/>
          </reference>
        </references>
      </pivotArea>
    </chartFormat>
    <chartFormat chart="187" format="157" series="1">
      <pivotArea type="data" outline="0" fieldPosition="0">
        <references count="1">
          <reference field="6" count="1" selected="0">
            <x v="0"/>
          </reference>
        </references>
      </pivotArea>
    </chartFormat>
    <chartFormat chart="187" format="158" series="1">
      <pivotArea type="data" outline="0" fieldPosition="0">
        <references count="1">
          <reference field="6" count="1" selected="0">
            <x v="1"/>
          </reference>
        </references>
      </pivotArea>
    </chartFormat>
    <chartFormat chart="187" format="159" series="1">
      <pivotArea type="data" outline="0" fieldPosition="0">
        <references count="1">
          <reference field="6" count="1" selected="0">
            <x v="2"/>
          </reference>
        </references>
      </pivotArea>
    </chartFormat>
    <chartFormat chart="187" format="160" series="1">
      <pivotArea type="data" outline="0" fieldPosition="0">
        <references count="1">
          <reference field="6" count="1" selected="0">
            <x v="3"/>
          </reference>
        </references>
      </pivotArea>
    </chartFormat>
    <chartFormat chart="200" format="171" series="1">
      <pivotArea type="data" outline="0" fieldPosition="0">
        <references count="1">
          <reference field="6" count="1" selected="0">
            <x v="0"/>
          </reference>
        </references>
      </pivotArea>
    </chartFormat>
    <chartFormat chart="200" format="172" series="1">
      <pivotArea type="data" outline="0" fieldPosition="0">
        <references count="1">
          <reference field="6" count="1" selected="0">
            <x v="1"/>
          </reference>
        </references>
      </pivotArea>
    </chartFormat>
    <chartFormat chart="200" format="173" series="1">
      <pivotArea type="data" outline="0" fieldPosition="0">
        <references count="1">
          <reference field="6" count="1" selected="0">
            <x v="2"/>
          </reference>
        </references>
      </pivotArea>
    </chartFormat>
    <chartFormat chart="200" format="174" series="1">
      <pivotArea type="data" outline="0" fieldPosition="0">
        <references count="1">
          <reference field="6" count="1" selected="0">
            <x v="3"/>
          </reference>
        </references>
      </pivotArea>
    </chartFormat>
    <chartFormat chart="217" format="186" series="1">
      <pivotArea type="data" outline="0" fieldPosition="0">
        <references count="1">
          <reference field="6" count="1" selected="0">
            <x v="0"/>
          </reference>
        </references>
      </pivotArea>
    </chartFormat>
    <chartFormat chart="217" format="187" series="1">
      <pivotArea type="data" outline="0" fieldPosition="0">
        <references count="1">
          <reference field="6" count="1" selected="0">
            <x v="1"/>
          </reference>
        </references>
      </pivotArea>
    </chartFormat>
    <chartFormat chart="217" format="188" series="1">
      <pivotArea type="data" outline="0" fieldPosition="0">
        <references count="1">
          <reference field="6" count="1" selected="0">
            <x v="2"/>
          </reference>
        </references>
      </pivotArea>
    </chartFormat>
    <chartFormat chart="217" format="189" series="1">
      <pivotArea type="data" outline="0" fieldPosition="0">
        <references count="1">
          <reference field="6" count="1" selected="0">
            <x v="3"/>
          </reference>
        </references>
      </pivotArea>
    </chartFormat>
    <chartFormat chart="235" format="201" series="1">
      <pivotArea type="data" outline="0" fieldPosition="0">
        <references count="1">
          <reference field="6" count="1" selected="0">
            <x v="0"/>
          </reference>
        </references>
      </pivotArea>
    </chartFormat>
    <chartFormat chart="235" format="202" series="1">
      <pivotArea type="data" outline="0" fieldPosition="0">
        <references count="1">
          <reference field="6" count="1" selected="0">
            <x v="1"/>
          </reference>
        </references>
      </pivotArea>
    </chartFormat>
    <chartFormat chart="235" format="203" series="1">
      <pivotArea type="data" outline="0" fieldPosition="0">
        <references count="1">
          <reference field="6" count="1" selected="0">
            <x v="2"/>
          </reference>
        </references>
      </pivotArea>
    </chartFormat>
    <chartFormat chart="235" format="204" series="1">
      <pivotArea type="data" outline="0" fieldPosition="0">
        <references count="1">
          <reference field="6" count="1" selected="0">
            <x v="3"/>
          </reference>
        </references>
      </pivotArea>
    </chartFormat>
    <chartFormat chart="249" format="215" series="1">
      <pivotArea type="data" outline="0" fieldPosition="0">
        <references count="1">
          <reference field="6" count="1" selected="0">
            <x v="0"/>
          </reference>
        </references>
      </pivotArea>
    </chartFormat>
    <chartFormat chart="249" format="216" series="1">
      <pivotArea type="data" outline="0" fieldPosition="0">
        <references count="1">
          <reference field="6" count="1" selected="0">
            <x v="1"/>
          </reference>
        </references>
      </pivotArea>
    </chartFormat>
    <chartFormat chart="249" format="217" series="1">
      <pivotArea type="data" outline="0" fieldPosition="0">
        <references count="1">
          <reference field="6" count="1" selected="0">
            <x v="2"/>
          </reference>
        </references>
      </pivotArea>
    </chartFormat>
    <chartFormat chart="249" format="218" series="1">
      <pivotArea type="data" outline="0" fieldPosition="0">
        <references count="1">
          <reference field="6" count="1" selected="0">
            <x v="3"/>
          </reference>
        </references>
      </pivotArea>
    </chartFormat>
    <chartFormat chart="264" format="228" series="1">
      <pivotArea type="data" outline="0" fieldPosition="0">
        <references count="1">
          <reference field="6" count="1" selected="0">
            <x v="0"/>
          </reference>
        </references>
      </pivotArea>
    </chartFormat>
    <chartFormat chart="264" format="229" series="1">
      <pivotArea type="data" outline="0" fieldPosition="0">
        <references count="1">
          <reference field="6" count="1" selected="0">
            <x v="1"/>
          </reference>
        </references>
      </pivotArea>
    </chartFormat>
    <chartFormat chart="264" format="230" series="1">
      <pivotArea type="data" outline="0" fieldPosition="0">
        <references count="1">
          <reference field="6" count="1" selected="0">
            <x v="2"/>
          </reference>
        </references>
      </pivotArea>
    </chartFormat>
    <chartFormat chart="264" format="231" series="1">
      <pivotArea type="data" outline="0" fieldPosition="0">
        <references count="1">
          <reference field="6" count="1" selected="0">
            <x v="3"/>
          </reference>
        </references>
      </pivotArea>
    </chartFormat>
    <chartFormat chart="277" format="241" series="1">
      <pivotArea type="data" outline="0" fieldPosition="0">
        <references count="1">
          <reference field="6" count="1" selected="0">
            <x v="0"/>
          </reference>
        </references>
      </pivotArea>
    </chartFormat>
    <chartFormat chart="277" format="242" series="1">
      <pivotArea type="data" outline="0" fieldPosition="0">
        <references count="1">
          <reference field="6" count="1" selected="0">
            <x v="1"/>
          </reference>
        </references>
      </pivotArea>
    </chartFormat>
    <chartFormat chart="277" format="243" series="1">
      <pivotArea type="data" outline="0" fieldPosition="0">
        <references count="1">
          <reference field="6" count="1" selected="0">
            <x v="2"/>
          </reference>
        </references>
      </pivotArea>
    </chartFormat>
    <chartFormat chart="277" format="244" series="1">
      <pivotArea type="data" outline="0" fieldPosition="0">
        <references count="1">
          <reference field="6" count="1" selected="0">
            <x v="3"/>
          </reference>
        </references>
      </pivotArea>
    </chartFormat>
    <chartFormat chart="290" format="255" series="1">
      <pivotArea type="data" outline="0" fieldPosition="0">
        <references count="1">
          <reference field="6" count="1" selected="0">
            <x v="0"/>
          </reference>
        </references>
      </pivotArea>
    </chartFormat>
    <chartFormat chart="290" format="256" series="1">
      <pivotArea type="data" outline="0" fieldPosition="0">
        <references count="1">
          <reference field="6" count="1" selected="0">
            <x v="1"/>
          </reference>
        </references>
      </pivotArea>
    </chartFormat>
    <chartFormat chart="290" format="257" series="1">
      <pivotArea type="data" outline="0" fieldPosition="0">
        <references count="1">
          <reference field="6" count="1" selected="0">
            <x v="2"/>
          </reference>
        </references>
      </pivotArea>
    </chartFormat>
    <chartFormat chart="290" format="258" series="1">
      <pivotArea type="data" outline="0" fieldPosition="0">
        <references count="1">
          <reference field="6" count="1" selected="0">
            <x v="3"/>
          </reference>
        </references>
      </pivotArea>
    </chartFormat>
    <chartFormat chart="306" format="270" series="1">
      <pivotArea type="data" outline="0" fieldPosition="0">
        <references count="1">
          <reference field="6" count="1" selected="0">
            <x v="0"/>
          </reference>
        </references>
      </pivotArea>
    </chartFormat>
    <chartFormat chart="306" format="271" series="1">
      <pivotArea type="data" outline="0" fieldPosition="0">
        <references count="1">
          <reference field="6" count="1" selected="0">
            <x v="1"/>
          </reference>
        </references>
      </pivotArea>
    </chartFormat>
    <chartFormat chart="306" format="272" series="1">
      <pivotArea type="data" outline="0" fieldPosition="0">
        <references count="1">
          <reference field="6" count="1" selected="0">
            <x v="2"/>
          </reference>
        </references>
      </pivotArea>
    </chartFormat>
    <chartFormat chart="306" format="273" series="1">
      <pivotArea type="data" outline="0" fieldPosition="0">
        <references count="1">
          <reference field="6" count="1" selected="0">
            <x v="3"/>
          </reference>
        </references>
      </pivotArea>
    </chartFormat>
    <chartFormat chart="332" format="284" series="1">
      <pivotArea type="data" outline="0" fieldPosition="0">
        <references count="1">
          <reference field="6" count="1" selected="0">
            <x v="0"/>
          </reference>
        </references>
      </pivotArea>
    </chartFormat>
    <chartFormat chart="332" format="285" series="1">
      <pivotArea type="data" outline="0" fieldPosition="0">
        <references count="1">
          <reference field="6" count="1" selected="0">
            <x v="1"/>
          </reference>
        </references>
      </pivotArea>
    </chartFormat>
    <chartFormat chart="332" format="286" series="1">
      <pivotArea type="data" outline="0" fieldPosition="0">
        <references count="1">
          <reference field="6" count="1" selected="0">
            <x v="2"/>
          </reference>
        </references>
      </pivotArea>
    </chartFormat>
    <chartFormat chart="332" format="287" series="1">
      <pivotArea type="data" outline="0" fieldPosition="0">
        <references count="1">
          <reference field="6" count="1" selected="0">
            <x v="3"/>
          </reference>
        </references>
      </pivotArea>
    </chartFormat>
    <chartFormat chart="349" format="298" series="1">
      <pivotArea type="data" outline="0" fieldPosition="0">
        <references count="1">
          <reference field="6" count="1" selected="0">
            <x v="0"/>
          </reference>
        </references>
      </pivotArea>
    </chartFormat>
    <chartFormat chart="349" format="299" series="1">
      <pivotArea type="data" outline="0" fieldPosition="0">
        <references count="1">
          <reference field="6" count="1" selected="0">
            <x v="1"/>
          </reference>
        </references>
      </pivotArea>
    </chartFormat>
    <chartFormat chart="349" format="300" series="1">
      <pivotArea type="data" outline="0" fieldPosition="0">
        <references count="1">
          <reference field="6" count="1" selected="0">
            <x v="2"/>
          </reference>
        </references>
      </pivotArea>
    </chartFormat>
    <chartFormat chart="349" format="301" series="1">
      <pivotArea type="data" outline="0" fieldPosition="0">
        <references count="1">
          <reference field="6" count="1" selected="0">
            <x v="3"/>
          </reference>
        </references>
      </pivotArea>
    </chartFormat>
    <chartFormat chart="362" format="312" series="1">
      <pivotArea type="data" outline="0" fieldPosition="0">
        <references count="1">
          <reference field="6" count="1" selected="0">
            <x v="0"/>
          </reference>
        </references>
      </pivotArea>
    </chartFormat>
    <chartFormat chart="362" format="313" series="1">
      <pivotArea type="data" outline="0" fieldPosition="0">
        <references count="1">
          <reference field="6" count="1" selected="0">
            <x v="1"/>
          </reference>
        </references>
      </pivotArea>
    </chartFormat>
    <chartFormat chart="362" format="314" series="1">
      <pivotArea type="data" outline="0" fieldPosition="0">
        <references count="1">
          <reference field="6" count="1" selected="0">
            <x v="2"/>
          </reference>
        </references>
      </pivotArea>
    </chartFormat>
    <chartFormat chart="362" format="315" series="1">
      <pivotArea type="data" outline="0" fieldPosition="0">
        <references count="1">
          <reference field="6" count="1" selected="0">
            <x v="3"/>
          </reference>
        </references>
      </pivotArea>
    </chartFormat>
    <chartFormat chart="379" format="326" series="1">
      <pivotArea type="data" outline="0" fieldPosition="0">
        <references count="1">
          <reference field="6" count="1" selected="0">
            <x v="0"/>
          </reference>
        </references>
      </pivotArea>
    </chartFormat>
    <chartFormat chart="379" format="327" series="1">
      <pivotArea type="data" outline="0" fieldPosition="0">
        <references count="1">
          <reference field="6" count="1" selected="0">
            <x v="1"/>
          </reference>
        </references>
      </pivotArea>
    </chartFormat>
    <chartFormat chart="379" format="328" series="1">
      <pivotArea type="data" outline="0" fieldPosition="0">
        <references count="1">
          <reference field="6" count="1" selected="0">
            <x v="2"/>
          </reference>
        </references>
      </pivotArea>
    </chartFormat>
    <chartFormat chart="379" format="329" series="1">
      <pivotArea type="data" outline="0" fieldPosition="0">
        <references count="1">
          <reference field="6" count="1" selected="0">
            <x v="3"/>
          </reference>
        </references>
      </pivotArea>
    </chartFormat>
    <chartFormat chart="392" format="340" series="1">
      <pivotArea type="data" outline="0" fieldPosition="0">
        <references count="1">
          <reference field="6" count="1" selected="0">
            <x v="0"/>
          </reference>
        </references>
      </pivotArea>
    </chartFormat>
    <chartFormat chart="392" format="341" series="1">
      <pivotArea type="data" outline="0" fieldPosition="0">
        <references count="1">
          <reference field="6" count="1" selected="0">
            <x v="1"/>
          </reference>
        </references>
      </pivotArea>
    </chartFormat>
    <chartFormat chart="392" format="342" series="1">
      <pivotArea type="data" outline="0" fieldPosition="0">
        <references count="1">
          <reference field="6" count="1" selected="0">
            <x v="2"/>
          </reference>
        </references>
      </pivotArea>
    </chartFormat>
    <chartFormat chart="392" format="343" series="1">
      <pivotArea type="data" outline="0" fieldPosition="0">
        <references count="1">
          <reference field="6" count="1" selected="0">
            <x v="3"/>
          </reference>
        </references>
      </pivotArea>
    </chartFormat>
    <chartFormat chart="411" format="354" series="1">
      <pivotArea type="data" outline="0" fieldPosition="0">
        <references count="2">
          <reference field="4294967294" count="1" selected="0">
            <x v="0"/>
          </reference>
          <reference field="6" count="1" selected="0">
            <x v="0"/>
          </reference>
        </references>
      </pivotArea>
    </chartFormat>
    <chartFormat chart="411" format="355" series="1">
      <pivotArea type="data" outline="0" fieldPosition="0">
        <references count="2">
          <reference field="4294967294" count="1" selected="0">
            <x v="0"/>
          </reference>
          <reference field="6" count="1" selected="0">
            <x v="1"/>
          </reference>
        </references>
      </pivotArea>
    </chartFormat>
    <chartFormat chart="411" format="356" series="1">
      <pivotArea type="data" outline="0" fieldPosition="0">
        <references count="2">
          <reference field="4294967294" count="1" selected="0">
            <x v="0"/>
          </reference>
          <reference field="6" count="1" selected="0">
            <x v="2"/>
          </reference>
        </references>
      </pivotArea>
    </chartFormat>
    <chartFormat chart="411" format="357" series="1">
      <pivotArea type="data" outline="0" fieldPosition="0">
        <references count="2">
          <reference field="4294967294" count="1" selected="0">
            <x v="0"/>
          </reference>
          <reference field="6" count="1" selected="0">
            <x v="3"/>
          </reference>
        </references>
      </pivotArea>
    </chartFormat>
    <chartFormat chart="411" format="359"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CD8DA7-D339-4044-B717-971B47D499FC}"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44">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0"/>
        <item n="Weight 3" x="2"/>
        <item n="Weight 5"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3">
    <i>
      <x/>
    </i>
    <i>
      <x v="1"/>
    </i>
    <i>
      <x v="2"/>
    </i>
  </rowItems>
  <colFields count="1">
    <field x="6"/>
  </colFields>
  <colItems count="2">
    <i>
      <x/>
    </i>
    <i>
      <x v="1"/>
    </i>
  </colItems>
  <pageFields count="1">
    <pageField fld="5" item="1" hier="-1"/>
  </pageFields>
  <dataFields count="1">
    <dataField name="Contagem de Response2" fld="1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CC9740-F728-4351-A3F5-1F2D040562AC}"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64">
  <location ref="A3:C8"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0"/>
        <item n="Weight 3" x="3"/>
        <item n="Weight 5"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4">
    <i>
      <x/>
    </i>
    <i>
      <x v="1"/>
    </i>
    <i>
      <x v="2"/>
    </i>
    <i>
      <x v="3"/>
    </i>
  </rowItems>
  <colFields count="1">
    <field x="6"/>
  </colFields>
  <colItems count="2">
    <i>
      <x/>
    </i>
    <i>
      <x v="1"/>
    </i>
  </colItems>
  <pageFields count="1">
    <pageField fld="5" item="1" hier="-1"/>
  </pageFields>
  <dataFields count="1">
    <dataField name="Contagem de Response3" fld="12" subtotal="count" baseField="0" baseItem="0"/>
  </dataFields>
  <chartFormats count="4">
    <chartFormat chart="26" format="24" series="1">
      <pivotArea type="data" outline="0" fieldPosition="0">
        <references count="2">
          <reference field="4294967294" count="1" selected="0">
            <x v="0"/>
          </reference>
          <reference field="6" count="1" selected="0">
            <x v="0"/>
          </reference>
        </references>
      </pivotArea>
    </chartFormat>
    <chartFormat chart="26" format="25" series="1">
      <pivotArea type="data" outline="0" fieldPosition="0">
        <references count="2">
          <reference field="4294967294" count="1" selected="0">
            <x v="0"/>
          </reference>
          <reference field="6" count="1" selected="0">
            <x v="1"/>
          </reference>
        </references>
      </pivotArea>
    </chartFormat>
    <chartFormat chart="26" format="26" series="1">
      <pivotArea type="data" outline="0" fieldPosition="0">
        <references count="2">
          <reference field="4294967294" count="1" selected="0">
            <x v="0"/>
          </reference>
          <reference field="6" count="1" selected="0">
            <x v="2"/>
          </reference>
        </references>
      </pivotArea>
    </chartFormat>
    <chartFormat chart="26" format="2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A68811-D909-4856-A241-7E1E5BDA164B}"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78">
  <location ref="A3:C9"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n="Weight 1" x="1"/>
        <item n="Weight 2" x="3"/>
        <item n="Weight 3" x="2"/>
        <item n="Weight 4" x="0"/>
        <item n="Weight 5"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4"/>
  </rowFields>
  <rowItems count="5">
    <i>
      <x/>
    </i>
    <i>
      <x v="1"/>
    </i>
    <i>
      <x v="2"/>
    </i>
    <i>
      <x v="3"/>
    </i>
    <i>
      <x v="5"/>
    </i>
  </rowItems>
  <colFields count="1">
    <field x="6"/>
  </colFields>
  <colItems count="2">
    <i>
      <x/>
    </i>
    <i>
      <x v="1"/>
    </i>
  </colItems>
  <pageFields count="1">
    <pageField fld="5" item="1" hier="-1"/>
  </pageFields>
  <dataFields count="1">
    <dataField name="Contagem de Response4" fld="14" subtotal="count" baseField="0" baseItem="0"/>
  </dataFields>
  <chartFormats count="13">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44" format="25" series="1">
      <pivotArea type="data" outline="0" fieldPosition="0">
        <references count="2">
          <reference field="4294967294" count="1" selected="0">
            <x v="0"/>
          </reference>
          <reference field="6" count="1" selected="0">
            <x v="0"/>
          </reference>
        </references>
      </pivotArea>
    </chartFormat>
    <chartFormat chart="44" format="26" series="1">
      <pivotArea type="data" outline="0" fieldPosition="0">
        <references count="2">
          <reference field="4294967294" count="1" selected="0">
            <x v="0"/>
          </reference>
          <reference field="6" count="1" selected="0">
            <x v="2"/>
          </reference>
        </references>
      </pivotArea>
    </chartFormat>
    <chartFormat chart="44" format="27" series="1">
      <pivotArea type="data" outline="0" fieldPosition="0">
        <references count="2">
          <reference field="4294967294" count="1" selected="0">
            <x v="0"/>
          </reference>
          <reference field="6" count="1" selected="0">
            <x v="1"/>
          </reference>
        </references>
      </pivotArea>
    </chartFormat>
    <chartFormat chart="44" format="28" series="1">
      <pivotArea type="data" outline="0" fieldPosition="0">
        <references count="2">
          <reference field="4294967294" count="1" selected="0">
            <x v="0"/>
          </reference>
          <reference field="6" count="1" selected="0">
            <x v="3"/>
          </reference>
        </references>
      </pivotArea>
    </chartFormat>
    <chartFormat chart="44" format="30"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4EDEF0-A024-4120-94CE-F2466E8B6AF9}"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91">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1"/>
        <item n="Weight 3" x="0"/>
        <item n="Weight 5"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6"/>
  </rowFields>
  <rowItems count="3">
    <i>
      <x/>
    </i>
    <i>
      <x v="1"/>
    </i>
    <i>
      <x v="2"/>
    </i>
  </rowItems>
  <colFields count="1">
    <field x="6"/>
  </colFields>
  <colItems count="2">
    <i>
      <x/>
    </i>
    <i>
      <x v="1"/>
    </i>
  </colItems>
  <pageFields count="1">
    <pageField fld="5" item="1" hier="-1"/>
  </pageFields>
  <dataFields count="1">
    <dataField name="Contagem de Response5" fld="16" subtotal="count" baseField="0" baseItem="0"/>
  </dataFields>
  <chartFormats count="18">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58" format="39">
      <pivotArea type="data" outline="0" fieldPosition="0">
        <references count="3">
          <reference field="4294967294" count="1" selected="0">
            <x v="0"/>
          </reference>
          <reference field="6" count="1" selected="0">
            <x v="0"/>
          </reference>
          <reference field="16" count="1" selected="0">
            <x v="0"/>
          </reference>
        </references>
      </pivotArea>
    </chartFormat>
    <chartFormat chart="58" format="40" series="1">
      <pivotArea type="data" outline="0" fieldPosition="0">
        <references count="2">
          <reference field="4294967294" count="1" selected="0">
            <x v="0"/>
          </reference>
          <reference field="6" count="1" selected="0">
            <x v="1"/>
          </reference>
        </references>
      </pivotArea>
    </chartFormat>
    <chartFormat chart="58" format="41" series="1">
      <pivotArea type="data" outline="0" fieldPosition="0">
        <references count="2">
          <reference field="4294967294" count="1" selected="0">
            <x v="0"/>
          </reference>
          <reference field="6" count="1" selected="0">
            <x v="2"/>
          </reference>
        </references>
      </pivotArea>
    </chartFormat>
    <chartFormat chart="58" format="42" series="1">
      <pivotArea type="data" outline="0" fieldPosition="0">
        <references count="2">
          <reference field="4294967294" count="1" selected="0">
            <x v="0"/>
          </reference>
          <reference field="6" count="1" selected="0">
            <x v="3"/>
          </reference>
        </references>
      </pivotArea>
    </chartFormat>
    <chartFormat chart="58" format="43" series="1">
      <pivotArea type="data" outline="0" fieldPosition="0">
        <references count="2">
          <reference field="4294967294" count="1" selected="0">
            <x v="0"/>
          </reference>
          <reference field="6" count="1" selected="0">
            <x v="0"/>
          </reference>
        </references>
      </pivotArea>
    </chartFormat>
    <chartFormat chart="58" format="4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22390F-188D-4557-84D0-F28120A535A4}"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04">
  <location ref="A3:C6"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n="Weight 1" x="0"/>
        <item n="Weight 3" x="1"/>
        <item n="Weight 5"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8"/>
  </rowFields>
  <rowItems count="2">
    <i>
      <x/>
    </i>
    <i>
      <x v="1"/>
    </i>
  </rowItems>
  <colFields count="1">
    <field x="6"/>
  </colFields>
  <colItems count="2">
    <i>
      <x/>
    </i>
    <i>
      <x v="1"/>
    </i>
  </colItems>
  <pageFields count="1">
    <pageField fld="5" item="1" hier="-1"/>
  </pageFields>
  <dataFields count="1">
    <dataField name="Contagem de Response6" fld="18" subtotal="count" baseField="0" baseItem="0"/>
  </dataFields>
  <chartFormats count="21">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72" format="53" series="1">
      <pivotArea type="data" outline="0" fieldPosition="0">
        <references count="2">
          <reference field="4294967294" count="1" selected="0">
            <x v="0"/>
          </reference>
          <reference field="6" count="1" selected="0">
            <x v="0"/>
          </reference>
        </references>
      </pivotArea>
    </chartFormat>
    <chartFormat chart="72" format="54" series="1">
      <pivotArea type="data" outline="0" fieldPosition="0">
        <references count="2">
          <reference field="4294967294" count="1" selected="0">
            <x v="0"/>
          </reference>
          <reference field="6" count="1" selected="0">
            <x v="1"/>
          </reference>
        </references>
      </pivotArea>
    </chartFormat>
    <chartFormat chart="72" format="55" series="1">
      <pivotArea type="data" outline="0" fieldPosition="0">
        <references count="2">
          <reference field="4294967294" count="1" selected="0">
            <x v="0"/>
          </reference>
          <reference field="6" count="1" selected="0">
            <x v="2"/>
          </reference>
        </references>
      </pivotArea>
    </chartFormat>
    <chartFormat chart="72" format="56" series="1">
      <pivotArea type="data" outline="0" fieldPosition="0">
        <references count="2">
          <reference field="4294967294" count="1" selected="0">
            <x v="0"/>
          </reference>
          <reference field="6" count="1" selected="0">
            <x v="3"/>
          </reference>
        </references>
      </pivotArea>
    </chartFormat>
    <chartFormat chart="72" format="57"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FBC199-C32E-43E7-9B75-E65313FCDE50}"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21">
  <location ref="A3:C7"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n="Weight 1" x="2"/>
        <item n="Weight 2" x="4"/>
        <item n="Weight 3" x="0"/>
        <item n="Weight 4" x="1"/>
        <item n="Weight 5" x="5"/>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0"/>
  </rowFields>
  <rowItems count="3">
    <i>
      <x/>
    </i>
    <i>
      <x v="2"/>
    </i>
    <i>
      <x v="3"/>
    </i>
  </rowItems>
  <colFields count="1">
    <field x="6"/>
  </colFields>
  <colItems count="2">
    <i>
      <x/>
    </i>
    <i>
      <x v="1"/>
    </i>
  </colItems>
  <pageFields count="1">
    <pageField fld="5" item="1" hier="-1"/>
  </pageFields>
  <dataFields count="1">
    <dataField name="Contagem de Response7" fld="20" subtotal="count" baseField="0" baseItem="0"/>
  </dataFields>
  <chartFormats count="25">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86" format="67" series="1">
      <pivotArea type="data" outline="0" fieldPosition="0">
        <references count="2">
          <reference field="4294967294" count="1" selected="0">
            <x v="0"/>
          </reference>
          <reference field="6" count="1" selected="0">
            <x v="0"/>
          </reference>
        </references>
      </pivotArea>
    </chartFormat>
    <chartFormat chart="86" format="68" series="1">
      <pivotArea type="data" outline="0" fieldPosition="0">
        <references count="2">
          <reference field="4294967294" count="1" selected="0">
            <x v="0"/>
          </reference>
          <reference field="6" count="1" selected="0">
            <x v="1"/>
          </reference>
        </references>
      </pivotArea>
    </chartFormat>
    <chartFormat chart="86" format="69" series="1">
      <pivotArea type="data" outline="0" fieldPosition="0">
        <references count="2">
          <reference field="4294967294" count="1" selected="0">
            <x v="0"/>
          </reference>
          <reference field="6" count="1" selected="0">
            <x v="2"/>
          </reference>
        </references>
      </pivotArea>
    </chartFormat>
    <chartFormat chart="86" format="70" series="1">
      <pivotArea type="data" outline="0" fieldPosition="0">
        <references count="2">
          <reference field="4294967294" count="1" selected="0">
            <x v="0"/>
          </reference>
          <reference field="6" count="1" selected="0">
            <x v="3"/>
          </reference>
        </references>
      </pivotArea>
    </chartFormat>
    <chartFormat chart="86" format="72"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8907CA-C762-4C99-BFD8-D3A8C41B7099}" name="Tabela dinâmica27"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58">
  <location ref="A3:C6" firstHeaderRow="1" firstDataRow="2" firstDataCol="1" rowPageCount="1" colPageCount="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1"/>
        <item x="3"/>
        <item x="4"/>
        <item x="0"/>
        <item x="2"/>
      </items>
      <extLst>
        <ext xmlns:x14="http://schemas.microsoft.com/office/spreadsheetml/2009/9/main" uri="{2946ED86-A175-432a-8AC1-64E0C546D7DE}">
          <x14:pivotField fillDownLabels="1"/>
        </ext>
      </extLst>
    </pivotField>
    <pivotField axis="axisCol" compact="0" outline="0" showAll="0" defaultSubtotal="0">
      <items count="5">
        <item x="2"/>
        <item x="0"/>
        <item x="1"/>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n="Weight 1" x="0"/>
        <item n="Weight 5"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2"/>
  </rowFields>
  <rowItems count="2">
    <i>
      <x/>
    </i>
    <i>
      <x v="2"/>
    </i>
  </rowItems>
  <colFields count="1">
    <field x="6"/>
  </colFields>
  <colItems count="2">
    <i>
      <x/>
    </i>
    <i>
      <x v="1"/>
    </i>
  </colItems>
  <pageFields count="1">
    <pageField fld="5" item="1" hier="-1"/>
  </pageFields>
  <dataFields count="1">
    <dataField name="Contagem de Response8" fld="22" subtotal="count" baseField="0" baseItem="0"/>
  </dataFields>
  <chartFormats count="25">
    <chartFormat chart="26" format="10" series="1">
      <pivotArea type="data" outline="0" fieldPosition="0">
        <references count="1">
          <reference field="6" count="1" selected="0">
            <x v="0"/>
          </reference>
        </references>
      </pivotArea>
    </chartFormat>
    <chartFormat chart="26" format="11" series="1">
      <pivotArea type="data" outline="0" fieldPosition="0">
        <references count="1">
          <reference field="6" count="1" selected="0">
            <x v="1"/>
          </reference>
        </references>
      </pivotArea>
    </chartFormat>
    <chartFormat chart="26" format="12" series="1">
      <pivotArea type="data" outline="0" fieldPosition="0">
        <references count="1">
          <reference field="6" count="1" selected="0">
            <x v="2"/>
          </reference>
        </references>
      </pivotArea>
    </chartFormat>
    <chartFormat chart="26" format="13" series="1">
      <pivotArea type="data" outline="0" fieldPosition="0">
        <references count="1">
          <reference field="6" count="1" selected="0">
            <x v="3"/>
          </reference>
        </references>
      </pivotArea>
    </chartFormat>
    <chartFormat chart="44" format="20" series="1">
      <pivotArea type="data" outline="0" fieldPosition="0">
        <references count="1">
          <reference field="6" count="1" selected="0">
            <x v="0"/>
          </reference>
        </references>
      </pivotArea>
    </chartFormat>
    <chartFormat chart="44" format="21" series="1">
      <pivotArea type="data" outline="0" fieldPosition="0">
        <references count="1">
          <reference field="6" count="1" selected="0">
            <x v="1"/>
          </reference>
        </references>
      </pivotArea>
    </chartFormat>
    <chartFormat chart="44" format="22" series="1">
      <pivotArea type="data" outline="0" fieldPosition="0">
        <references count="1">
          <reference field="6" count="1" selected="0">
            <x v="2"/>
          </reference>
        </references>
      </pivotArea>
    </chartFormat>
    <chartFormat chart="44" format="23" series="1">
      <pivotArea type="data" outline="0" fieldPosition="0">
        <references count="1">
          <reference field="6" count="1" selected="0">
            <x v="3"/>
          </reference>
        </references>
      </pivotArea>
    </chartFormat>
    <chartFormat chart="58" format="34" series="1">
      <pivotArea type="data" outline="0" fieldPosition="0">
        <references count="1">
          <reference field="6" count="1" selected="0">
            <x v="0"/>
          </reference>
        </references>
      </pivotArea>
    </chartFormat>
    <chartFormat chart="58" format="35" series="1">
      <pivotArea type="data" outline="0" fieldPosition="0">
        <references count="1">
          <reference field="6" count="1" selected="0">
            <x v="1"/>
          </reference>
        </references>
      </pivotArea>
    </chartFormat>
    <chartFormat chart="58" format="36" series="1">
      <pivotArea type="data" outline="0" fieldPosition="0">
        <references count="1">
          <reference field="6" count="1" selected="0">
            <x v="2"/>
          </reference>
        </references>
      </pivotArea>
    </chartFormat>
    <chartFormat chart="58" format="37" series="1">
      <pivotArea type="data" outline="0" fieldPosition="0">
        <references count="1">
          <reference field="6" count="1" selected="0">
            <x v="3"/>
          </reference>
        </references>
      </pivotArea>
    </chartFormat>
    <chartFormat chart="72" format="48" series="1">
      <pivotArea type="data" outline="0" fieldPosition="0">
        <references count="1">
          <reference field="6" count="1" selected="0">
            <x v="0"/>
          </reference>
        </references>
      </pivotArea>
    </chartFormat>
    <chartFormat chart="72" format="49" series="1">
      <pivotArea type="data" outline="0" fieldPosition="0">
        <references count="1">
          <reference field="6" count="1" selected="0">
            <x v="1"/>
          </reference>
        </references>
      </pivotArea>
    </chartFormat>
    <chartFormat chart="72" format="50" series="1">
      <pivotArea type="data" outline="0" fieldPosition="0">
        <references count="1">
          <reference field="6" count="1" selected="0">
            <x v="2"/>
          </reference>
        </references>
      </pivotArea>
    </chartFormat>
    <chartFormat chart="72" format="51" series="1">
      <pivotArea type="data" outline="0" fieldPosition="0">
        <references count="1">
          <reference field="6" count="1" selected="0">
            <x v="3"/>
          </reference>
        </references>
      </pivotArea>
    </chartFormat>
    <chartFormat chart="86" format="62" series="1">
      <pivotArea type="data" outline="0" fieldPosition="0">
        <references count="1">
          <reference field="6" count="1" selected="0">
            <x v="0"/>
          </reference>
        </references>
      </pivotArea>
    </chartFormat>
    <chartFormat chart="86" format="63" series="1">
      <pivotArea type="data" outline="0" fieldPosition="0">
        <references count="1">
          <reference field="6" count="1" selected="0">
            <x v="1"/>
          </reference>
        </references>
      </pivotArea>
    </chartFormat>
    <chartFormat chart="86" format="64" series="1">
      <pivotArea type="data" outline="0" fieldPosition="0">
        <references count="1">
          <reference field="6" count="1" selected="0">
            <x v="2"/>
          </reference>
        </references>
      </pivotArea>
    </chartFormat>
    <chartFormat chart="86" format="65" series="1">
      <pivotArea type="data" outline="0" fieldPosition="0">
        <references count="1">
          <reference field="6" count="1" selected="0">
            <x v="3"/>
          </reference>
        </references>
      </pivotArea>
    </chartFormat>
    <chartFormat chart="103" format="93" series="1">
      <pivotArea type="data" outline="0" fieldPosition="0">
        <references count="2">
          <reference field="4294967294" count="1" selected="0">
            <x v="0"/>
          </reference>
          <reference field="6" count="1" selected="0">
            <x v="0"/>
          </reference>
        </references>
      </pivotArea>
    </chartFormat>
    <chartFormat chart="103" format="94" series="1">
      <pivotArea type="data" outline="0" fieldPosition="0">
        <references count="2">
          <reference field="4294967294" count="1" selected="0">
            <x v="0"/>
          </reference>
          <reference field="6" count="1" selected="0">
            <x v="1"/>
          </reference>
        </references>
      </pivotArea>
    </chartFormat>
    <chartFormat chart="103" format="95" series="1">
      <pivotArea type="data" outline="0" fieldPosition="0">
        <references count="2">
          <reference field="4294967294" count="1" selected="0">
            <x v="0"/>
          </reference>
          <reference field="6" count="1" selected="0">
            <x v="2"/>
          </reference>
        </references>
      </pivotArea>
    </chartFormat>
    <chartFormat chart="103" format="96" series="1">
      <pivotArea type="data" outline="0" fieldPosition="0">
        <references count="2">
          <reference field="4294967294" count="1" selected="0">
            <x v="0"/>
          </reference>
          <reference field="6" count="1" selected="0">
            <x v="3"/>
          </reference>
        </references>
      </pivotArea>
    </chartFormat>
    <chartFormat chart="103" format="98"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6.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7.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8.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9.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0.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21.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ivotTable" Target="../pivotTables/pivotTable22.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23.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ivotTable" Target="../pivotTables/pivotTable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ivotTable" Target="../pivotTables/pivotTable25.xm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6.bin"/><Relationship Id="rId1" Type="http://schemas.openxmlformats.org/officeDocument/2006/relationships/pivotTable" Target="../pivotTables/pivotTable26.xml"/></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7.bin"/><Relationship Id="rId1" Type="http://schemas.openxmlformats.org/officeDocument/2006/relationships/pivotTable" Target="../pivotTables/pivotTable27.xml"/></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8.bin"/><Relationship Id="rId1" Type="http://schemas.openxmlformats.org/officeDocument/2006/relationships/pivotTable" Target="../pivotTables/pivotTable2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58"/>
  <sheetViews>
    <sheetView zoomScale="85" zoomScaleNormal="85" workbookViewId="0">
      <pane xSplit="2" ySplit="2" topLeftCell="C38" activePane="bottomRight" state="frozen"/>
      <selection pane="topRight" activeCell="C1" sqref="C1"/>
      <selection pane="bottomLeft" activeCell="A3" sqref="A3"/>
      <selection pane="bottomRight" activeCell="D42" sqref="D42"/>
    </sheetView>
  </sheetViews>
  <sheetFormatPr defaultRowHeight="14.5" x14ac:dyDescent="0.35"/>
  <cols>
    <col min="1" max="1" width="18.26953125" style="18" bestFit="1" customWidth="1"/>
    <col min="2" max="2" width="27.54296875" style="18" bestFit="1" customWidth="1"/>
    <col min="3" max="3" width="30.36328125" style="18" bestFit="1" customWidth="1"/>
    <col min="4" max="4" width="15.26953125" style="18" bestFit="1" customWidth="1"/>
    <col min="5" max="5" width="41" style="18" customWidth="1"/>
    <col min="6" max="6" width="12.6328125" style="18" bestFit="1" customWidth="1"/>
    <col min="7" max="7" width="14" style="18" bestFit="1" customWidth="1"/>
    <col min="8" max="8" width="11.26953125" style="18" customWidth="1"/>
    <col min="9" max="9" width="44.81640625" style="18" bestFit="1" customWidth="1"/>
    <col min="10" max="10" width="60.6328125" style="18" customWidth="1"/>
    <col min="11" max="11" width="50.453125" style="18" bestFit="1" customWidth="1"/>
    <col min="12" max="12" width="60.6328125" style="18" customWidth="1"/>
    <col min="13" max="63" width="50.6328125" style="18" customWidth="1"/>
  </cols>
  <sheetData>
    <row r="1" spans="1:63" ht="56" customHeight="1" x14ac:dyDescent="0.35">
      <c r="A1" s="84" t="s">
        <v>0</v>
      </c>
      <c r="B1" s="84"/>
      <c r="C1" s="84"/>
      <c r="D1" s="84"/>
      <c r="E1" s="84"/>
      <c r="F1" s="25"/>
      <c r="G1" s="25"/>
      <c r="H1" s="26"/>
      <c r="I1" s="84" t="s">
        <v>708</v>
      </c>
      <c r="J1" s="84"/>
      <c r="K1" s="85" t="s">
        <v>709</v>
      </c>
      <c r="L1" s="86"/>
      <c r="M1" s="84" t="s">
        <v>710</v>
      </c>
      <c r="N1" s="84"/>
      <c r="O1" s="84" t="s">
        <v>711</v>
      </c>
      <c r="P1" s="84"/>
      <c r="Q1" s="84" t="s">
        <v>712</v>
      </c>
      <c r="R1" s="84"/>
      <c r="S1" s="84" t="s">
        <v>713</v>
      </c>
      <c r="T1" s="84"/>
      <c r="U1" s="84" t="s">
        <v>714</v>
      </c>
      <c r="V1" s="84"/>
      <c r="W1" s="84" t="s">
        <v>715</v>
      </c>
      <c r="X1" s="84"/>
      <c r="Y1" s="84" t="s">
        <v>716</v>
      </c>
      <c r="Z1" s="84"/>
      <c r="AA1" s="84" t="s">
        <v>717</v>
      </c>
      <c r="AB1" s="84"/>
      <c r="AC1" s="84" t="s">
        <v>718</v>
      </c>
      <c r="AD1" s="84"/>
      <c r="AE1" s="84" t="s">
        <v>719</v>
      </c>
      <c r="AF1" s="84"/>
      <c r="AG1" s="84" t="s">
        <v>720</v>
      </c>
      <c r="AH1" s="84"/>
      <c r="AI1" s="84" t="s">
        <v>721</v>
      </c>
      <c r="AJ1" s="84"/>
      <c r="AK1" s="84" t="s">
        <v>722</v>
      </c>
      <c r="AL1" s="84"/>
      <c r="AM1" s="84" t="s">
        <v>723</v>
      </c>
      <c r="AN1" s="84"/>
      <c r="AO1" s="84" t="s">
        <v>724</v>
      </c>
      <c r="AP1" s="84"/>
      <c r="AQ1" s="84" t="s">
        <v>725</v>
      </c>
      <c r="AR1" s="84"/>
      <c r="AS1" s="84" t="s">
        <v>726</v>
      </c>
      <c r="AT1" s="84"/>
      <c r="AU1" s="84" t="s">
        <v>727</v>
      </c>
      <c r="AV1" s="84"/>
      <c r="AW1" s="84" t="s">
        <v>728</v>
      </c>
      <c r="AX1" s="84"/>
      <c r="AY1" s="84" t="s">
        <v>729</v>
      </c>
      <c r="AZ1" s="84"/>
      <c r="BA1" s="84" t="s">
        <v>730</v>
      </c>
      <c r="BB1" s="84"/>
      <c r="BC1" s="84" t="s">
        <v>731</v>
      </c>
      <c r="BD1" s="84"/>
      <c r="BE1" s="84" t="s">
        <v>732</v>
      </c>
      <c r="BF1" s="84"/>
      <c r="BG1" s="84" t="s">
        <v>733</v>
      </c>
      <c r="BH1" s="84"/>
      <c r="BI1" s="84" t="s">
        <v>734</v>
      </c>
      <c r="BJ1" s="84"/>
      <c r="BK1" s="4" t="s">
        <v>735</v>
      </c>
    </row>
    <row r="2" spans="1:63" ht="42" x14ac:dyDescent="0.35">
      <c r="A2" s="5" t="s">
        <v>1</v>
      </c>
      <c r="B2" s="1" t="s">
        <v>2</v>
      </c>
      <c r="C2" s="1" t="s">
        <v>3</v>
      </c>
      <c r="D2" s="1" t="s">
        <v>4</v>
      </c>
      <c r="E2" s="6" t="s">
        <v>5</v>
      </c>
      <c r="F2" s="28" t="s">
        <v>564</v>
      </c>
      <c r="G2" s="28" t="s">
        <v>565</v>
      </c>
      <c r="H2" s="27" t="s">
        <v>241</v>
      </c>
      <c r="I2" s="2" t="s">
        <v>6</v>
      </c>
      <c r="J2" s="3" t="s">
        <v>7</v>
      </c>
      <c r="K2" s="2" t="s">
        <v>6</v>
      </c>
      <c r="L2" s="3" t="s">
        <v>7</v>
      </c>
      <c r="M2" s="2" t="s">
        <v>6</v>
      </c>
      <c r="N2" s="3" t="s">
        <v>8</v>
      </c>
      <c r="O2" s="2" t="s">
        <v>6</v>
      </c>
      <c r="P2" s="3" t="s">
        <v>7</v>
      </c>
      <c r="Q2" s="2" t="s">
        <v>6</v>
      </c>
      <c r="R2" s="3" t="s">
        <v>7</v>
      </c>
      <c r="S2" s="2" t="s">
        <v>6</v>
      </c>
      <c r="T2" s="3" t="s">
        <v>7</v>
      </c>
      <c r="U2" s="2" t="s">
        <v>6</v>
      </c>
      <c r="V2" s="3" t="s">
        <v>7</v>
      </c>
      <c r="W2" s="2" t="s">
        <v>6</v>
      </c>
      <c r="X2" s="3" t="s">
        <v>7</v>
      </c>
      <c r="Y2" s="2" t="s">
        <v>6</v>
      </c>
      <c r="Z2" s="3" t="s">
        <v>7</v>
      </c>
      <c r="AA2" s="2" t="s">
        <v>6</v>
      </c>
      <c r="AB2" s="3" t="s">
        <v>7</v>
      </c>
      <c r="AC2" s="2" t="s">
        <v>6</v>
      </c>
      <c r="AD2" s="3" t="s">
        <v>7</v>
      </c>
      <c r="AE2" s="2" t="s">
        <v>6</v>
      </c>
      <c r="AF2" s="3" t="s">
        <v>7</v>
      </c>
      <c r="AG2" s="2" t="s">
        <v>6</v>
      </c>
      <c r="AH2" s="3" t="s">
        <v>7</v>
      </c>
      <c r="AI2" s="2" t="s">
        <v>6</v>
      </c>
      <c r="AJ2" s="3" t="s">
        <v>9</v>
      </c>
      <c r="AK2" s="2" t="s">
        <v>6</v>
      </c>
      <c r="AL2" s="3" t="s">
        <v>7</v>
      </c>
      <c r="AM2" s="2" t="s">
        <v>6</v>
      </c>
      <c r="AN2" s="3" t="s">
        <v>7</v>
      </c>
      <c r="AO2" s="2" t="s">
        <v>6</v>
      </c>
      <c r="AP2" s="3" t="s">
        <v>7</v>
      </c>
      <c r="AQ2" s="2" t="s">
        <v>6</v>
      </c>
      <c r="AR2" s="3" t="s">
        <v>7</v>
      </c>
      <c r="AS2" s="2" t="s">
        <v>6</v>
      </c>
      <c r="AT2" s="3" t="s">
        <v>7</v>
      </c>
      <c r="AU2" s="2" t="s">
        <v>6</v>
      </c>
      <c r="AV2" s="3" t="s">
        <v>7</v>
      </c>
      <c r="AW2" s="2" t="s">
        <v>6</v>
      </c>
      <c r="AX2" s="3" t="s">
        <v>7</v>
      </c>
      <c r="AY2" s="2" t="s">
        <v>6</v>
      </c>
      <c r="AZ2" s="3" t="s">
        <v>7</v>
      </c>
      <c r="BA2" s="2" t="s">
        <v>6</v>
      </c>
      <c r="BB2" s="3" t="s">
        <v>7</v>
      </c>
      <c r="BC2" s="2" t="s">
        <v>6</v>
      </c>
      <c r="BD2" s="3" t="s">
        <v>7</v>
      </c>
      <c r="BE2" s="2" t="s">
        <v>6</v>
      </c>
      <c r="BF2" s="3" t="s">
        <v>7</v>
      </c>
      <c r="BG2" s="2" t="s">
        <v>6</v>
      </c>
      <c r="BH2" s="3" t="s">
        <v>7</v>
      </c>
      <c r="BI2" s="2" t="s">
        <v>6</v>
      </c>
      <c r="BJ2" s="3" t="s">
        <v>10</v>
      </c>
      <c r="BK2" s="4" t="s">
        <v>11</v>
      </c>
    </row>
    <row r="3" spans="1:63" ht="56" x14ac:dyDescent="0.35">
      <c r="A3" s="24" t="s">
        <v>242</v>
      </c>
      <c r="B3" s="7" t="s">
        <v>243</v>
      </c>
      <c r="C3" s="7" t="s">
        <v>244</v>
      </c>
      <c r="D3" s="7" t="s">
        <v>245</v>
      </c>
      <c r="E3" s="13" t="s">
        <v>246</v>
      </c>
      <c r="F3" s="17" t="s">
        <v>566</v>
      </c>
      <c r="G3" s="17" t="s">
        <v>567</v>
      </c>
      <c r="H3" s="14">
        <f t="shared" ref="H3:H34" si="0">COUNTIF(I3:BK3,"N.A.")</f>
        <v>5</v>
      </c>
      <c r="I3" s="20" t="s">
        <v>17</v>
      </c>
      <c r="J3" s="9"/>
      <c r="K3" s="8" t="s">
        <v>100</v>
      </c>
      <c r="L3" s="9"/>
      <c r="M3" s="8" t="s">
        <v>19</v>
      </c>
      <c r="N3" s="9"/>
      <c r="O3" s="8" t="s">
        <v>101</v>
      </c>
      <c r="P3" s="9"/>
      <c r="Q3" s="8" t="s">
        <v>103</v>
      </c>
      <c r="R3" s="9"/>
      <c r="S3" s="8" t="s">
        <v>73</v>
      </c>
      <c r="T3" s="9"/>
      <c r="U3" s="8" t="s">
        <v>116</v>
      </c>
      <c r="V3" s="9"/>
      <c r="W3" s="8" t="s">
        <v>25</v>
      </c>
      <c r="X3" s="9"/>
      <c r="Y3" s="8" t="s">
        <v>43</v>
      </c>
      <c r="Z3" s="9"/>
      <c r="AA3" s="20" t="s">
        <v>54</v>
      </c>
      <c r="AB3" s="9" t="s">
        <v>454</v>
      </c>
      <c r="AC3" s="20" t="s">
        <v>54</v>
      </c>
      <c r="AD3" s="9" t="s">
        <v>455</v>
      </c>
      <c r="AE3" s="20" t="s">
        <v>54</v>
      </c>
      <c r="AF3" s="9" t="s">
        <v>456</v>
      </c>
      <c r="AG3" s="20" t="s">
        <v>54</v>
      </c>
      <c r="AH3" s="9" t="s">
        <v>455</v>
      </c>
      <c r="AI3" s="20" t="s">
        <v>54</v>
      </c>
      <c r="AJ3" s="9" t="s">
        <v>455</v>
      </c>
      <c r="AK3" s="8" t="s">
        <v>56</v>
      </c>
      <c r="AL3" s="9"/>
      <c r="AM3" s="8" t="s">
        <v>121</v>
      </c>
      <c r="AN3" s="9"/>
      <c r="AO3" s="8" t="s">
        <v>36</v>
      </c>
      <c r="AP3" s="9"/>
      <c r="AQ3" s="8" t="s">
        <v>37</v>
      </c>
      <c r="AR3" s="9"/>
      <c r="AS3" s="8" t="s">
        <v>38</v>
      </c>
      <c r="AT3" s="9"/>
      <c r="AU3" s="8" t="s">
        <v>40</v>
      </c>
      <c r="AV3" s="9" t="s">
        <v>247</v>
      </c>
      <c r="AW3" s="8" t="s">
        <v>41</v>
      </c>
      <c r="AX3" s="9"/>
      <c r="AY3" s="8" t="s">
        <v>42</v>
      </c>
      <c r="AZ3" s="9"/>
      <c r="BA3" s="8" t="s">
        <v>43</v>
      </c>
      <c r="BB3" s="9"/>
      <c r="BC3" s="8" t="s">
        <v>63</v>
      </c>
      <c r="BD3" s="9"/>
      <c r="BE3" s="8" t="s">
        <v>64</v>
      </c>
      <c r="BF3" s="9"/>
      <c r="BG3" s="8" t="s">
        <v>46</v>
      </c>
      <c r="BH3" s="9"/>
      <c r="BI3" s="8" t="s">
        <v>66</v>
      </c>
      <c r="BJ3" s="9"/>
      <c r="BK3" s="10"/>
    </row>
    <row r="4" spans="1:63" ht="168" x14ac:dyDescent="0.35">
      <c r="A4" s="23" t="s">
        <v>258</v>
      </c>
      <c r="B4" s="12" t="s">
        <v>259</v>
      </c>
      <c r="C4" s="12" t="s">
        <v>260</v>
      </c>
      <c r="D4" s="12" t="s">
        <v>261</v>
      </c>
      <c r="E4" s="13" t="s">
        <v>262</v>
      </c>
      <c r="F4" s="17" t="s">
        <v>566</v>
      </c>
      <c r="G4" s="17" t="s">
        <v>569</v>
      </c>
      <c r="H4" s="14">
        <f t="shared" si="0"/>
        <v>0</v>
      </c>
      <c r="I4" s="15" t="s">
        <v>114</v>
      </c>
      <c r="J4" s="16"/>
      <c r="K4" s="15" t="s">
        <v>71</v>
      </c>
      <c r="L4" s="16" t="s">
        <v>282</v>
      </c>
      <c r="M4" s="15" t="s">
        <v>19</v>
      </c>
      <c r="N4" s="16" t="s">
        <v>283</v>
      </c>
      <c r="O4" s="15" t="s">
        <v>51</v>
      </c>
      <c r="P4" s="16" t="s">
        <v>284</v>
      </c>
      <c r="Q4" s="15" t="s">
        <v>21</v>
      </c>
      <c r="R4" s="16" t="s">
        <v>285</v>
      </c>
      <c r="S4" s="15" t="s">
        <v>22</v>
      </c>
      <c r="T4" s="16" t="s">
        <v>286</v>
      </c>
      <c r="U4" s="15" t="s">
        <v>287</v>
      </c>
      <c r="V4" s="16"/>
      <c r="W4" s="15" t="s">
        <v>25</v>
      </c>
      <c r="X4" s="16" t="s">
        <v>288</v>
      </c>
      <c r="Y4" s="15" t="s">
        <v>43</v>
      </c>
      <c r="Z4" s="16" t="s">
        <v>289</v>
      </c>
      <c r="AA4" s="15" t="s">
        <v>88</v>
      </c>
      <c r="AB4" s="16" t="s">
        <v>290</v>
      </c>
      <c r="AC4" s="15" t="s">
        <v>77</v>
      </c>
      <c r="AD4" s="16" t="s">
        <v>290</v>
      </c>
      <c r="AE4" s="15" t="s">
        <v>89</v>
      </c>
      <c r="AF4" s="16" t="s">
        <v>290</v>
      </c>
      <c r="AG4" s="15" t="s">
        <v>55</v>
      </c>
      <c r="AH4" s="16" t="s">
        <v>290</v>
      </c>
      <c r="AI4" s="15" t="s">
        <v>33</v>
      </c>
      <c r="AJ4" s="16"/>
      <c r="AK4" s="15" t="s">
        <v>56</v>
      </c>
      <c r="AL4" s="16" t="s">
        <v>291</v>
      </c>
      <c r="AM4" s="15" t="s">
        <v>35</v>
      </c>
      <c r="AN4" s="16" t="s">
        <v>292</v>
      </c>
      <c r="AO4" s="15" t="s">
        <v>36</v>
      </c>
      <c r="AP4" s="16" t="s">
        <v>293</v>
      </c>
      <c r="AQ4" s="15" t="s">
        <v>37</v>
      </c>
      <c r="AR4" s="16"/>
      <c r="AS4" s="15" t="s">
        <v>80</v>
      </c>
      <c r="AT4" s="16"/>
      <c r="AU4" s="8" t="s">
        <v>40</v>
      </c>
      <c r="AV4" s="16"/>
      <c r="AW4" s="15" t="s">
        <v>41</v>
      </c>
      <c r="AX4" s="16" t="s">
        <v>294</v>
      </c>
      <c r="AY4" s="15" t="s">
        <v>295</v>
      </c>
      <c r="AZ4" s="16"/>
      <c r="BA4" s="15" t="s">
        <v>62</v>
      </c>
      <c r="BB4" s="16" t="s">
        <v>296</v>
      </c>
      <c r="BC4" s="15" t="s">
        <v>44</v>
      </c>
      <c r="BD4" s="16" t="s">
        <v>297</v>
      </c>
      <c r="BE4" s="15" t="s">
        <v>45</v>
      </c>
      <c r="BF4" s="16" t="s">
        <v>298</v>
      </c>
      <c r="BG4" s="15" t="s">
        <v>65</v>
      </c>
      <c r="BH4" s="16"/>
      <c r="BI4" s="15" t="s">
        <v>47</v>
      </c>
      <c r="BJ4" s="16"/>
      <c r="BK4" s="17"/>
    </row>
    <row r="5" spans="1:63" ht="42" x14ac:dyDescent="0.35">
      <c r="A5" s="21" t="s">
        <v>248</v>
      </c>
      <c r="B5" s="12" t="s">
        <v>50</v>
      </c>
      <c r="C5" s="12" t="s">
        <v>253</v>
      </c>
      <c r="D5" s="12" t="s">
        <v>172</v>
      </c>
      <c r="E5" s="13" t="s">
        <v>48</v>
      </c>
      <c r="F5" s="17" t="s">
        <v>568</v>
      </c>
      <c r="G5" s="17" t="s">
        <v>569</v>
      </c>
      <c r="H5" s="14">
        <f t="shared" si="0"/>
        <v>3</v>
      </c>
      <c r="I5" s="15" t="s">
        <v>17</v>
      </c>
      <c r="J5" s="16"/>
      <c r="K5" s="15" t="s">
        <v>18</v>
      </c>
      <c r="L5" s="16"/>
      <c r="M5" s="15" t="s">
        <v>19</v>
      </c>
      <c r="N5" s="16"/>
      <c r="O5" s="15" t="s">
        <v>51</v>
      </c>
      <c r="P5" s="16"/>
      <c r="Q5" s="15" t="s">
        <v>21</v>
      </c>
      <c r="R5" s="16"/>
      <c r="S5" s="15" t="s">
        <v>52</v>
      </c>
      <c r="T5" s="16"/>
      <c r="U5" s="15" t="s">
        <v>53</v>
      </c>
      <c r="V5" s="16"/>
      <c r="W5" s="15" t="s">
        <v>25</v>
      </c>
      <c r="X5" s="16"/>
      <c r="Y5" s="15" t="s">
        <v>26</v>
      </c>
      <c r="Z5" s="16"/>
      <c r="AA5" s="19" t="s">
        <v>54</v>
      </c>
      <c r="AB5" s="16"/>
      <c r="AC5" s="15" t="s">
        <v>28</v>
      </c>
      <c r="AD5" s="16"/>
      <c r="AE5" s="19" t="s">
        <v>54</v>
      </c>
      <c r="AF5" s="16"/>
      <c r="AG5" s="15" t="s">
        <v>55</v>
      </c>
      <c r="AH5" s="16"/>
      <c r="AI5" s="19" t="s">
        <v>54</v>
      </c>
      <c r="AJ5" s="16"/>
      <c r="AK5" s="15" t="s">
        <v>56</v>
      </c>
      <c r="AL5" s="16"/>
      <c r="AM5" s="15" t="s">
        <v>57</v>
      </c>
      <c r="AN5" s="16"/>
      <c r="AO5" s="15" t="s">
        <v>58</v>
      </c>
      <c r="AP5" s="16"/>
      <c r="AQ5" s="15" t="s">
        <v>59</v>
      </c>
      <c r="AR5" s="16"/>
      <c r="AS5" s="15" t="s">
        <v>38</v>
      </c>
      <c r="AT5" s="16"/>
      <c r="AU5" s="8" t="s">
        <v>40</v>
      </c>
      <c r="AV5" s="16"/>
      <c r="AW5" s="15" t="s">
        <v>60</v>
      </c>
      <c r="AX5" s="16"/>
      <c r="AY5" s="15" t="s">
        <v>61</v>
      </c>
      <c r="AZ5" s="16"/>
      <c r="BA5" s="15" t="s">
        <v>62</v>
      </c>
      <c r="BB5" s="16"/>
      <c r="BC5" s="15" t="s">
        <v>63</v>
      </c>
      <c r="BD5" s="16"/>
      <c r="BE5" s="15" t="s">
        <v>64</v>
      </c>
      <c r="BF5" s="16"/>
      <c r="BG5" s="15" t="s">
        <v>65</v>
      </c>
      <c r="BH5" s="16"/>
      <c r="BI5" s="15" t="s">
        <v>66</v>
      </c>
      <c r="BJ5" s="16"/>
      <c r="BK5" s="17"/>
    </row>
    <row r="6" spans="1:63" ht="56" x14ac:dyDescent="0.35">
      <c r="A6" s="21" t="s">
        <v>171</v>
      </c>
      <c r="B6" s="12" t="s">
        <v>49</v>
      </c>
      <c r="C6" s="12" t="s">
        <v>14</v>
      </c>
      <c r="D6" s="12" t="s">
        <v>172</v>
      </c>
      <c r="E6" s="13" t="s">
        <v>173</v>
      </c>
      <c r="F6" s="17" t="s">
        <v>568</v>
      </c>
      <c r="G6" s="17" t="s">
        <v>219</v>
      </c>
      <c r="H6" s="14">
        <f t="shared" si="0"/>
        <v>2</v>
      </c>
      <c r="I6" s="15" t="s">
        <v>17</v>
      </c>
      <c r="J6" s="16" t="s">
        <v>174</v>
      </c>
      <c r="K6" s="15" t="s">
        <v>71</v>
      </c>
      <c r="L6" s="16" t="s">
        <v>175</v>
      </c>
      <c r="M6" s="15" t="s">
        <v>19</v>
      </c>
      <c r="N6" s="16"/>
      <c r="O6" s="15" t="s">
        <v>20</v>
      </c>
      <c r="P6" s="16"/>
      <c r="Q6" s="15" t="s">
        <v>21</v>
      </c>
      <c r="R6" s="16" t="s">
        <v>176</v>
      </c>
      <c r="S6" s="15" t="s">
        <v>52</v>
      </c>
      <c r="T6" s="16"/>
      <c r="U6" s="15" t="s">
        <v>53</v>
      </c>
      <c r="V6" s="16"/>
      <c r="W6" s="15" t="s">
        <v>25</v>
      </c>
      <c r="X6" s="16" t="s">
        <v>177</v>
      </c>
      <c r="Y6" s="15" t="s">
        <v>43</v>
      </c>
      <c r="Z6" s="16"/>
      <c r="AA6" s="15" t="s">
        <v>88</v>
      </c>
      <c r="AB6" s="16"/>
      <c r="AC6" s="15" t="s">
        <v>77</v>
      </c>
      <c r="AD6" s="16"/>
      <c r="AE6" s="15" t="s">
        <v>89</v>
      </c>
      <c r="AF6" s="16"/>
      <c r="AG6" s="15" t="s">
        <v>55</v>
      </c>
      <c r="AH6" s="16"/>
      <c r="AI6" s="15" t="s">
        <v>33</v>
      </c>
      <c r="AJ6" s="16"/>
      <c r="AK6" s="15" t="s">
        <v>34</v>
      </c>
      <c r="AL6" s="16"/>
      <c r="AM6" s="15" t="s">
        <v>57</v>
      </c>
      <c r="AN6" s="16"/>
      <c r="AO6" s="15" t="s">
        <v>36</v>
      </c>
      <c r="AP6" s="16"/>
      <c r="AQ6" s="15" t="s">
        <v>37</v>
      </c>
      <c r="AR6" s="16"/>
      <c r="AS6" s="15" t="s">
        <v>80</v>
      </c>
      <c r="AT6" s="16"/>
      <c r="AU6" s="8" t="s">
        <v>40</v>
      </c>
      <c r="AV6" s="16"/>
      <c r="AW6" s="15" t="s">
        <v>178</v>
      </c>
      <c r="AX6" s="16" t="s">
        <v>179</v>
      </c>
      <c r="AY6" s="19" t="s">
        <v>54</v>
      </c>
      <c r="AZ6" s="16" t="s">
        <v>180</v>
      </c>
      <c r="BA6" s="15" t="s">
        <v>62</v>
      </c>
      <c r="BB6" s="16" t="s">
        <v>181</v>
      </c>
      <c r="BC6" s="15" t="s">
        <v>44</v>
      </c>
      <c r="BD6" s="16"/>
      <c r="BE6" s="19" t="s">
        <v>54</v>
      </c>
      <c r="BF6" s="16" t="s">
        <v>182</v>
      </c>
      <c r="BG6" s="15" t="s">
        <v>46</v>
      </c>
      <c r="BH6" s="16"/>
      <c r="BI6" s="15" t="s">
        <v>47</v>
      </c>
      <c r="BJ6" s="16"/>
      <c r="BK6" s="17"/>
    </row>
    <row r="7" spans="1:63" ht="42" x14ac:dyDescent="0.35">
      <c r="A7" s="23" t="s">
        <v>372</v>
      </c>
      <c r="B7" s="12" t="s">
        <v>373</v>
      </c>
      <c r="C7" s="12" t="s">
        <v>244</v>
      </c>
      <c r="D7" s="12" t="s">
        <v>374</v>
      </c>
      <c r="E7" s="13" t="s">
        <v>375</v>
      </c>
      <c r="F7" s="17" t="s">
        <v>566</v>
      </c>
      <c r="G7" s="17" t="s">
        <v>567</v>
      </c>
      <c r="H7" s="14">
        <f t="shared" si="0"/>
        <v>0</v>
      </c>
      <c r="I7" s="15" t="s">
        <v>114</v>
      </c>
      <c r="J7" s="16" t="s">
        <v>405</v>
      </c>
      <c r="K7" s="15" t="s">
        <v>71</v>
      </c>
      <c r="L7" s="16" t="s">
        <v>406</v>
      </c>
      <c r="M7" s="15" t="s">
        <v>19</v>
      </c>
      <c r="N7" s="16"/>
      <c r="O7" s="15" t="s">
        <v>20</v>
      </c>
      <c r="P7" s="16"/>
      <c r="Q7" s="15" t="s">
        <v>21</v>
      </c>
      <c r="R7" s="16"/>
      <c r="S7" s="15" t="s">
        <v>73</v>
      </c>
      <c r="T7" s="16"/>
      <c r="U7" s="15" t="s">
        <v>53</v>
      </c>
      <c r="V7" s="16"/>
      <c r="W7" s="15" t="s">
        <v>25</v>
      </c>
      <c r="X7" s="16"/>
      <c r="Y7" s="15" t="s">
        <v>43</v>
      </c>
      <c r="Z7" s="16"/>
      <c r="AA7" s="15" t="s">
        <v>88</v>
      </c>
      <c r="AB7" s="16"/>
      <c r="AC7" s="15" t="s">
        <v>77</v>
      </c>
      <c r="AD7" s="16"/>
      <c r="AE7" s="15" t="s">
        <v>89</v>
      </c>
      <c r="AF7" s="16" t="s">
        <v>407</v>
      </c>
      <c r="AG7" s="15" t="s">
        <v>55</v>
      </c>
      <c r="AH7" s="16"/>
      <c r="AI7" s="15" t="s">
        <v>33</v>
      </c>
      <c r="AJ7" s="16"/>
      <c r="AK7" s="15" t="s">
        <v>34</v>
      </c>
      <c r="AL7" s="16"/>
      <c r="AM7" s="15" t="s">
        <v>57</v>
      </c>
      <c r="AN7" s="16"/>
      <c r="AO7" s="15" t="s">
        <v>36</v>
      </c>
      <c r="AP7" s="16"/>
      <c r="AQ7" s="15" t="s">
        <v>37</v>
      </c>
      <c r="AR7" s="16"/>
      <c r="AS7" s="15" t="s">
        <v>80</v>
      </c>
      <c r="AT7" s="16"/>
      <c r="AU7" s="8" t="s">
        <v>40</v>
      </c>
      <c r="AV7" s="16"/>
      <c r="AW7" s="15" t="s">
        <v>41</v>
      </c>
      <c r="AX7" s="16"/>
      <c r="AY7" s="15" t="s">
        <v>42</v>
      </c>
      <c r="AZ7" s="16"/>
      <c r="BA7" s="15" t="s">
        <v>43</v>
      </c>
      <c r="BB7" s="16"/>
      <c r="BC7" s="15" t="s">
        <v>44</v>
      </c>
      <c r="BD7" s="16"/>
      <c r="BE7" s="15" t="s">
        <v>45</v>
      </c>
      <c r="BF7" s="16"/>
      <c r="BG7" s="15" t="s">
        <v>46</v>
      </c>
      <c r="BH7" s="16"/>
      <c r="BI7" s="15" t="s">
        <v>47</v>
      </c>
      <c r="BJ7" s="16"/>
      <c r="BK7" s="17"/>
    </row>
    <row r="8" spans="1:63" ht="56" x14ac:dyDescent="0.35">
      <c r="A8" s="23" t="s">
        <v>423</v>
      </c>
      <c r="B8" s="12" t="s">
        <v>424</v>
      </c>
      <c r="C8" s="12" t="s">
        <v>364</v>
      </c>
      <c r="D8" s="12" t="s">
        <v>425</v>
      </c>
      <c r="E8" s="13" t="s">
        <v>426</v>
      </c>
      <c r="F8" s="17" t="s">
        <v>566</v>
      </c>
      <c r="G8" s="17" t="s">
        <v>569</v>
      </c>
      <c r="H8" s="14">
        <f t="shared" si="0"/>
        <v>2</v>
      </c>
      <c r="I8" s="15" t="s">
        <v>17</v>
      </c>
      <c r="J8" s="16"/>
      <c r="K8" s="15" t="s">
        <v>18</v>
      </c>
      <c r="L8" s="16"/>
      <c r="M8" s="15" t="s">
        <v>19</v>
      </c>
      <c r="N8" s="16"/>
      <c r="O8" s="15" t="s">
        <v>20</v>
      </c>
      <c r="P8" s="16" t="s">
        <v>427</v>
      </c>
      <c r="Q8" s="15" t="s">
        <v>103</v>
      </c>
      <c r="R8" s="16"/>
      <c r="S8" s="15" t="s">
        <v>22</v>
      </c>
      <c r="T8" s="16"/>
      <c r="U8" s="15" t="s">
        <v>116</v>
      </c>
      <c r="V8" s="16"/>
      <c r="W8" s="15" t="s">
        <v>25</v>
      </c>
      <c r="X8" s="16"/>
      <c r="Y8" s="15" t="s">
        <v>26</v>
      </c>
      <c r="Z8" s="16"/>
      <c r="AA8" s="19" t="s">
        <v>54</v>
      </c>
      <c r="AB8" s="16" t="s">
        <v>486</v>
      </c>
      <c r="AC8" s="15" t="s">
        <v>77</v>
      </c>
      <c r="AD8" s="16"/>
      <c r="AE8" s="19" t="s">
        <v>54</v>
      </c>
      <c r="AF8" s="16" t="s">
        <v>486</v>
      </c>
      <c r="AG8" s="15" t="s">
        <v>55</v>
      </c>
      <c r="AH8" s="16"/>
      <c r="AI8" s="15" t="s">
        <v>33</v>
      </c>
      <c r="AJ8" s="16"/>
      <c r="AK8" s="15" t="s">
        <v>56</v>
      </c>
      <c r="AL8" s="16"/>
      <c r="AM8" s="15" t="s">
        <v>240</v>
      </c>
      <c r="AN8" s="16"/>
      <c r="AO8" s="19" t="s">
        <v>58</v>
      </c>
      <c r="AP8" s="16" t="s">
        <v>487</v>
      </c>
      <c r="AQ8" s="15" t="s">
        <v>37</v>
      </c>
      <c r="AR8" s="16"/>
      <c r="AS8" s="15" t="s">
        <v>38</v>
      </c>
      <c r="AT8" s="16"/>
      <c r="AU8" s="8" t="s">
        <v>40</v>
      </c>
      <c r="AV8" s="16"/>
      <c r="AW8" s="15" t="s">
        <v>41</v>
      </c>
      <c r="AX8" s="16"/>
      <c r="AY8" s="15" t="s">
        <v>42</v>
      </c>
      <c r="AZ8" s="16"/>
      <c r="BA8" s="15" t="s">
        <v>62</v>
      </c>
      <c r="BB8" s="16"/>
      <c r="BC8" s="15" t="s">
        <v>44</v>
      </c>
      <c r="BD8" s="16"/>
      <c r="BE8" s="22" t="s">
        <v>45</v>
      </c>
      <c r="BF8" s="16"/>
      <c r="BG8" s="15" t="s">
        <v>65</v>
      </c>
      <c r="BH8" s="16"/>
      <c r="BI8" s="15" t="s">
        <v>47</v>
      </c>
      <c r="BJ8" s="16"/>
      <c r="BK8" s="17"/>
    </row>
    <row r="9" spans="1:63" ht="42" x14ac:dyDescent="0.35">
      <c r="A9" s="21" t="s">
        <v>277</v>
      </c>
      <c r="B9" s="12" t="s">
        <v>278</v>
      </c>
      <c r="C9" s="12" t="s">
        <v>279</v>
      </c>
      <c r="D9" s="12" t="s">
        <v>280</v>
      </c>
      <c r="E9" s="13" t="s">
        <v>281</v>
      </c>
      <c r="F9" s="17" t="s">
        <v>185</v>
      </c>
      <c r="G9" s="17" t="s">
        <v>567</v>
      </c>
      <c r="H9" s="14">
        <f t="shared" si="0"/>
        <v>5</v>
      </c>
      <c r="I9" s="15" t="s">
        <v>17</v>
      </c>
      <c r="J9" s="16"/>
      <c r="K9" s="15" t="s">
        <v>71</v>
      </c>
      <c r="L9" s="16"/>
      <c r="M9" s="15" t="s">
        <v>19</v>
      </c>
      <c r="N9" s="16"/>
      <c r="O9" s="15" t="s">
        <v>20</v>
      </c>
      <c r="P9" s="16" t="s">
        <v>338</v>
      </c>
      <c r="Q9" s="15" t="s">
        <v>21</v>
      </c>
      <c r="R9" s="16"/>
      <c r="S9" s="15" t="s">
        <v>73</v>
      </c>
      <c r="T9" s="16"/>
      <c r="U9" s="15" t="s">
        <v>116</v>
      </c>
      <c r="V9" s="16"/>
      <c r="W9" s="15" t="s">
        <v>25</v>
      </c>
      <c r="X9" s="16"/>
      <c r="Y9" s="15" t="s">
        <v>26</v>
      </c>
      <c r="Z9" s="16"/>
      <c r="AA9" s="19" t="s">
        <v>54</v>
      </c>
      <c r="AB9" s="16" t="s">
        <v>339</v>
      </c>
      <c r="AC9" s="19" t="s">
        <v>54</v>
      </c>
      <c r="AD9" s="16" t="s">
        <v>339</v>
      </c>
      <c r="AE9" s="19" t="s">
        <v>54</v>
      </c>
      <c r="AF9" s="16" t="s">
        <v>339</v>
      </c>
      <c r="AG9" s="19" t="s">
        <v>54</v>
      </c>
      <c r="AH9" s="16" t="s">
        <v>339</v>
      </c>
      <c r="AI9" s="19" t="s">
        <v>54</v>
      </c>
      <c r="AJ9" s="16" t="s">
        <v>339</v>
      </c>
      <c r="AK9" s="15" t="s">
        <v>34</v>
      </c>
      <c r="AL9" s="16"/>
      <c r="AM9" s="15" t="s">
        <v>57</v>
      </c>
      <c r="AN9" s="16" t="s">
        <v>340</v>
      </c>
      <c r="AO9" s="15" t="s">
        <v>36</v>
      </c>
      <c r="AP9" s="16"/>
      <c r="AQ9" s="15" t="s">
        <v>37</v>
      </c>
      <c r="AR9" s="16"/>
      <c r="AS9" s="15" t="s">
        <v>80</v>
      </c>
      <c r="AT9" s="16"/>
      <c r="AU9" s="8" t="s">
        <v>40</v>
      </c>
      <c r="AV9" s="16"/>
      <c r="AW9" s="15" t="s">
        <v>41</v>
      </c>
      <c r="AX9" s="16"/>
      <c r="AY9" s="15" t="s">
        <v>42</v>
      </c>
      <c r="AZ9" s="16"/>
      <c r="BA9" s="15" t="s">
        <v>157</v>
      </c>
      <c r="BB9" s="16"/>
      <c r="BC9" s="15" t="s">
        <v>44</v>
      </c>
      <c r="BD9" s="16"/>
      <c r="BE9" s="15" t="s">
        <v>45</v>
      </c>
      <c r="BF9" s="16"/>
      <c r="BG9" s="15" t="s">
        <v>65</v>
      </c>
      <c r="BH9" s="16"/>
      <c r="BI9" s="15" t="s">
        <v>47</v>
      </c>
      <c r="BJ9" s="16"/>
      <c r="BK9" s="17"/>
    </row>
    <row r="10" spans="1:63" ht="42" x14ac:dyDescent="0.35">
      <c r="A10" s="11" t="s">
        <v>366</v>
      </c>
      <c r="B10" s="12" t="s">
        <v>367</v>
      </c>
      <c r="C10" s="12" t="s">
        <v>14</v>
      </c>
      <c r="D10" s="12" t="s">
        <v>85</v>
      </c>
      <c r="E10" s="13" t="s">
        <v>368</v>
      </c>
      <c r="F10" s="17" t="s">
        <v>370</v>
      </c>
      <c r="G10" s="17" t="s">
        <v>219</v>
      </c>
      <c r="H10" s="14">
        <f t="shared" si="0"/>
        <v>1</v>
      </c>
      <c r="I10" s="15" t="s">
        <v>17</v>
      </c>
      <c r="J10" s="16"/>
      <c r="K10" s="15" t="s">
        <v>71</v>
      </c>
      <c r="L10" s="16"/>
      <c r="M10" s="15" t="s">
        <v>301</v>
      </c>
      <c r="N10" s="16"/>
      <c r="O10" s="15" t="s">
        <v>101</v>
      </c>
      <c r="P10" s="16"/>
      <c r="Q10" s="15" t="s">
        <v>304</v>
      </c>
      <c r="R10" s="16"/>
      <c r="S10" s="15" t="s">
        <v>22</v>
      </c>
      <c r="T10" s="16"/>
      <c r="U10" s="15" t="s">
        <v>116</v>
      </c>
      <c r="V10" s="16"/>
      <c r="W10" s="19" t="s">
        <v>54</v>
      </c>
      <c r="X10" s="16"/>
      <c r="Y10" s="15" t="s">
        <v>26</v>
      </c>
      <c r="Z10" s="16"/>
      <c r="AA10" s="15" t="s">
        <v>27</v>
      </c>
      <c r="AB10" s="16"/>
      <c r="AC10" s="15" t="s">
        <v>77</v>
      </c>
      <c r="AD10" s="16"/>
      <c r="AE10" s="15" t="s">
        <v>29</v>
      </c>
      <c r="AF10" s="16"/>
      <c r="AG10" s="15" t="s">
        <v>55</v>
      </c>
      <c r="AH10" s="16"/>
      <c r="AI10" s="15" t="s">
        <v>120</v>
      </c>
      <c r="AJ10" s="16"/>
      <c r="AK10" s="15" t="s">
        <v>56</v>
      </c>
      <c r="AL10" s="16"/>
      <c r="AM10" s="15" t="s">
        <v>57</v>
      </c>
      <c r="AN10" s="16"/>
      <c r="AO10" s="15" t="s">
        <v>36</v>
      </c>
      <c r="AP10" s="16"/>
      <c r="AQ10" s="15" t="s">
        <v>401</v>
      </c>
      <c r="AR10" s="16"/>
      <c r="AS10" s="15" t="s">
        <v>38</v>
      </c>
      <c r="AT10" s="16"/>
      <c r="AU10" s="8" t="s">
        <v>40</v>
      </c>
      <c r="AV10" s="16"/>
      <c r="AW10" s="15" t="s">
        <v>90</v>
      </c>
      <c r="AX10" s="16"/>
      <c r="AY10" s="15" t="s">
        <v>81</v>
      </c>
      <c r="AZ10" s="16"/>
      <c r="BA10" s="15" t="s">
        <v>62</v>
      </c>
      <c r="BB10" s="16"/>
      <c r="BC10" s="15" t="s">
        <v>63</v>
      </c>
      <c r="BD10" s="16"/>
      <c r="BE10" s="15" t="s">
        <v>123</v>
      </c>
      <c r="BF10" s="16"/>
      <c r="BG10" s="15" t="s">
        <v>65</v>
      </c>
      <c r="BH10" s="16"/>
      <c r="BI10" s="15" t="s">
        <v>402</v>
      </c>
      <c r="BJ10" s="16"/>
      <c r="BK10" s="17"/>
    </row>
    <row r="11" spans="1:63" ht="42" x14ac:dyDescent="0.35">
      <c r="A11" s="11" t="s">
        <v>494</v>
      </c>
      <c r="B11" s="12" t="s">
        <v>495</v>
      </c>
      <c r="C11" s="12" t="s">
        <v>496</v>
      </c>
      <c r="D11" s="12" t="s">
        <v>85</v>
      </c>
      <c r="E11" s="13" t="s">
        <v>497</v>
      </c>
      <c r="F11" s="17" t="s">
        <v>370</v>
      </c>
      <c r="G11" s="17" t="s">
        <v>219</v>
      </c>
      <c r="H11" s="14">
        <f t="shared" si="0"/>
        <v>1</v>
      </c>
      <c r="I11" s="15" t="s">
        <v>17</v>
      </c>
      <c r="J11" s="16"/>
      <c r="K11" s="15" t="s">
        <v>71</v>
      </c>
      <c r="L11" s="16"/>
      <c r="M11" s="15" t="s">
        <v>301</v>
      </c>
      <c r="N11" s="16"/>
      <c r="O11" s="15" t="s">
        <v>101</v>
      </c>
      <c r="P11" s="16"/>
      <c r="Q11" s="15" t="s">
        <v>21</v>
      </c>
      <c r="R11" s="16"/>
      <c r="S11" s="15" t="s">
        <v>73</v>
      </c>
      <c r="T11" s="16"/>
      <c r="U11" s="15" t="s">
        <v>53</v>
      </c>
      <c r="V11" s="16"/>
      <c r="W11" s="15" t="s">
        <v>25</v>
      </c>
      <c r="X11" s="16"/>
      <c r="Y11" s="15" t="s">
        <v>26</v>
      </c>
      <c r="Z11" s="16"/>
      <c r="AA11" s="15" t="s">
        <v>88</v>
      </c>
      <c r="AB11" s="16"/>
      <c r="AC11" s="15" t="s">
        <v>77</v>
      </c>
      <c r="AD11" s="16"/>
      <c r="AE11" s="15" t="s">
        <v>89</v>
      </c>
      <c r="AF11" s="16"/>
      <c r="AG11" s="15" t="s">
        <v>55</v>
      </c>
      <c r="AH11" s="16"/>
      <c r="AI11" s="15" t="s">
        <v>104</v>
      </c>
      <c r="AJ11" s="16"/>
      <c r="AK11" s="15" t="s">
        <v>34</v>
      </c>
      <c r="AL11" s="16"/>
      <c r="AM11" s="15" t="s">
        <v>121</v>
      </c>
      <c r="AN11" s="16"/>
      <c r="AO11" s="15" t="s">
        <v>36</v>
      </c>
      <c r="AP11" s="16"/>
      <c r="AQ11" s="15" t="s">
        <v>37</v>
      </c>
      <c r="AR11" s="16"/>
      <c r="AS11" s="19" t="s">
        <v>54</v>
      </c>
      <c r="AT11" s="16"/>
      <c r="AU11" s="8" t="s">
        <v>40</v>
      </c>
      <c r="AV11" s="16"/>
      <c r="AW11" s="15" t="s">
        <v>41</v>
      </c>
      <c r="AX11" s="16"/>
      <c r="AY11" s="15" t="s">
        <v>42</v>
      </c>
      <c r="AZ11" s="16"/>
      <c r="BA11" s="15" t="s">
        <v>62</v>
      </c>
      <c r="BB11" s="16"/>
      <c r="BC11" s="15" t="s">
        <v>44</v>
      </c>
      <c r="BD11" s="16"/>
      <c r="BE11" s="15" t="s">
        <v>45</v>
      </c>
      <c r="BF11" s="16"/>
      <c r="BG11" s="15" t="s">
        <v>65</v>
      </c>
      <c r="BH11" s="16"/>
      <c r="BI11" s="15" t="s">
        <v>66</v>
      </c>
      <c r="BJ11" s="16"/>
      <c r="BK11" s="17"/>
    </row>
    <row r="12" spans="1:63" ht="84" x14ac:dyDescent="0.35">
      <c r="A12" s="23" t="s">
        <v>249</v>
      </c>
      <c r="B12" s="12" t="s">
        <v>159</v>
      </c>
      <c r="C12" s="12" t="s">
        <v>160</v>
      </c>
      <c r="D12" s="12" t="s">
        <v>255</v>
      </c>
      <c r="E12" s="13" t="s">
        <v>161</v>
      </c>
      <c r="F12" s="17" t="s">
        <v>566</v>
      </c>
      <c r="G12" s="17" t="s">
        <v>569</v>
      </c>
      <c r="H12" s="14">
        <f t="shared" si="0"/>
        <v>3</v>
      </c>
      <c r="I12" s="15" t="s">
        <v>17</v>
      </c>
      <c r="J12" s="16"/>
      <c r="K12" s="15" t="s">
        <v>71</v>
      </c>
      <c r="L12" s="16" t="s">
        <v>162</v>
      </c>
      <c r="M12" s="19" t="s">
        <v>54</v>
      </c>
      <c r="N12" s="16"/>
      <c r="O12" s="15" t="s">
        <v>101</v>
      </c>
      <c r="P12" s="16"/>
      <c r="Q12" s="15" t="s">
        <v>21</v>
      </c>
      <c r="R12" s="16"/>
      <c r="S12" s="19" t="s">
        <v>73</v>
      </c>
      <c r="T12" s="16"/>
      <c r="U12" s="15" t="s">
        <v>53</v>
      </c>
      <c r="V12" s="16" t="s">
        <v>163</v>
      </c>
      <c r="W12" s="15" t="s">
        <v>117</v>
      </c>
      <c r="X12" s="16"/>
      <c r="Y12" s="15" t="s">
        <v>43</v>
      </c>
      <c r="Z12" s="16"/>
      <c r="AA12" s="19" t="s">
        <v>54</v>
      </c>
      <c r="AB12" s="16" t="s">
        <v>476</v>
      </c>
      <c r="AC12" s="19" t="s">
        <v>77</v>
      </c>
      <c r="AD12" s="16" t="s">
        <v>164</v>
      </c>
      <c r="AE12" s="19" t="s">
        <v>54</v>
      </c>
      <c r="AF12" s="16" t="s">
        <v>477</v>
      </c>
      <c r="AG12" s="19" t="s">
        <v>55</v>
      </c>
      <c r="AH12" s="16" t="s">
        <v>165</v>
      </c>
      <c r="AI12" s="19" t="s">
        <v>33</v>
      </c>
      <c r="AJ12" s="16" t="s">
        <v>166</v>
      </c>
      <c r="AK12" s="15" t="s">
        <v>34</v>
      </c>
      <c r="AL12" s="16"/>
      <c r="AM12" s="15" t="s">
        <v>57</v>
      </c>
      <c r="AN12" s="16"/>
      <c r="AO12" s="15" t="s">
        <v>36</v>
      </c>
      <c r="AP12" s="16"/>
      <c r="AQ12" s="15" t="s">
        <v>79</v>
      </c>
      <c r="AR12" s="16"/>
      <c r="AS12" s="15" t="s">
        <v>38</v>
      </c>
      <c r="AT12" s="16"/>
      <c r="AU12" s="8" t="s">
        <v>40</v>
      </c>
      <c r="AV12" s="16"/>
      <c r="AW12" s="15" t="s">
        <v>60</v>
      </c>
      <c r="AX12" s="16"/>
      <c r="AY12" s="19" t="s">
        <v>61</v>
      </c>
      <c r="AZ12" s="16" t="s">
        <v>167</v>
      </c>
      <c r="BA12" s="15" t="s">
        <v>43</v>
      </c>
      <c r="BB12" s="16"/>
      <c r="BC12" s="15" t="s">
        <v>44</v>
      </c>
      <c r="BD12" s="16"/>
      <c r="BE12" s="15" t="s">
        <v>45</v>
      </c>
      <c r="BF12" s="16"/>
      <c r="BG12" s="15" t="s">
        <v>46</v>
      </c>
      <c r="BH12" s="16"/>
      <c r="BI12" s="15" t="s">
        <v>47</v>
      </c>
      <c r="BJ12" s="16"/>
      <c r="BK12" s="17"/>
    </row>
    <row r="13" spans="1:63" ht="84" x14ac:dyDescent="0.35">
      <c r="A13" s="21" t="s">
        <v>436</v>
      </c>
      <c r="B13" s="12" t="s">
        <v>437</v>
      </c>
      <c r="C13" s="12" t="s">
        <v>438</v>
      </c>
      <c r="D13" s="12" t="s">
        <v>439</v>
      </c>
      <c r="E13" s="13" t="s">
        <v>440</v>
      </c>
      <c r="F13" s="17" t="s">
        <v>566</v>
      </c>
      <c r="G13" s="17" t="s">
        <v>569</v>
      </c>
      <c r="H13" s="14">
        <f t="shared" si="0"/>
        <v>3</v>
      </c>
      <c r="I13" s="15" t="s">
        <v>17</v>
      </c>
      <c r="J13" s="16" t="s">
        <v>441</v>
      </c>
      <c r="K13" s="15" t="s">
        <v>18</v>
      </c>
      <c r="L13" s="16" t="s">
        <v>442</v>
      </c>
      <c r="M13" s="15" t="s">
        <v>19</v>
      </c>
      <c r="N13" s="16"/>
      <c r="O13" s="15" t="s">
        <v>227</v>
      </c>
      <c r="P13" s="16"/>
      <c r="Q13" s="15" t="s">
        <v>21</v>
      </c>
      <c r="R13" s="16"/>
      <c r="S13" s="15" t="s">
        <v>22</v>
      </c>
      <c r="T13" s="16" t="s">
        <v>443</v>
      </c>
      <c r="U13" s="15" t="s">
        <v>53</v>
      </c>
      <c r="V13" s="16"/>
      <c r="W13" s="15" t="s">
        <v>25</v>
      </c>
      <c r="X13" s="16" t="s">
        <v>444</v>
      </c>
      <c r="Y13" s="15" t="s">
        <v>43</v>
      </c>
      <c r="Z13" s="16"/>
      <c r="AA13" s="15" t="s">
        <v>76</v>
      </c>
      <c r="AB13" s="16"/>
      <c r="AC13" s="15" t="s">
        <v>77</v>
      </c>
      <c r="AD13" s="16"/>
      <c r="AE13" s="19" t="s">
        <v>54</v>
      </c>
      <c r="AF13" s="16" t="s">
        <v>445</v>
      </c>
      <c r="AG13" s="19" t="s">
        <v>54</v>
      </c>
      <c r="AH13" s="16" t="s">
        <v>446</v>
      </c>
      <c r="AI13" s="15" t="s">
        <v>33</v>
      </c>
      <c r="AJ13" s="16"/>
      <c r="AK13" s="15" t="s">
        <v>34</v>
      </c>
      <c r="AL13" s="16"/>
      <c r="AM13" s="15" t="s">
        <v>121</v>
      </c>
      <c r="AN13" s="16"/>
      <c r="AO13" s="15" t="s">
        <v>58</v>
      </c>
      <c r="AP13" s="16" t="s">
        <v>447</v>
      </c>
      <c r="AQ13" s="15" t="s">
        <v>59</v>
      </c>
      <c r="AR13" s="16" t="s">
        <v>448</v>
      </c>
      <c r="AS13" s="15" t="s">
        <v>449</v>
      </c>
      <c r="AT13" s="16"/>
      <c r="AU13" s="8" t="s">
        <v>40</v>
      </c>
      <c r="AV13" s="16" t="s">
        <v>450</v>
      </c>
      <c r="AW13" s="15" t="s">
        <v>90</v>
      </c>
      <c r="AX13" s="16" t="s">
        <v>451</v>
      </c>
      <c r="AY13" s="15" t="s">
        <v>81</v>
      </c>
      <c r="AZ13" s="16" t="s">
        <v>452</v>
      </c>
      <c r="BA13" s="19" t="s">
        <v>54</v>
      </c>
      <c r="BB13" s="16" t="s">
        <v>453</v>
      </c>
      <c r="BC13" s="15" t="s">
        <v>44</v>
      </c>
      <c r="BD13" s="16"/>
      <c r="BE13" s="15" t="s">
        <v>45</v>
      </c>
      <c r="BF13" s="16"/>
      <c r="BG13" s="15" t="s">
        <v>46</v>
      </c>
      <c r="BH13" s="16"/>
      <c r="BI13" s="15" t="s">
        <v>47</v>
      </c>
      <c r="BJ13" s="16"/>
      <c r="BK13" s="17"/>
    </row>
    <row r="14" spans="1:63" ht="56" x14ac:dyDescent="0.35">
      <c r="A14" s="23" t="s">
        <v>250</v>
      </c>
      <c r="B14" s="12" t="s">
        <v>124</v>
      </c>
      <c r="C14" s="12" t="s">
        <v>254</v>
      </c>
      <c r="D14" s="12" t="s">
        <v>255</v>
      </c>
      <c r="E14" s="13" t="s">
        <v>257</v>
      </c>
      <c r="F14" s="17" t="s">
        <v>566</v>
      </c>
      <c r="G14" s="17" t="s">
        <v>219</v>
      </c>
      <c r="H14" s="14">
        <f t="shared" si="0"/>
        <v>2</v>
      </c>
      <c r="I14" s="15" t="s">
        <v>17</v>
      </c>
      <c r="J14" s="16"/>
      <c r="K14" s="15" t="s">
        <v>71</v>
      </c>
      <c r="L14" s="16" t="s">
        <v>125</v>
      </c>
      <c r="M14" s="15" t="s">
        <v>115</v>
      </c>
      <c r="N14" s="16" t="s">
        <v>126</v>
      </c>
      <c r="O14" s="15" t="s">
        <v>101</v>
      </c>
      <c r="P14" s="16"/>
      <c r="Q14" s="15" t="s">
        <v>21</v>
      </c>
      <c r="R14" s="16"/>
      <c r="S14" s="15" t="s">
        <v>73</v>
      </c>
      <c r="T14" s="16"/>
      <c r="U14" s="15" t="s">
        <v>53</v>
      </c>
      <c r="V14" s="16" t="s">
        <v>127</v>
      </c>
      <c r="W14" s="15" t="s">
        <v>25</v>
      </c>
      <c r="X14" s="16"/>
      <c r="Y14" s="15" t="s">
        <v>43</v>
      </c>
      <c r="Z14" s="16"/>
      <c r="AA14" s="19" t="s">
        <v>54</v>
      </c>
      <c r="AB14" s="16" t="s">
        <v>474</v>
      </c>
      <c r="AC14" s="19" t="s">
        <v>77</v>
      </c>
      <c r="AD14" s="16" t="s">
        <v>128</v>
      </c>
      <c r="AE14" s="19" t="s">
        <v>54</v>
      </c>
      <c r="AF14" s="16" t="s">
        <v>475</v>
      </c>
      <c r="AG14" s="19" t="s">
        <v>55</v>
      </c>
      <c r="AH14" s="16" t="s">
        <v>129</v>
      </c>
      <c r="AI14" s="19" t="s">
        <v>33</v>
      </c>
      <c r="AJ14" s="16"/>
      <c r="AK14" s="15" t="s">
        <v>34</v>
      </c>
      <c r="AL14" s="16"/>
      <c r="AM14" s="15" t="s">
        <v>57</v>
      </c>
      <c r="AN14" s="16"/>
      <c r="AO14" s="15" t="s">
        <v>36</v>
      </c>
      <c r="AP14" s="16"/>
      <c r="AQ14" s="15" t="s">
        <v>79</v>
      </c>
      <c r="AR14" s="16" t="s">
        <v>130</v>
      </c>
      <c r="AS14" s="15" t="s">
        <v>38</v>
      </c>
      <c r="AT14" s="16"/>
      <c r="AU14" s="8" t="s">
        <v>40</v>
      </c>
      <c r="AV14" s="16"/>
      <c r="AW14" s="15" t="s">
        <v>60</v>
      </c>
      <c r="AX14" s="16"/>
      <c r="AY14" s="19" t="s">
        <v>61</v>
      </c>
      <c r="AZ14" s="16" t="s">
        <v>131</v>
      </c>
      <c r="BA14" s="15" t="s">
        <v>43</v>
      </c>
      <c r="BB14" s="16"/>
      <c r="BC14" s="15" t="s">
        <v>44</v>
      </c>
      <c r="BD14" s="16"/>
      <c r="BE14" s="15" t="s">
        <v>45</v>
      </c>
      <c r="BF14" s="16"/>
      <c r="BG14" s="15" t="s">
        <v>46</v>
      </c>
      <c r="BH14" s="16"/>
      <c r="BI14" s="15" t="s">
        <v>47</v>
      </c>
      <c r="BJ14" s="16"/>
      <c r="BK14" s="17"/>
    </row>
    <row r="15" spans="1:63" ht="28" x14ac:dyDescent="0.35">
      <c r="A15" s="23" t="s">
        <v>342</v>
      </c>
      <c r="B15" s="12" t="s">
        <v>343</v>
      </c>
      <c r="C15" s="12" t="s">
        <v>344</v>
      </c>
      <c r="D15" s="12" t="s">
        <v>345</v>
      </c>
      <c r="E15" s="13" t="s">
        <v>346</v>
      </c>
      <c r="F15" s="17" t="s">
        <v>568</v>
      </c>
      <c r="G15" s="17" t="s">
        <v>219</v>
      </c>
      <c r="H15" s="14">
        <f t="shared" si="0"/>
        <v>9</v>
      </c>
      <c r="I15" s="15" t="s">
        <v>17</v>
      </c>
      <c r="J15" s="16"/>
      <c r="K15" s="19" t="s">
        <v>54</v>
      </c>
      <c r="L15" s="16" t="s">
        <v>433</v>
      </c>
      <c r="M15" s="15" t="s">
        <v>19</v>
      </c>
      <c r="N15" s="16"/>
      <c r="O15" s="19" t="s">
        <v>54</v>
      </c>
      <c r="P15" s="16" t="s">
        <v>433</v>
      </c>
      <c r="Q15" s="15" t="s">
        <v>21</v>
      </c>
      <c r="R15" s="16"/>
      <c r="S15" s="15" t="s">
        <v>73</v>
      </c>
      <c r="T15" s="16"/>
      <c r="U15" s="19" t="s">
        <v>54</v>
      </c>
      <c r="V15" s="16" t="s">
        <v>433</v>
      </c>
      <c r="W15" s="19" t="s">
        <v>54</v>
      </c>
      <c r="X15" s="16" t="s">
        <v>433</v>
      </c>
      <c r="Y15" s="15" t="s">
        <v>240</v>
      </c>
      <c r="Z15" s="16"/>
      <c r="AA15" s="15" t="s">
        <v>88</v>
      </c>
      <c r="AB15" s="16"/>
      <c r="AC15" s="15" t="s">
        <v>77</v>
      </c>
      <c r="AD15" s="16"/>
      <c r="AE15" s="15" t="s">
        <v>89</v>
      </c>
      <c r="AF15" s="16"/>
      <c r="AG15" s="15" t="s">
        <v>55</v>
      </c>
      <c r="AH15" s="16"/>
      <c r="AI15" s="15" t="s">
        <v>33</v>
      </c>
      <c r="AJ15" s="16"/>
      <c r="AK15" s="19" t="s">
        <v>54</v>
      </c>
      <c r="AL15" s="16" t="s">
        <v>433</v>
      </c>
      <c r="AM15" s="15" t="s">
        <v>240</v>
      </c>
      <c r="AN15" s="16"/>
      <c r="AO15" s="15" t="s">
        <v>58</v>
      </c>
      <c r="AP15" s="16"/>
      <c r="AQ15" s="15" t="s">
        <v>37</v>
      </c>
      <c r="AR15" s="16"/>
      <c r="AS15" s="15" t="s">
        <v>80</v>
      </c>
      <c r="AT15" s="16"/>
      <c r="AU15" s="8" t="s">
        <v>40</v>
      </c>
      <c r="AV15" s="16"/>
      <c r="AW15" s="19" t="s">
        <v>54</v>
      </c>
      <c r="AX15" s="16" t="s">
        <v>433</v>
      </c>
      <c r="AY15" s="19" t="s">
        <v>54</v>
      </c>
      <c r="AZ15" s="16" t="s">
        <v>433</v>
      </c>
      <c r="BA15" s="15" t="s">
        <v>43</v>
      </c>
      <c r="BB15" s="16"/>
      <c r="BC15" s="19" t="s">
        <v>54</v>
      </c>
      <c r="BD15" s="16" t="s">
        <v>433</v>
      </c>
      <c r="BE15" s="19" t="s">
        <v>54</v>
      </c>
      <c r="BF15" s="16" t="s">
        <v>433</v>
      </c>
      <c r="BG15" s="15" t="s">
        <v>65</v>
      </c>
      <c r="BH15" s="16"/>
      <c r="BI15" s="15" t="s">
        <v>47</v>
      </c>
      <c r="BJ15" s="16"/>
      <c r="BK15" s="17"/>
    </row>
    <row r="16" spans="1:63" ht="154" x14ac:dyDescent="0.35">
      <c r="A16" s="21" t="s">
        <v>263</v>
      </c>
      <c r="B16" s="12" t="s">
        <v>264</v>
      </c>
      <c r="C16" s="12" t="s">
        <v>244</v>
      </c>
      <c r="D16" s="12" t="s">
        <v>265</v>
      </c>
      <c r="E16" s="13" t="s">
        <v>266</v>
      </c>
      <c r="F16" s="17" t="s">
        <v>566</v>
      </c>
      <c r="G16" s="17" t="s">
        <v>567</v>
      </c>
      <c r="H16" s="14">
        <f t="shared" si="0"/>
        <v>4</v>
      </c>
      <c r="I16" s="15" t="s">
        <v>114</v>
      </c>
      <c r="J16" s="16" t="s">
        <v>299</v>
      </c>
      <c r="K16" s="15" t="s">
        <v>71</v>
      </c>
      <c r="L16" s="16" t="s">
        <v>300</v>
      </c>
      <c r="M16" s="15" t="s">
        <v>301</v>
      </c>
      <c r="N16" s="16" t="s">
        <v>302</v>
      </c>
      <c r="O16" s="15" t="s">
        <v>101</v>
      </c>
      <c r="P16" s="16" t="s">
        <v>303</v>
      </c>
      <c r="Q16" s="15" t="s">
        <v>304</v>
      </c>
      <c r="R16" s="16" t="s">
        <v>305</v>
      </c>
      <c r="S16" s="15" t="s">
        <v>52</v>
      </c>
      <c r="T16" s="16" t="s">
        <v>306</v>
      </c>
      <c r="U16" s="15" t="s">
        <v>287</v>
      </c>
      <c r="V16" s="16" t="s">
        <v>307</v>
      </c>
      <c r="W16" s="15" t="s">
        <v>117</v>
      </c>
      <c r="X16" s="16"/>
      <c r="Y16" s="15" t="s">
        <v>26</v>
      </c>
      <c r="Z16" s="16" t="s">
        <v>308</v>
      </c>
      <c r="AA16" s="19" t="s">
        <v>54</v>
      </c>
      <c r="AB16" s="16" t="s">
        <v>309</v>
      </c>
      <c r="AC16" s="19" t="s">
        <v>54</v>
      </c>
      <c r="AD16" s="16" t="s">
        <v>310</v>
      </c>
      <c r="AE16" s="19" t="s">
        <v>54</v>
      </c>
      <c r="AF16" s="16" t="s">
        <v>310</v>
      </c>
      <c r="AG16" s="15" t="s">
        <v>31</v>
      </c>
      <c r="AH16" s="16" t="s">
        <v>311</v>
      </c>
      <c r="AI16" s="19" t="s">
        <v>54</v>
      </c>
      <c r="AJ16" s="16" t="s">
        <v>312</v>
      </c>
      <c r="AK16" s="15" t="s">
        <v>313</v>
      </c>
      <c r="AL16" s="16" t="s">
        <v>314</v>
      </c>
      <c r="AM16" s="15" t="s">
        <v>35</v>
      </c>
      <c r="AN16" s="16" t="s">
        <v>315</v>
      </c>
      <c r="AO16" s="15" t="s">
        <v>122</v>
      </c>
      <c r="AP16" s="16"/>
      <c r="AQ16" s="15" t="s">
        <v>59</v>
      </c>
      <c r="AR16" s="16" t="s">
        <v>316</v>
      </c>
      <c r="AS16" s="15" t="s">
        <v>38</v>
      </c>
      <c r="AT16" s="16"/>
      <c r="AU16" s="15" t="s">
        <v>214</v>
      </c>
      <c r="AV16" s="16"/>
      <c r="AW16" s="15" t="s">
        <v>178</v>
      </c>
      <c r="AX16" s="16" t="s">
        <v>317</v>
      </c>
      <c r="AY16" s="15" t="s">
        <v>61</v>
      </c>
      <c r="AZ16" s="16" t="s">
        <v>318</v>
      </c>
      <c r="BA16" s="15" t="s">
        <v>157</v>
      </c>
      <c r="BB16" s="16" t="s">
        <v>319</v>
      </c>
      <c r="BC16" s="15" t="s">
        <v>320</v>
      </c>
      <c r="BD16" s="16" t="s">
        <v>321</v>
      </c>
      <c r="BE16" s="15" t="s">
        <v>123</v>
      </c>
      <c r="BF16" s="16"/>
      <c r="BG16" s="15" t="s">
        <v>46</v>
      </c>
      <c r="BH16" s="16"/>
      <c r="BI16" s="15" t="s">
        <v>66</v>
      </c>
      <c r="BJ16" s="16" t="s">
        <v>322</v>
      </c>
      <c r="BK16" s="17" t="s">
        <v>323</v>
      </c>
    </row>
    <row r="17" spans="1:63" ht="56" x14ac:dyDescent="0.35">
      <c r="A17" s="23" t="s">
        <v>251</v>
      </c>
      <c r="B17" s="12" t="s">
        <v>108</v>
      </c>
      <c r="C17" s="12" t="s">
        <v>14</v>
      </c>
      <c r="D17" s="12" t="s">
        <v>85</v>
      </c>
      <c r="E17" s="13" t="s">
        <v>107</v>
      </c>
      <c r="F17" s="17" t="s">
        <v>370</v>
      </c>
      <c r="G17" s="17" t="s">
        <v>219</v>
      </c>
      <c r="H17" s="14">
        <f t="shared" si="0"/>
        <v>1</v>
      </c>
      <c r="I17" s="15" t="s">
        <v>17</v>
      </c>
      <c r="J17" s="16"/>
      <c r="K17" s="15" t="s">
        <v>100</v>
      </c>
      <c r="L17" s="16"/>
      <c r="M17" s="19" t="s">
        <v>54</v>
      </c>
      <c r="N17" s="16"/>
      <c r="O17" s="15" t="s">
        <v>51</v>
      </c>
      <c r="P17" s="16"/>
      <c r="Q17" s="15" t="s">
        <v>21</v>
      </c>
      <c r="R17" s="16"/>
      <c r="S17" s="15" t="s">
        <v>22</v>
      </c>
      <c r="T17" s="16"/>
      <c r="U17" s="15" t="s">
        <v>53</v>
      </c>
      <c r="V17" s="16"/>
      <c r="W17" s="15" t="s">
        <v>25</v>
      </c>
      <c r="X17" s="16"/>
      <c r="Y17" s="15" t="s">
        <v>26</v>
      </c>
      <c r="Z17" s="16"/>
      <c r="AA17" s="15" t="s">
        <v>88</v>
      </c>
      <c r="AB17" s="16" t="s">
        <v>553</v>
      </c>
      <c r="AC17" s="15" t="s">
        <v>77</v>
      </c>
      <c r="AD17" s="16"/>
      <c r="AE17" s="15" t="s">
        <v>89</v>
      </c>
      <c r="AF17" s="16" t="s">
        <v>556</v>
      </c>
      <c r="AG17" s="15" t="s">
        <v>55</v>
      </c>
      <c r="AH17" s="16"/>
      <c r="AI17" s="15" t="s">
        <v>33</v>
      </c>
      <c r="AJ17" s="16" t="s">
        <v>557</v>
      </c>
      <c r="AK17" s="15" t="s">
        <v>34</v>
      </c>
      <c r="AL17" s="16"/>
      <c r="AM17" s="15" t="s">
        <v>57</v>
      </c>
      <c r="AN17" s="16"/>
      <c r="AO17" s="15" t="s">
        <v>36</v>
      </c>
      <c r="AP17" s="16"/>
      <c r="AQ17" s="15" t="s">
        <v>79</v>
      </c>
      <c r="AR17" s="16"/>
      <c r="AS17" s="15" t="s">
        <v>80</v>
      </c>
      <c r="AT17" s="16"/>
      <c r="AU17" s="8" t="s">
        <v>40</v>
      </c>
      <c r="AV17" s="16"/>
      <c r="AW17" s="15" t="s">
        <v>41</v>
      </c>
      <c r="AX17" s="16"/>
      <c r="AY17" s="15" t="s">
        <v>42</v>
      </c>
      <c r="AZ17" s="16"/>
      <c r="BA17" s="15" t="s">
        <v>62</v>
      </c>
      <c r="BB17" s="16"/>
      <c r="BC17" s="15" t="s">
        <v>44</v>
      </c>
      <c r="BD17" s="16"/>
      <c r="BE17" s="15" t="s">
        <v>45</v>
      </c>
      <c r="BF17" s="16"/>
      <c r="BG17" s="15" t="s">
        <v>65</v>
      </c>
      <c r="BH17" s="16"/>
      <c r="BI17" s="15" t="s">
        <v>47</v>
      </c>
      <c r="BJ17" s="16"/>
      <c r="BK17" s="17"/>
    </row>
    <row r="18" spans="1:63" ht="112" x14ac:dyDescent="0.35">
      <c r="A18" s="23" t="s">
        <v>519</v>
      </c>
      <c r="B18" s="12" t="s">
        <v>520</v>
      </c>
      <c r="C18" s="12" t="s">
        <v>521</v>
      </c>
      <c r="D18" s="12" t="s">
        <v>522</v>
      </c>
      <c r="E18" s="13" t="s">
        <v>523</v>
      </c>
      <c r="F18" s="17" t="s">
        <v>568</v>
      </c>
      <c r="G18" s="17" t="s">
        <v>219</v>
      </c>
      <c r="H18" s="14">
        <f t="shared" si="0"/>
        <v>0</v>
      </c>
      <c r="I18" s="15" t="s">
        <v>17</v>
      </c>
      <c r="J18" s="16" t="s">
        <v>528</v>
      </c>
      <c r="K18" s="15" t="s">
        <v>71</v>
      </c>
      <c r="L18" s="16" t="s">
        <v>529</v>
      </c>
      <c r="M18" s="15" t="s">
        <v>115</v>
      </c>
      <c r="N18" s="16" t="s">
        <v>530</v>
      </c>
      <c r="O18" s="15" t="s">
        <v>101</v>
      </c>
      <c r="P18" s="16"/>
      <c r="Q18" s="15" t="s">
        <v>103</v>
      </c>
      <c r="R18" s="16" t="s">
        <v>531</v>
      </c>
      <c r="S18" s="15" t="s">
        <v>22</v>
      </c>
      <c r="T18" s="16" t="s">
        <v>532</v>
      </c>
      <c r="U18" s="15" t="s">
        <v>53</v>
      </c>
      <c r="V18" s="16"/>
      <c r="W18" s="15" t="s">
        <v>117</v>
      </c>
      <c r="X18" s="16"/>
      <c r="Y18" s="15" t="s">
        <v>43</v>
      </c>
      <c r="Z18" s="16"/>
      <c r="AA18" s="15" t="s">
        <v>88</v>
      </c>
      <c r="AB18" s="16" t="s">
        <v>553</v>
      </c>
      <c r="AC18" s="15" t="s">
        <v>77</v>
      </c>
      <c r="AD18" s="16"/>
      <c r="AE18" s="15" t="s">
        <v>119</v>
      </c>
      <c r="AF18" s="16"/>
      <c r="AG18" s="15" t="s">
        <v>55</v>
      </c>
      <c r="AH18" s="16"/>
      <c r="AI18" s="15" t="s">
        <v>104</v>
      </c>
      <c r="AJ18" s="16" t="s">
        <v>533</v>
      </c>
      <c r="AK18" s="15" t="s">
        <v>56</v>
      </c>
      <c r="AL18" s="16"/>
      <c r="AM18" s="15" t="s">
        <v>43</v>
      </c>
      <c r="AN18" s="16"/>
      <c r="AO18" s="15" t="s">
        <v>213</v>
      </c>
      <c r="AP18" s="16"/>
      <c r="AQ18" s="15" t="s">
        <v>79</v>
      </c>
      <c r="AR18" s="16" t="s">
        <v>534</v>
      </c>
      <c r="AS18" s="15" t="s">
        <v>449</v>
      </c>
      <c r="AT18" s="16"/>
      <c r="AU18" s="15" t="s">
        <v>214</v>
      </c>
      <c r="AV18" s="16"/>
      <c r="AW18" s="15" t="s">
        <v>60</v>
      </c>
      <c r="AX18" s="16"/>
      <c r="AY18" s="15" t="s">
        <v>335</v>
      </c>
      <c r="AZ18" s="16" t="s">
        <v>535</v>
      </c>
      <c r="BA18" s="15" t="s">
        <v>62</v>
      </c>
      <c r="BB18" s="16" t="s">
        <v>536</v>
      </c>
      <c r="BC18" s="15" t="s">
        <v>63</v>
      </c>
      <c r="BD18" s="16"/>
      <c r="BE18" s="15" t="s">
        <v>123</v>
      </c>
      <c r="BF18" s="16"/>
      <c r="BG18" s="15" t="s">
        <v>46</v>
      </c>
      <c r="BH18" s="16"/>
      <c r="BI18" s="15" t="s">
        <v>47</v>
      </c>
      <c r="BJ18" s="16" t="s">
        <v>537</v>
      </c>
      <c r="BK18" s="17"/>
    </row>
    <row r="19" spans="1:63" ht="84" x14ac:dyDescent="0.35">
      <c r="A19" s="23" t="s">
        <v>237</v>
      </c>
      <c r="B19" s="12" t="s">
        <v>185</v>
      </c>
      <c r="C19" s="12" t="s">
        <v>238</v>
      </c>
      <c r="D19" s="12" t="s">
        <v>187</v>
      </c>
      <c r="E19" s="13" t="s">
        <v>236</v>
      </c>
      <c r="F19" s="17" t="s">
        <v>185</v>
      </c>
      <c r="G19" s="17" t="s">
        <v>219</v>
      </c>
      <c r="H19" s="14">
        <f t="shared" si="0"/>
        <v>3</v>
      </c>
      <c r="I19" s="15" t="s">
        <v>114</v>
      </c>
      <c r="J19" s="16"/>
      <c r="K19" s="15" t="s">
        <v>100</v>
      </c>
      <c r="L19" s="16"/>
      <c r="M19" s="19" t="s">
        <v>54</v>
      </c>
      <c r="N19" s="16" t="s">
        <v>541</v>
      </c>
      <c r="O19" s="15" t="s">
        <v>221</v>
      </c>
      <c r="P19" s="16"/>
      <c r="Q19" s="15" t="s">
        <v>21</v>
      </c>
      <c r="R19" s="16"/>
      <c r="S19" s="15" t="s">
        <v>52</v>
      </c>
      <c r="T19" s="16"/>
      <c r="U19" s="19" t="s">
        <v>54</v>
      </c>
      <c r="V19" s="16" t="s">
        <v>542</v>
      </c>
      <c r="W19" s="15" t="s">
        <v>25</v>
      </c>
      <c r="X19" s="16" t="s">
        <v>239</v>
      </c>
      <c r="Y19" s="15" t="s">
        <v>240</v>
      </c>
      <c r="Z19" s="16"/>
      <c r="AA19" s="15" t="s">
        <v>76</v>
      </c>
      <c r="AB19" s="16" t="s">
        <v>554</v>
      </c>
      <c r="AC19" s="15" t="s">
        <v>77</v>
      </c>
      <c r="AD19" s="16"/>
      <c r="AE19" s="15" t="s">
        <v>78</v>
      </c>
      <c r="AF19" s="16"/>
      <c r="AG19" s="15" t="s">
        <v>55</v>
      </c>
      <c r="AH19" s="16"/>
      <c r="AI19" s="15" t="s">
        <v>104</v>
      </c>
      <c r="AJ19" s="16"/>
      <c r="AK19" s="15" t="s">
        <v>34</v>
      </c>
      <c r="AL19" s="16"/>
      <c r="AM19" s="15" t="s">
        <v>240</v>
      </c>
      <c r="AN19" s="16"/>
      <c r="AO19" s="15" t="s">
        <v>36</v>
      </c>
      <c r="AP19" s="16"/>
      <c r="AQ19" s="19" t="s">
        <v>401</v>
      </c>
      <c r="AR19" s="16" t="s">
        <v>543</v>
      </c>
      <c r="AS19" s="15" t="s">
        <v>80</v>
      </c>
      <c r="AT19" s="16"/>
      <c r="AU19" s="8" t="s">
        <v>40</v>
      </c>
      <c r="AV19" s="16"/>
      <c r="AW19" s="15" t="s">
        <v>41</v>
      </c>
      <c r="AX19" s="16"/>
      <c r="AY19" s="15" t="s">
        <v>42</v>
      </c>
      <c r="AZ19" s="16"/>
      <c r="BA19" s="15" t="s">
        <v>62</v>
      </c>
      <c r="BB19" s="16"/>
      <c r="BC19" s="19" t="s">
        <v>54</v>
      </c>
      <c r="BD19" s="16" t="s">
        <v>544</v>
      </c>
      <c r="BE19" s="15" t="s">
        <v>123</v>
      </c>
      <c r="BF19" s="16"/>
      <c r="BG19" s="15" t="s">
        <v>65</v>
      </c>
      <c r="BH19" s="16"/>
      <c r="BI19" s="15" t="s">
        <v>47</v>
      </c>
      <c r="BJ19" s="16"/>
      <c r="BK19" s="17"/>
    </row>
    <row r="20" spans="1:63" ht="42" x14ac:dyDescent="0.35">
      <c r="A20" s="23" t="s">
        <v>560</v>
      </c>
      <c r="B20" s="12" t="s">
        <v>561</v>
      </c>
      <c r="C20" s="12" t="s">
        <v>364</v>
      </c>
      <c r="D20" s="12" t="s">
        <v>490</v>
      </c>
      <c r="E20" s="13" t="s">
        <v>562</v>
      </c>
      <c r="F20" s="17" t="s">
        <v>566</v>
      </c>
      <c r="G20" s="17" t="s">
        <v>569</v>
      </c>
      <c r="H20" s="14">
        <f t="shared" si="0"/>
        <v>0</v>
      </c>
      <c r="I20" s="15" t="s">
        <v>17</v>
      </c>
      <c r="J20" s="16"/>
      <c r="K20" s="15" t="s">
        <v>18</v>
      </c>
      <c r="L20" s="16"/>
      <c r="M20" s="15" t="s">
        <v>19</v>
      </c>
      <c r="N20" s="16"/>
      <c r="O20" s="15" t="s">
        <v>101</v>
      </c>
      <c r="P20" s="16"/>
      <c r="Q20" s="15" t="s">
        <v>21</v>
      </c>
      <c r="R20" s="16"/>
      <c r="S20" s="15" t="s">
        <v>73</v>
      </c>
      <c r="T20" s="16"/>
      <c r="U20" s="15" t="s">
        <v>53</v>
      </c>
      <c r="V20" s="16"/>
      <c r="W20" s="15" t="s">
        <v>25</v>
      </c>
      <c r="X20" s="16"/>
      <c r="Y20" s="15" t="s">
        <v>43</v>
      </c>
      <c r="Z20" s="16"/>
      <c r="AA20" s="15" t="s">
        <v>27</v>
      </c>
      <c r="AB20" s="16"/>
      <c r="AC20" s="15" t="s">
        <v>28</v>
      </c>
      <c r="AD20" s="16"/>
      <c r="AE20" s="15" t="s">
        <v>29</v>
      </c>
      <c r="AF20" s="16"/>
      <c r="AG20" s="15" t="s">
        <v>31</v>
      </c>
      <c r="AH20" s="16"/>
      <c r="AI20" s="15" t="s">
        <v>104</v>
      </c>
      <c r="AJ20" s="16"/>
      <c r="AK20" s="15" t="s">
        <v>34</v>
      </c>
      <c r="AL20" s="16"/>
      <c r="AM20" s="15" t="s">
        <v>35</v>
      </c>
      <c r="AN20" s="16"/>
      <c r="AO20" s="15" t="s">
        <v>58</v>
      </c>
      <c r="AP20" s="16"/>
      <c r="AQ20" s="15" t="s">
        <v>37</v>
      </c>
      <c r="AR20" s="16"/>
      <c r="AS20" s="15" t="s">
        <v>80</v>
      </c>
      <c r="AT20" s="16"/>
      <c r="AU20" s="8" t="s">
        <v>40</v>
      </c>
      <c r="AV20" s="16"/>
      <c r="AW20" s="15" t="s">
        <v>41</v>
      </c>
      <c r="AX20" s="16"/>
      <c r="AY20" s="15" t="s">
        <v>42</v>
      </c>
      <c r="AZ20" s="16"/>
      <c r="BA20" s="15" t="s">
        <v>43</v>
      </c>
      <c r="BB20" s="16"/>
      <c r="BC20" s="15" t="s">
        <v>44</v>
      </c>
      <c r="BD20" s="16"/>
      <c r="BE20" s="15" t="s">
        <v>45</v>
      </c>
      <c r="BF20" s="16"/>
      <c r="BG20" s="15" t="s">
        <v>65</v>
      </c>
      <c r="BH20" s="16"/>
      <c r="BI20" s="15" t="s">
        <v>47</v>
      </c>
      <c r="BJ20" s="16"/>
      <c r="BK20" s="17" t="s">
        <v>563</v>
      </c>
    </row>
    <row r="21" spans="1:63" ht="56" x14ac:dyDescent="0.35">
      <c r="A21" s="23" t="s">
        <v>415</v>
      </c>
      <c r="B21" s="12" t="s">
        <v>416</v>
      </c>
      <c r="C21" s="12" t="s">
        <v>417</v>
      </c>
      <c r="D21" s="12" t="s">
        <v>85</v>
      </c>
      <c r="E21" s="13" t="s">
        <v>418</v>
      </c>
      <c r="F21" s="17" t="s">
        <v>568</v>
      </c>
      <c r="G21" s="17" t="s">
        <v>219</v>
      </c>
      <c r="H21" s="14">
        <f t="shared" si="0"/>
        <v>2</v>
      </c>
      <c r="I21" s="15" t="s">
        <v>17</v>
      </c>
      <c r="J21" s="16"/>
      <c r="K21" s="15" t="s">
        <v>71</v>
      </c>
      <c r="L21" s="16"/>
      <c r="M21" s="15" t="s">
        <v>19</v>
      </c>
      <c r="N21" s="16"/>
      <c r="O21" s="15" t="s">
        <v>51</v>
      </c>
      <c r="P21" s="16" t="s">
        <v>419</v>
      </c>
      <c r="Q21" s="15" t="s">
        <v>103</v>
      </c>
      <c r="R21" s="16"/>
      <c r="S21" s="15" t="s">
        <v>52</v>
      </c>
      <c r="T21" s="16"/>
      <c r="U21" s="15" t="s">
        <v>24</v>
      </c>
      <c r="V21" s="16"/>
      <c r="W21" s="15" t="s">
        <v>117</v>
      </c>
      <c r="X21" s="16"/>
      <c r="Y21" s="15" t="s">
        <v>26</v>
      </c>
      <c r="Z21" s="16"/>
      <c r="AA21" s="15" t="s">
        <v>88</v>
      </c>
      <c r="AB21" s="16" t="s">
        <v>553</v>
      </c>
      <c r="AC21" s="15" t="s">
        <v>77</v>
      </c>
      <c r="AD21" s="16"/>
      <c r="AE21" s="15" t="s">
        <v>400</v>
      </c>
      <c r="AF21" s="16"/>
      <c r="AG21" s="15" t="s">
        <v>55</v>
      </c>
      <c r="AH21" s="16"/>
      <c r="AI21" s="15" t="s">
        <v>33</v>
      </c>
      <c r="AJ21" s="16"/>
      <c r="AK21" s="15" t="s">
        <v>327</v>
      </c>
      <c r="AL21" s="16"/>
      <c r="AM21" s="15" t="s">
        <v>35</v>
      </c>
      <c r="AN21" s="16"/>
      <c r="AO21" s="19" t="s">
        <v>54</v>
      </c>
      <c r="AP21" s="16" t="s">
        <v>420</v>
      </c>
      <c r="AQ21" s="15" t="s">
        <v>401</v>
      </c>
      <c r="AR21" s="16"/>
      <c r="AS21" s="15" t="s">
        <v>38</v>
      </c>
      <c r="AT21" s="16"/>
      <c r="AU21" s="8" t="s">
        <v>40</v>
      </c>
      <c r="AV21" s="16" t="s">
        <v>421</v>
      </c>
      <c r="AW21" s="19" t="s">
        <v>54</v>
      </c>
      <c r="AX21" s="16" t="s">
        <v>422</v>
      </c>
      <c r="AY21" s="15" t="s">
        <v>42</v>
      </c>
      <c r="AZ21" s="16"/>
      <c r="BA21" s="15" t="s">
        <v>157</v>
      </c>
      <c r="BB21" s="16"/>
      <c r="BC21" s="15" t="s">
        <v>63</v>
      </c>
      <c r="BD21" s="16"/>
      <c r="BE21" s="22" t="s">
        <v>64</v>
      </c>
      <c r="BF21" s="16"/>
      <c r="BG21" s="15" t="s">
        <v>65</v>
      </c>
      <c r="BH21" s="16"/>
      <c r="BI21" s="15" t="s">
        <v>66</v>
      </c>
      <c r="BJ21" s="16"/>
      <c r="BK21" s="17"/>
    </row>
    <row r="22" spans="1:63" ht="56" x14ac:dyDescent="0.35">
      <c r="A22" s="21" t="s">
        <v>207</v>
      </c>
      <c r="B22" s="12" t="s">
        <v>208</v>
      </c>
      <c r="C22" s="12" t="s">
        <v>209</v>
      </c>
      <c r="D22" s="12" t="s">
        <v>210</v>
      </c>
      <c r="E22" s="13" t="s">
        <v>211</v>
      </c>
      <c r="F22" s="17" t="s">
        <v>566</v>
      </c>
      <c r="G22" s="17" t="s">
        <v>571</v>
      </c>
      <c r="H22" s="14">
        <f t="shared" si="0"/>
        <v>17</v>
      </c>
      <c r="I22" s="19" t="s">
        <v>54</v>
      </c>
      <c r="J22" s="16"/>
      <c r="K22" s="19" t="s">
        <v>54</v>
      </c>
      <c r="L22" s="16"/>
      <c r="M22" s="19" t="s">
        <v>54</v>
      </c>
      <c r="N22" s="16"/>
      <c r="O22" s="15" t="s">
        <v>51</v>
      </c>
      <c r="P22" s="16" t="s">
        <v>212</v>
      </c>
      <c r="Q22" s="15" t="s">
        <v>21</v>
      </c>
      <c r="R22" s="16"/>
      <c r="S22" s="15" t="s">
        <v>52</v>
      </c>
      <c r="T22" s="16"/>
      <c r="U22" s="19" t="s">
        <v>54</v>
      </c>
      <c r="V22" s="16"/>
      <c r="W22" s="19" t="s">
        <v>54</v>
      </c>
      <c r="X22" s="16"/>
      <c r="Y22" s="19" t="s">
        <v>54</v>
      </c>
      <c r="Z22" s="16"/>
      <c r="AA22" s="19" t="s">
        <v>54</v>
      </c>
      <c r="AB22" s="16" t="s">
        <v>553</v>
      </c>
      <c r="AC22" s="19" t="s">
        <v>54</v>
      </c>
      <c r="AD22" s="16"/>
      <c r="AE22" s="19" t="s">
        <v>54</v>
      </c>
      <c r="AF22" s="16"/>
      <c r="AG22" s="19" t="s">
        <v>54</v>
      </c>
      <c r="AH22" s="16"/>
      <c r="AI22" s="19" t="s">
        <v>54</v>
      </c>
      <c r="AJ22" s="16"/>
      <c r="AK22" s="15" t="s">
        <v>34</v>
      </c>
      <c r="AL22" s="16"/>
      <c r="AM22" s="15" t="s">
        <v>43</v>
      </c>
      <c r="AN22" s="16"/>
      <c r="AO22" s="15" t="s">
        <v>213</v>
      </c>
      <c r="AP22" s="16"/>
      <c r="AQ22" s="15" t="s">
        <v>79</v>
      </c>
      <c r="AR22" s="16"/>
      <c r="AS22" s="15" t="s">
        <v>38</v>
      </c>
      <c r="AT22" s="16"/>
      <c r="AU22" s="15" t="s">
        <v>214</v>
      </c>
      <c r="AV22" s="16" t="s">
        <v>215</v>
      </c>
      <c r="AW22" s="15" t="s">
        <v>90</v>
      </c>
      <c r="AX22" s="16"/>
      <c r="AY22" s="19" t="s">
        <v>54</v>
      </c>
      <c r="AZ22" s="16"/>
      <c r="BA22" s="19" t="s">
        <v>54</v>
      </c>
      <c r="BB22" s="16"/>
      <c r="BC22" s="19" t="s">
        <v>54</v>
      </c>
      <c r="BD22" s="16"/>
      <c r="BE22" s="19" t="s">
        <v>54</v>
      </c>
      <c r="BF22" s="16"/>
      <c r="BG22" s="19" t="s">
        <v>54</v>
      </c>
      <c r="BH22" s="16"/>
      <c r="BI22" s="19" t="s">
        <v>54</v>
      </c>
      <c r="BJ22" s="16"/>
      <c r="BK22" s="17"/>
    </row>
    <row r="23" spans="1:63" ht="84" x14ac:dyDescent="0.35">
      <c r="A23" s="23" t="s">
        <v>457</v>
      </c>
      <c r="B23" s="12" t="s">
        <v>458</v>
      </c>
      <c r="C23" s="12" t="s">
        <v>364</v>
      </c>
      <c r="D23" s="12" t="s">
        <v>459</v>
      </c>
      <c r="E23" s="13" t="s">
        <v>478</v>
      </c>
      <c r="F23" s="17" t="s">
        <v>566</v>
      </c>
      <c r="G23" s="17" t="s">
        <v>219</v>
      </c>
      <c r="H23" s="14">
        <f t="shared" si="0"/>
        <v>1</v>
      </c>
      <c r="I23" s="15" t="s">
        <v>17</v>
      </c>
      <c r="J23" s="16"/>
      <c r="K23" s="19" t="s">
        <v>18</v>
      </c>
      <c r="L23" s="16" t="s">
        <v>470</v>
      </c>
      <c r="M23" s="15" t="s">
        <v>19</v>
      </c>
      <c r="N23" s="16"/>
      <c r="O23" s="15" t="s">
        <v>101</v>
      </c>
      <c r="P23" s="16"/>
      <c r="Q23" s="15" t="s">
        <v>103</v>
      </c>
      <c r="R23" s="16"/>
      <c r="S23" s="15" t="s">
        <v>73</v>
      </c>
      <c r="T23" s="16"/>
      <c r="U23" s="15" t="s">
        <v>53</v>
      </c>
      <c r="V23" s="16"/>
      <c r="W23" s="15" t="s">
        <v>117</v>
      </c>
      <c r="X23" s="16" t="s">
        <v>471</v>
      </c>
      <c r="Y23" s="15" t="s">
        <v>43</v>
      </c>
      <c r="Z23" s="16"/>
      <c r="AA23" s="15" t="s">
        <v>88</v>
      </c>
      <c r="AB23" s="16" t="s">
        <v>554</v>
      </c>
      <c r="AC23" s="15" t="s">
        <v>77</v>
      </c>
      <c r="AD23" s="16"/>
      <c r="AE23" s="19" t="s">
        <v>54</v>
      </c>
      <c r="AF23" s="16" t="s">
        <v>488</v>
      </c>
      <c r="AG23" s="15" t="s">
        <v>55</v>
      </c>
      <c r="AH23" s="16"/>
      <c r="AI23" s="15" t="s">
        <v>33</v>
      </c>
      <c r="AJ23" s="16"/>
      <c r="AK23" s="15" t="s">
        <v>327</v>
      </c>
      <c r="AL23" s="16"/>
      <c r="AM23" s="15" t="s">
        <v>121</v>
      </c>
      <c r="AN23" s="16"/>
      <c r="AO23" s="15" t="s">
        <v>36</v>
      </c>
      <c r="AP23" s="16"/>
      <c r="AQ23" s="15" t="s">
        <v>37</v>
      </c>
      <c r="AR23" s="16"/>
      <c r="AS23" s="15" t="s">
        <v>38</v>
      </c>
      <c r="AT23" s="16"/>
      <c r="AU23" s="8" t="s">
        <v>40</v>
      </c>
      <c r="AV23" s="16"/>
      <c r="AW23" s="15" t="s">
        <v>41</v>
      </c>
      <c r="AX23" s="16"/>
      <c r="AY23" s="15" t="s">
        <v>81</v>
      </c>
      <c r="AZ23" s="16"/>
      <c r="BA23" s="15" t="s">
        <v>43</v>
      </c>
      <c r="BB23" s="16"/>
      <c r="BC23" s="15" t="s">
        <v>44</v>
      </c>
      <c r="BD23" s="16"/>
      <c r="BE23" s="15" t="s">
        <v>45</v>
      </c>
      <c r="BF23" s="16"/>
      <c r="BG23" s="15" t="s">
        <v>65</v>
      </c>
      <c r="BH23" s="16"/>
      <c r="BI23" s="15" t="s">
        <v>47</v>
      </c>
      <c r="BJ23" s="16"/>
      <c r="BK23" s="17"/>
    </row>
    <row r="24" spans="1:63" ht="42" x14ac:dyDescent="0.35">
      <c r="A24" s="23" t="s">
        <v>369</v>
      </c>
      <c r="B24" s="12" t="s">
        <v>370</v>
      </c>
      <c r="C24" s="12" t="s">
        <v>219</v>
      </c>
      <c r="D24" s="12" t="s">
        <v>85</v>
      </c>
      <c r="E24" s="13" t="s">
        <v>371</v>
      </c>
      <c r="F24" s="17" t="s">
        <v>370</v>
      </c>
      <c r="G24" s="17" t="s">
        <v>219</v>
      </c>
      <c r="H24" s="13">
        <f t="shared" si="0"/>
        <v>0</v>
      </c>
      <c r="I24" s="15" t="s">
        <v>114</v>
      </c>
      <c r="J24" s="16"/>
      <c r="K24" s="15" t="s">
        <v>100</v>
      </c>
      <c r="L24" s="16"/>
      <c r="M24" s="22" t="s">
        <v>19</v>
      </c>
      <c r="N24" s="16" t="s">
        <v>549</v>
      </c>
      <c r="O24" s="15" t="s">
        <v>51</v>
      </c>
      <c r="P24" s="16"/>
      <c r="Q24" s="15" t="s">
        <v>21</v>
      </c>
      <c r="R24" s="16"/>
      <c r="S24" s="15" t="s">
        <v>22</v>
      </c>
      <c r="T24" s="16"/>
      <c r="U24" s="15" t="s">
        <v>53</v>
      </c>
      <c r="V24" s="16" t="s">
        <v>551</v>
      </c>
      <c r="W24" s="15" t="s">
        <v>25</v>
      </c>
      <c r="X24" s="16" t="s">
        <v>552</v>
      </c>
      <c r="Y24" s="15" t="s">
        <v>43</v>
      </c>
      <c r="Z24" s="16"/>
      <c r="AA24" s="15" t="s">
        <v>88</v>
      </c>
      <c r="AB24" s="16" t="s">
        <v>553</v>
      </c>
      <c r="AC24" s="15" t="s">
        <v>77</v>
      </c>
      <c r="AD24" s="16"/>
      <c r="AE24" s="15" t="s">
        <v>89</v>
      </c>
      <c r="AF24" s="16"/>
      <c r="AG24" s="15" t="s">
        <v>55</v>
      </c>
      <c r="AH24" s="16"/>
      <c r="AI24" s="15" t="s">
        <v>33</v>
      </c>
      <c r="AJ24" s="16"/>
      <c r="AK24" s="15" t="s">
        <v>34</v>
      </c>
      <c r="AL24" s="16"/>
      <c r="AM24" s="15" t="s">
        <v>43</v>
      </c>
      <c r="AN24" s="16"/>
      <c r="AO24" s="15" t="s">
        <v>58</v>
      </c>
      <c r="AP24" s="16" t="s">
        <v>558</v>
      </c>
      <c r="AQ24" s="15" t="s">
        <v>59</v>
      </c>
      <c r="AR24" s="16"/>
      <c r="AS24" s="15" t="s">
        <v>80</v>
      </c>
      <c r="AT24" s="16"/>
      <c r="AU24" s="8" t="s">
        <v>40</v>
      </c>
      <c r="AV24" s="16"/>
      <c r="AW24" s="15" t="s">
        <v>41</v>
      </c>
      <c r="AX24" s="16"/>
      <c r="AY24" s="15" t="s">
        <v>42</v>
      </c>
      <c r="AZ24" s="16"/>
      <c r="BA24" s="15" t="s">
        <v>43</v>
      </c>
      <c r="BB24" s="16"/>
      <c r="BC24" s="15" t="s">
        <v>320</v>
      </c>
      <c r="BD24" s="16"/>
      <c r="BE24" s="15" t="s">
        <v>45</v>
      </c>
      <c r="BF24" s="16"/>
      <c r="BG24" s="15" t="s">
        <v>46</v>
      </c>
      <c r="BH24" s="16"/>
      <c r="BI24" s="15" t="s">
        <v>47</v>
      </c>
      <c r="BJ24" s="16"/>
      <c r="BK24" s="17"/>
    </row>
    <row r="25" spans="1:63" ht="56" x14ac:dyDescent="0.35">
      <c r="A25" s="21" t="s">
        <v>273</v>
      </c>
      <c r="B25" s="12" t="s">
        <v>274</v>
      </c>
      <c r="C25" s="12" t="s">
        <v>14</v>
      </c>
      <c r="D25" s="12" t="s">
        <v>275</v>
      </c>
      <c r="E25" s="13" t="s">
        <v>276</v>
      </c>
      <c r="F25" s="17" t="s">
        <v>566</v>
      </c>
      <c r="G25" s="17" t="s">
        <v>219</v>
      </c>
      <c r="H25" s="13">
        <f t="shared" si="0"/>
        <v>9</v>
      </c>
      <c r="I25" s="15" t="s">
        <v>17</v>
      </c>
      <c r="J25" s="16"/>
      <c r="K25" s="15" t="s">
        <v>18</v>
      </c>
      <c r="L25" s="16"/>
      <c r="M25" s="15" t="s">
        <v>115</v>
      </c>
      <c r="N25" s="16"/>
      <c r="O25" s="19" t="s">
        <v>54</v>
      </c>
      <c r="P25" s="16"/>
      <c r="Q25" s="15" t="s">
        <v>21</v>
      </c>
      <c r="R25" s="16"/>
      <c r="S25" s="19" t="s">
        <v>54</v>
      </c>
      <c r="T25" s="16" t="s">
        <v>330</v>
      </c>
      <c r="U25" s="15" t="s">
        <v>53</v>
      </c>
      <c r="V25" s="16"/>
      <c r="W25" s="15" t="s">
        <v>25</v>
      </c>
      <c r="X25" s="16" t="s">
        <v>233</v>
      </c>
      <c r="Y25" s="15" t="s">
        <v>26</v>
      </c>
      <c r="Z25" s="16"/>
      <c r="AA25" s="15" t="s">
        <v>76</v>
      </c>
      <c r="AB25" s="16" t="s">
        <v>553</v>
      </c>
      <c r="AC25" s="19" t="s">
        <v>54</v>
      </c>
      <c r="AD25" s="16" t="s">
        <v>331</v>
      </c>
      <c r="AE25" s="15" t="s">
        <v>78</v>
      </c>
      <c r="AF25" s="16"/>
      <c r="AG25" s="19" t="s">
        <v>54</v>
      </c>
      <c r="AH25" s="16" t="s">
        <v>332</v>
      </c>
      <c r="AI25" s="19" t="s">
        <v>54</v>
      </c>
      <c r="AJ25" s="16" t="s">
        <v>333</v>
      </c>
      <c r="AK25" s="15" t="s">
        <v>56</v>
      </c>
      <c r="AL25" s="16"/>
      <c r="AM25" s="15" t="s">
        <v>121</v>
      </c>
      <c r="AN25" s="16"/>
      <c r="AO25" s="15" t="s">
        <v>36</v>
      </c>
      <c r="AP25" s="16"/>
      <c r="AQ25" s="19" t="s">
        <v>54</v>
      </c>
      <c r="AR25" s="16" t="s">
        <v>334</v>
      </c>
      <c r="AS25" s="19" t="s">
        <v>54</v>
      </c>
      <c r="AT25" s="16"/>
      <c r="AU25" s="8" t="s">
        <v>40</v>
      </c>
      <c r="AV25" s="16"/>
      <c r="AW25" s="15" t="s">
        <v>178</v>
      </c>
      <c r="AX25" s="16"/>
      <c r="AY25" s="15" t="s">
        <v>335</v>
      </c>
      <c r="AZ25" s="16"/>
      <c r="BA25" s="15" t="s">
        <v>43</v>
      </c>
      <c r="BB25" s="16"/>
      <c r="BC25" s="19" t="s">
        <v>54</v>
      </c>
      <c r="BD25" s="16" t="s">
        <v>336</v>
      </c>
      <c r="BE25" s="19" t="s">
        <v>54</v>
      </c>
      <c r="BF25" s="16" t="s">
        <v>336</v>
      </c>
      <c r="BG25" s="15" t="s">
        <v>65</v>
      </c>
      <c r="BH25" s="16"/>
      <c r="BI25" s="15" t="s">
        <v>47</v>
      </c>
      <c r="BJ25" s="16"/>
      <c r="BK25" s="17" t="s">
        <v>337</v>
      </c>
    </row>
    <row r="26" spans="1:63" ht="84" x14ac:dyDescent="0.35">
      <c r="A26" s="23" t="s">
        <v>360</v>
      </c>
      <c r="B26" s="12" t="s">
        <v>67</v>
      </c>
      <c r="C26" s="12" t="s">
        <v>361</v>
      </c>
      <c r="D26" s="12" t="s">
        <v>256</v>
      </c>
      <c r="E26" s="13" t="s">
        <v>362</v>
      </c>
      <c r="F26" s="17" t="s">
        <v>67</v>
      </c>
      <c r="G26" s="17" t="s">
        <v>219</v>
      </c>
      <c r="H26" s="13">
        <f t="shared" si="0"/>
        <v>1</v>
      </c>
      <c r="I26" s="15" t="s">
        <v>17</v>
      </c>
      <c r="J26" s="16"/>
      <c r="K26" s="19" t="s">
        <v>100</v>
      </c>
      <c r="L26" s="16" t="s">
        <v>393</v>
      </c>
      <c r="M26" s="15" t="s">
        <v>115</v>
      </c>
      <c r="N26" s="16"/>
      <c r="O26" s="19" t="s">
        <v>54</v>
      </c>
      <c r="P26" s="16" t="s">
        <v>649</v>
      </c>
      <c r="Q26" s="15" t="s">
        <v>21</v>
      </c>
      <c r="R26" s="16"/>
      <c r="S26" s="15" t="s">
        <v>22</v>
      </c>
      <c r="T26" s="16" t="s">
        <v>394</v>
      </c>
      <c r="U26" s="19" t="s">
        <v>53</v>
      </c>
      <c r="V26" s="16"/>
      <c r="W26" s="15" t="s">
        <v>25</v>
      </c>
      <c r="X26" s="16" t="s">
        <v>395</v>
      </c>
      <c r="Y26" s="15" t="s">
        <v>26</v>
      </c>
      <c r="Z26" s="16"/>
      <c r="AA26" s="15" t="s">
        <v>88</v>
      </c>
      <c r="AB26" s="16" t="s">
        <v>554</v>
      </c>
      <c r="AC26" s="15" t="s">
        <v>77</v>
      </c>
      <c r="AD26" s="16"/>
      <c r="AE26" s="15" t="s">
        <v>89</v>
      </c>
      <c r="AF26" s="16"/>
      <c r="AG26" s="15" t="s">
        <v>55</v>
      </c>
      <c r="AH26" s="16"/>
      <c r="AI26" s="15" t="s">
        <v>120</v>
      </c>
      <c r="AJ26" s="16" t="s">
        <v>396</v>
      </c>
      <c r="AK26" s="15" t="s">
        <v>34</v>
      </c>
      <c r="AL26" s="16"/>
      <c r="AM26" s="15" t="s">
        <v>57</v>
      </c>
      <c r="AN26" s="16"/>
      <c r="AO26" s="15" t="s">
        <v>36</v>
      </c>
      <c r="AP26" s="16"/>
      <c r="AQ26" s="15" t="s">
        <v>37</v>
      </c>
      <c r="AR26" s="16" t="s">
        <v>397</v>
      </c>
      <c r="AS26" s="15" t="s">
        <v>80</v>
      </c>
      <c r="AT26" s="16" t="s">
        <v>398</v>
      </c>
      <c r="AU26" s="8" t="s">
        <v>40</v>
      </c>
      <c r="AV26" s="16"/>
      <c r="AW26" s="15" t="s">
        <v>41</v>
      </c>
      <c r="AX26" s="16"/>
      <c r="AY26" s="15" t="s">
        <v>42</v>
      </c>
      <c r="AZ26" s="16"/>
      <c r="BA26" s="15" t="s">
        <v>62</v>
      </c>
      <c r="BB26" s="16"/>
      <c r="BC26" s="15" t="s">
        <v>44</v>
      </c>
      <c r="BD26" s="16"/>
      <c r="BE26" s="15" t="s">
        <v>45</v>
      </c>
      <c r="BF26" s="16"/>
      <c r="BG26" s="15" t="s">
        <v>65</v>
      </c>
      <c r="BH26" s="16"/>
      <c r="BI26" s="15" t="s">
        <v>47</v>
      </c>
      <c r="BJ26" s="16"/>
      <c r="BK26" s="17"/>
    </row>
    <row r="27" spans="1:63" ht="140" x14ac:dyDescent="0.35">
      <c r="A27" s="23" t="s">
        <v>341</v>
      </c>
      <c r="B27" s="12" t="s">
        <v>271</v>
      </c>
      <c r="C27" s="12" t="s">
        <v>272</v>
      </c>
      <c r="D27" s="12" t="s">
        <v>187</v>
      </c>
      <c r="E27" s="13" t="s">
        <v>485</v>
      </c>
      <c r="F27" s="17" t="s">
        <v>185</v>
      </c>
      <c r="G27" s="17" t="s">
        <v>219</v>
      </c>
      <c r="H27" s="13">
        <f t="shared" si="0"/>
        <v>0</v>
      </c>
      <c r="I27" s="15" t="s">
        <v>17</v>
      </c>
      <c r="J27" s="16"/>
      <c r="K27" s="15" t="s">
        <v>71</v>
      </c>
      <c r="L27" s="16"/>
      <c r="M27" s="15" t="s">
        <v>19</v>
      </c>
      <c r="N27" s="16"/>
      <c r="O27" s="15" t="s">
        <v>20</v>
      </c>
      <c r="P27" s="16"/>
      <c r="Q27" s="15" t="s">
        <v>103</v>
      </c>
      <c r="R27" s="16"/>
      <c r="S27" s="15" t="s">
        <v>22</v>
      </c>
      <c r="T27" s="16"/>
      <c r="U27" s="15" t="s">
        <v>116</v>
      </c>
      <c r="V27" s="16"/>
      <c r="W27" s="15" t="s">
        <v>117</v>
      </c>
      <c r="X27" s="16"/>
      <c r="Y27" s="15" t="s">
        <v>240</v>
      </c>
      <c r="Z27" s="16"/>
      <c r="AA27" s="15" t="s">
        <v>88</v>
      </c>
      <c r="AB27" s="16" t="s">
        <v>553</v>
      </c>
      <c r="AC27" s="19" t="s">
        <v>77</v>
      </c>
      <c r="AD27" s="16" t="s">
        <v>482</v>
      </c>
      <c r="AE27" s="15" t="s">
        <v>89</v>
      </c>
      <c r="AF27" s="16" t="s">
        <v>326</v>
      </c>
      <c r="AG27" s="15" t="s">
        <v>55</v>
      </c>
      <c r="AH27" s="16"/>
      <c r="AI27" s="15" t="s">
        <v>120</v>
      </c>
      <c r="AJ27" s="16"/>
      <c r="AK27" s="15" t="s">
        <v>327</v>
      </c>
      <c r="AL27" s="16"/>
      <c r="AM27" s="15" t="s">
        <v>240</v>
      </c>
      <c r="AN27" s="16"/>
      <c r="AO27" s="19" t="s">
        <v>122</v>
      </c>
      <c r="AP27" s="16" t="s">
        <v>483</v>
      </c>
      <c r="AQ27" s="15" t="s">
        <v>59</v>
      </c>
      <c r="AR27" s="16" t="s">
        <v>328</v>
      </c>
      <c r="AS27" s="15" t="s">
        <v>38</v>
      </c>
      <c r="AT27" s="16"/>
      <c r="AU27" s="8" t="s">
        <v>40</v>
      </c>
      <c r="AV27" s="16"/>
      <c r="AW27" s="19" t="s">
        <v>60</v>
      </c>
      <c r="AX27" s="16" t="s">
        <v>484</v>
      </c>
      <c r="AY27" s="15" t="s">
        <v>81</v>
      </c>
      <c r="AZ27" s="16"/>
      <c r="BA27" s="15" t="s">
        <v>157</v>
      </c>
      <c r="BB27" s="16"/>
      <c r="BC27" s="15" t="s">
        <v>63</v>
      </c>
      <c r="BD27" s="16"/>
      <c r="BE27" s="15" t="s">
        <v>45</v>
      </c>
      <c r="BF27" s="16"/>
      <c r="BG27" s="15" t="s">
        <v>65</v>
      </c>
      <c r="BH27" s="16"/>
      <c r="BI27" s="15" t="s">
        <v>66</v>
      </c>
      <c r="BJ27" s="16" t="s">
        <v>329</v>
      </c>
      <c r="BK27" s="17"/>
    </row>
    <row r="28" spans="1:63" ht="56" x14ac:dyDescent="0.35">
      <c r="A28" s="23" t="s">
        <v>12</v>
      </c>
      <c r="B28" s="12" t="s">
        <v>13</v>
      </c>
      <c r="C28" s="12" t="s">
        <v>14</v>
      </c>
      <c r="D28" s="12" t="s">
        <v>15</v>
      </c>
      <c r="E28" s="13" t="s">
        <v>16</v>
      </c>
      <c r="F28" s="17" t="s">
        <v>566</v>
      </c>
      <c r="G28" s="17" t="s">
        <v>569</v>
      </c>
      <c r="H28" s="13">
        <f t="shared" si="0"/>
        <v>0</v>
      </c>
      <c r="I28" s="15" t="s">
        <v>17</v>
      </c>
      <c r="J28" s="16"/>
      <c r="K28" s="15" t="s">
        <v>18</v>
      </c>
      <c r="L28" s="16"/>
      <c r="M28" s="15" t="s">
        <v>19</v>
      </c>
      <c r="N28" s="16"/>
      <c r="O28" s="15" t="s">
        <v>20</v>
      </c>
      <c r="P28" s="16"/>
      <c r="Q28" s="15" t="s">
        <v>21</v>
      </c>
      <c r="R28" s="16"/>
      <c r="S28" s="15" t="s">
        <v>22</v>
      </c>
      <c r="T28" s="16" t="s">
        <v>23</v>
      </c>
      <c r="U28" s="15" t="s">
        <v>24</v>
      </c>
      <c r="V28" s="16"/>
      <c r="W28" s="15" t="s">
        <v>25</v>
      </c>
      <c r="X28" s="16"/>
      <c r="Y28" s="15" t="s">
        <v>26</v>
      </c>
      <c r="Z28" s="16"/>
      <c r="AA28" s="15" t="s">
        <v>27</v>
      </c>
      <c r="AB28" s="16" t="s">
        <v>553</v>
      </c>
      <c r="AC28" s="15" t="s">
        <v>28</v>
      </c>
      <c r="AD28" s="16"/>
      <c r="AE28" s="15" t="s">
        <v>29</v>
      </c>
      <c r="AF28" s="16" t="s">
        <v>30</v>
      </c>
      <c r="AG28" s="15" t="s">
        <v>31</v>
      </c>
      <c r="AH28" s="16" t="s">
        <v>32</v>
      </c>
      <c r="AI28" s="15" t="s">
        <v>33</v>
      </c>
      <c r="AJ28" s="16"/>
      <c r="AK28" s="15" t="s">
        <v>34</v>
      </c>
      <c r="AL28" s="16"/>
      <c r="AM28" s="15" t="s">
        <v>35</v>
      </c>
      <c r="AN28" s="16"/>
      <c r="AO28" s="15" t="s">
        <v>36</v>
      </c>
      <c r="AP28" s="16"/>
      <c r="AQ28" s="15" t="s">
        <v>37</v>
      </c>
      <c r="AR28" s="16"/>
      <c r="AS28" s="15" t="s">
        <v>38</v>
      </c>
      <c r="AT28" s="16" t="s">
        <v>39</v>
      </c>
      <c r="AU28" s="8" t="s">
        <v>40</v>
      </c>
      <c r="AV28" s="16"/>
      <c r="AW28" s="15" t="s">
        <v>41</v>
      </c>
      <c r="AX28" s="16"/>
      <c r="AY28" s="15" t="s">
        <v>42</v>
      </c>
      <c r="AZ28" s="16"/>
      <c r="BA28" s="15" t="s">
        <v>43</v>
      </c>
      <c r="BB28" s="16"/>
      <c r="BC28" s="15" t="s">
        <v>44</v>
      </c>
      <c r="BD28" s="16"/>
      <c r="BE28" s="15" t="s">
        <v>45</v>
      </c>
      <c r="BF28" s="16"/>
      <c r="BG28" s="15" t="s">
        <v>46</v>
      </c>
      <c r="BH28" s="16"/>
      <c r="BI28" s="15" t="s">
        <v>47</v>
      </c>
      <c r="BJ28" s="16"/>
      <c r="BK28" s="17"/>
    </row>
    <row r="29" spans="1:63" ht="84" x14ac:dyDescent="0.35">
      <c r="A29" s="23" t="s">
        <v>350</v>
      </c>
      <c r="B29" s="12" t="s">
        <v>351</v>
      </c>
      <c r="C29" s="12" t="s">
        <v>352</v>
      </c>
      <c r="D29" s="12" t="s">
        <v>353</v>
      </c>
      <c r="E29" s="13" t="s">
        <v>354</v>
      </c>
      <c r="F29" s="17" t="s">
        <v>568</v>
      </c>
      <c r="G29" s="17" t="s">
        <v>219</v>
      </c>
      <c r="H29" s="13">
        <f t="shared" si="0"/>
        <v>0</v>
      </c>
      <c r="I29" s="15" t="s">
        <v>114</v>
      </c>
      <c r="J29" s="16"/>
      <c r="K29" s="15" t="s">
        <v>71</v>
      </c>
      <c r="L29" s="16"/>
      <c r="M29" s="15" t="s">
        <v>19</v>
      </c>
      <c r="N29" s="16"/>
      <c r="O29" s="15" t="s">
        <v>227</v>
      </c>
      <c r="P29" s="16"/>
      <c r="Q29" s="15" t="s">
        <v>103</v>
      </c>
      <c r="R29" s="16"/>
      <c r="S29" s="15" t="s">
        <v>22</v>
      </c>
      <c r="T29" s="16"/>
      <c r="U29" s="15" t="s">
        <v>53</v>
      </c>
      <c r="V29" s="16"/>
      <c r="W29" s="15" t="s">
        <v>25</v>
      </c>
      <c r="X29" s="16"/>
      <c r="Y29" s="15" t="s">
        <v>26</v>
      </c>
      <c r="Z29" s="16"/>
      <c r="AA29" s="15" t="s">
        <v>88</v>
      </c>
      <c r="AB29" s="16" t="s">
        <v>554</v>
      </c>
      <c r="AC29" s="15" t="s">
        <v>77</v>
      </c>
      <c r="AD29" s="16"/>
      <c r="AE29" s="15" t="s">
        <v>89</v>
      </c>
      <c r="AF29" s="16"/>
      <c r="AG29" s="15" t="s">
        <v>55</v>
      </c>
      <c r="AH29" s="16"/>
      <c r="AI29" s="15" t="s">
        <v>104</v>
      </c>
      <c r="AJ29" s="16"/>
      <c r="AK29" s="15" t="s">
        <v>56</v>
      </c>
      <c r="AL29" s="16"/>
      <c r="AM29" s="15" t="s">
        <v>57</v>
      </c>
      <c r="AN29" s="16"/>
      <c r="AO29" s="15" t="s">
        <v>36</v>
      </c>
      <c r="AP29" s="16"/>
      <c r="AQ29" s="15" t="s">
        <v>37</v>
      </c>
      <c r="AR29" s="16"/>
      <c r="AS29" s="15" t="s">
        <v>80</v>
      </c>
      <c r="AT29" s="16"/>
      <c r="AU29" s="8" t="s">
        <v>40</v>
      </c>
      <c r="AV29" s="16"/>
      <c r="AW29" s="15" t="s">
        <v>41</v>
      </c>
      <c r="AX29" s="16"/>
      <c r="AY29" s="15" t="s">
        <v>81</v>
      </c>
      <c r="AZ29" s="16"/>
      <c r="BA29" s="15" t="s">
        <v>62</v>
      </c>
      <c r="BB29" s="16"/>
      <c r="BC29" s="15" t="s">
        <v>44</v>
      </c>
      <c r="BD29" s="16"/>
      <c r="BE29" s="19" t="s">
        <v>45</v>
      </c>
      <c r="BF29" s="16"/>
      <c r="BG29" s="15" t="s">
        <v>65</v>
      </c>
      <c r="BH29" s="16"/>
      <c r="BI29" s="15" t="s">
        <v>47</v>
      </c>
      <c r="BJ29" s="16"/>
      <c r="BK29" s="17"/>
    </row>
    <row r="30" spans="1:63" ht="140" x14ac:dyDescent="0.35">
      <c r="A30" s="23" t="s">
        <v>184</v>
      </c>
      <c r="B30" s="12" t="s">
        <v>159</v>
      </c>
      <c r="C30" s="12" t="s">
        <v>186</v>
      </c>
      <c r="D30" s="12" t="s">
        <v>187</v>
      </c>
      <c r="E30" s="13" t="s">
        <v>183</v>
      </c>
      <c r="F30" s="17" t="s">
        <v>185</v>
      </c>
      <c r="G30" s="17" t="s">
        <v>219</v>
      </c>
      <c r="H30" s="13">
        <f t="shared" si="0"/>
        <v>0</v>
      </c>
      <c r="I30" s="15" t="s">
        <v>17</v>
      </c>
      <c r="J30" s="16"/>
      <c r="K30" s="15" t="s">
        <v>18</v>
      </c>
      <c r="L30" s="16" t="s">
        <v>188</v>
      </c>
      <c r="M30" s="15" t="s">
        <v>115</v>
      </c>
      <c r="N30" s="16"/>
      <c r="O30" s="15" t="s">
        <v>20</v>
      </c>
      <c r="P30" s="16" t="s">
        <v>189</v>
      </c>
      <c r="Q30" s="15" t="s">
        <v>103</v>
      </c>
      <c r="R30" s="16" t="s">
        <v>190</v>
      </c>
      <c r="S30" s="15" t="s">
        <v>22</v>
      </c>
      <c r="T30" s="16"/>
      <c r="U30" s="15" t="s">
        <v>53</v>
      </c>
      <c r="V30" s="16"/>
      <c r="W30" s="15" t="s">
        <v>25</v>
      </c>
      <c r="X30" s="16" t="s">
        <v>191</v>
      </c>
      <c r="Y30" s="15" t="s">
        <v>26</v>
      </c>
      <c r="Z30" s="16" t="s">
        <v>192</v>
      </c>
      <c r="AA30" s="15" t="s">
        <v>88</v>
      </c>
      <c r="AB30" s="16" t="s">
        <v>553</v>
      </c>
      <c r="AC30" s="15" t="s">
        <v>77</v>
      </c>
      <c r="AD30" s="16" t="s">
        <v>193</v>
      </c>
      <c r="AE30" s="15" t="s">
        <v>89</v>
      </c>
      <c r="AF30" s="16" t="s">
        <v>194</v>
      </c>
      <c r="AG30" s="15" t="s">
        <v>55</v>
      </c>
      <c r="AH30" s="16" t="s">
        <v>195</v>
      </c>
      <c r="AI30" s="15" t="s">
        <v>120</v>
      </c>
      <c r="AJ30" s="16" t="s">
        <v>196</v>
      </c>
      <c r="AK30" s="15" t="s">
        <v>56</v>
      </c>
      <c r="AL30" s="16" t="s">
        <v>197</v>
      </c>
      <c r="AM30" s="15" t="s">
        <v>35</v>
      </c>
      <c r="AN30" s="16" t="s">
        <v>198</v>
      </c>
      <c r="AO30" s="15" t="s">
        <v>36</v>
      </c>
      <c r="AP30" s="16" t="s">
        <v>199</v>
      </c>
      <c r="AQ30" s="15" t="s">
        <v>37</v>
      </c>
      <c r="AR30" s="16" t="s">
        <v>200</v>
      </c>
      <c r="AS30" s="15" t="s">
        <v>80</v>
      </c>
      <c r="AT30" s="16"/>
      <c r="AU30" s="8" t="s">
        <v>40</v>
      </c>
      <c r="AV30" s="16" t="s">
        <v>201</v>
      </c>
      <c r="AW30" s="15" t="s">
        <v>41</v>
      </c>
      <c r="AX30" s="16" t="s">
        <v>202</v>
      </c>
      <c r="AY30" s="15" t="s">
        <v>42</v>
      </c>
      <c r="AZ30" s="16" t="s">
        <v>203</v>
      </c>
      <c r="BA30" s="15" t="s">
        <v>62</v>
      </c>
      <c r="BB30" s="16" t="s">
        <v>204</v>
      </c>
      <c r="BC30" s="15" t="s">
        <v>63</v>
      </c>
      <c r="BD30" s="16"/>
      <c r="BE30" s="15" t="s">
        <v>123</v>
      </c>
      <c r="BF30" s="16" t="s">
        <v>205</v>
      </c>
      <c r="BG30" s="15" t="s">
        <v>65</v>
      </c>
      <c r="BH30" s="16"/>
      <c r="BI30" s="15" t="s">
        <v>66</v>
      </c>
      <c r="BJ30" s="16"/>
      <c r="BK30" s="17" t="s">
        <v>206</v>
      </c>
    </row>
    <row r="31" spans="1:63" ht="56" x14ac:dyDescent="0.35">
      <c r="A31" s="23" t="s">
        <v>252</v>
      </c>
      <c r="B31" s="12" t="s">
        <v>67</v>
      </c>
      <c r="C31" s="12" t="s">
        <v>68</v>
      </c>
      <c r="D31" s="12" t="s">
        <v>256</v>
      </c>
      <c r="E31" s="13" t="s">
        <v>69</v>
      </c>
      <c r="F31" s="17" t="s">
        <v>67</v>
      </c>
      <c r="G31" s="17" t="s">
        <v>219</v>
      </c>
      <c r="H31" s="13">
        <f t="shared" si="0"/>
        <v>0</v>
      </c>
      <c r="I31" s="15" t="s">
        <v>17</v>
      </c>
      <c r="J31" s="16" t="s">
        <v>70</v>
      </c>
      <c r="K31" s="15" t="s">
        <v>71</v>
      </c>
      <c r="L31" s="16" t="s">
        <v>72</v>
      </c>
      <c r="M31" s="15" t="s">
        <v>19</v>
      </c>
      <c r="N31" s="16"/>
      <c r="O31" s="15" t="s">
        <v>20</v>
      </c>
      <c r="P31" s="16"/>
      <c r="Q31" s="15" t="s">
        <v>21</v>
      </c>
      <c r="R31" s="16"/>
      <c r="S31" s="15" t="s">
        <v>73</v>
      </c>
      <c r="T31" s="16"/>
      <c r="U31" s="15" t="s">
        <v>53</v>
      </c>
      <c r="V31" s="16"/>
      <c r="W31" s="15" t="s">
        <v>25</v>
      </c>
      <c r="X31" s="16" t="s">
        <v>74</v>
      </c>
      <c r="Y31" s="15" t="s">
        <v>26</v>
      </c>
      <c r="Z31" s="16" t="s">
        <v>75</v>
      </c>
      <c r="AA31" s="15" t="s">
        <v>76</v>
      </c>
      <c r="AB31" s="16" t="s">
        <v>553</v>
      </c>
      <c r="AC31" s="15" t="s">
        <v>77</v>
      </c>
      <c r="AD31" s="16"/>
      <c r="AE31" s="15" t="s">
        <v>78</v>
      </c>
      <c r="AF31" s="16"/>
      <c r="AG31" s="15" t="s">
        <v>55</v>
      </c>
      <c r="AH31" s="16"/>
      <c r="AI31" s="15" t="s">
        <v>33</v>
      </c>
      <c r="AJ31" s="16"/>
      <c r="AK31" s="15" t="s">
        <v>34</v>
      </c>
      <c r="AL31" s="16"/>
      <c r="AM31" s="15" t="s">
        <v>57</v>
      </c>
      <c r="AN31" s="16"/>
      <c r="AO31" s="15" t="s">
        <v>58</v>
      </c>
      <c r="AP31" s="16"/>
      <c r="AQ31" s="15" t="s">
        <v>79</v>
      </c>
      <c r="AR31" s="16"/>
      <c r="AS31" s="15" t="s">
        <v>80</v>
      </c>
      <c r="AT31" s="16"/>
      <c r="AU31" s="8" t="s">
        <v>40</v>
      </c>
      <c r="AV31" s="16"/>
      <c r="AW31" s="15" t="s">
        <v>41</v>
      </c>
      <c r="AX31" s="16"/>
      <c r="AY31" s="15" t="s">
        <v>81</v>
      </c>
      <c r="AZ31" s="16"/>
      <c r="BA31" s="15" t="s">
        <v>62</v>
      </c>
      <c r="BB31" s="16"/>
      <c r="BC31" s="15" t="s">
        <v>44</v>
      </c>
      <c r="BD31" s="16"/>
      <c r="BE31" s="15" t="s">
        <v>45</v>
      </c>
      <c r="BF31" s="16"/>
      <c r="BG31" s="15" t="s">
        <v>46</v>
      </c>
      <c r="BH31" s="16"/>
      <c r="BI31" s="15" t="s">
        <v>47</v>
      </c>
      <c r="BJ31" s="16"/>
      <c r="BK31" s="17"/>
    </row>
    <row r="32" spans="1:63" ht="84" x14ac:dyDescent="0.35">
      <c r="A32" s="11" t="s">
        <v>570</v>
      </c>
      <c r="B32" s="12" t="s">
        <v>498</v>
      </c>
      <c r="C32" s="12" t="s">
        <v>499</v>
      </c>
      <c r="D32" s="12" t="s">
        <v>500</v>
      </c>
      <c r="E32" s="13" t="s">
        <v>501</v>
      </c>
      <c r="F32" s="17" t="s">
        <v>370</v>
      </c>
      <c r="G32" s="17" t="s">
        <v>219</v>
      </c>
      <c r="H32" s="13">
        <f t="shared" si="0"/>
        <v>9</v>
      </c>
      <c r="I32" s="15" t="s">
        <v>114</v>
      </c>
      <c r="J32" s="16"/>
      <c r="K32" s="15" t="s">
        <v>71</v>
      </c>
      <c r="L32" s="16"/>
      <c r="M32" s="15" t="s">
        <v>115</v>
      </c>
      <c r="N32" s="16"/>
      <c r="O32" s="15" t="s">
        <v>101</v>
      </c>
      <c r="P32" s="16"/>
      <c r="Q32" s="15" t="s">
        <v>103</v>
      </c>
      <c r="R32" s="16"/>
      <c r="S32" s="15" t="s">
        <v>22</v>
      </c>
      <c r="T32" s="16"/>
      <c r="U32" s="15" t="s">
        <v>287</v>
      </c>
      <c r="V32" s="16"/>
      <c r="W32" s="19" t="s">
        <v>54</v>
      </c>
      <c r="X32" s="16"/>
      <c r="Y32" s="15" t="s">
        <v>240</v>
      </c>
      <c r="Z32" s="16"/>
      <c r="AA32" s="19" t="s">
        <v>54</v>
      </c>
      <c r="AB32" s="16" t="s">
        <v>554</v>
      </c>
      <c r="AC32" s="19" t="s">
        <v>54</v>
      </c>
      <c r="AD32" s="16"/>
      <c r="AE32" s="19" t="s">
        <v>54</v>
      </c>
      <c r="AF32" s="16"/>
      <c r="AG32" s="19" t="s">
        <v>54</v>
      </c>
      <c r="AH32" s="16"/>
      <c r="AI32" s="19" t="s">
        <v>54</v>
      </c>
      <c r="AJ32" s="16"/>
      <c r="AK32" s="19" t="s">
        <v>54</v>
      </c>
      <c r="AL32" s="16"/>
      <c r="AM32" s="19" t="s">
        <v>54</v>
      </c>
      <c r="AN32" s="16"/>
      <c r="AO32" s="19" t="s">
        <v>54</v>
      </c>
      <c r="AP32" s="16"/>
      <c r="AQ32" s="15" t="s">
        <v>79</v>
      </c>
      <c r="AR32" s="16" t="s">
        <v>504</v>
      </c>
      <c r="AS32" s="15" t="s">
        <v>80</v>
      </c>
      <c r="AT32" s="16"/>
      <c r="AU32" s="8" t="s">
        <v>40</v>
      </c>
      <c r="AV32" s="16"/>
      <c r="AW32" s="15" t="s">
        <v>412</v>
      </c>
      <c r="AX32" s="16" t="s">
        <v>505</v>
      </c>
      <c r="AY32" s="15" t="s">
        <v>335</v>
      </c>
      <c r="AZ32" s="16" t="s">
        <v>506</v>
      </c>
      <c r="BA32" s="15" t="s">
        <v>43</v>
      </c>
      <c r="BB32" s="16"/>
      <c r="BC32" s="15" t="s">
        <v>63</v>
      </c>
      <c r="BD32" s="16"/>
      <c r="BE32" s="15" t="s">
        <v>64</v>
      </c>
      <c r="BF32" s="16"/>
      <c r="BG32" s="15" t="s">
        <v>65</v>
      </c>
      <c r="BH32" s="16"/>
      <c r="BI32" s="15" t="s">
        <v>66</v>
      </c>
      <c r="BJ32" s="16"/>
      <c r="BK32" s="17"/>
    </row>
    <row r="33" spans="1:63" ht="42" x14ac:dyDescent="0.35">
      <c r="A33" s="23" t="s">
        <v>489</v>
      </c>
      <c r="B33" s="12" t="s">
        <v>159</v>
      </c>
      <c r="C33" s="12" t="s">
        <v>364</v>
      </c>
      <c r="D33" s="12" t="s">
        <v>490</v>
      </c>
      <c r="E33" s="13" t="s">
        <v>491</v>
      </c>
      <c r="F33" s="17" t="s">
        <v>566</v>
      </c>
      <c r="G33" s="17" t="s">
        <v>219</v>
      </c>
      <c r="H33" s="13">
        <f t="shared" si="0"/>
        <v>2</v>
      </c>
      <c r="I33" s="15" t="s">
        <v>17</v>
      </c>
      <c r="J33" s="16"/>
      <c r="K33" s="15" t="s">
        <v>100</v>
      </c>
      <c r="L33" s="16"/>
      <c r="M33" s="15" t="s">
        <v>301</v>
      </c>
      <c r="N33" s="16"/>
      <c r="O33" s="15" t="s">
        <v>101</v>
      </c>
      <c r="P33" s="16"/>
      <c r="Q33" s="19" t="s">
        <v>54</v>
      </c>
      <c r="R33" s="16" t="s">
        <v>545</v>
      </c>
      <c r="S33" s="15" t="s">
        <v>73</v>
      </c>
      <c r="T33" s="16"/>
      <c r="U33" s="15" t="s">
        <v>24</v>
      </c>
      <c r="V33" s="16"/>
      <c r="W33" s="15" t="s">
        <v>117</v>
      </c>
      <c r="X33" s="16"/>
      <c r="Y33" s="15" t="s">
        <v>43</v>
      </c>
      <c r="Z33" s="16"/>
      <c r="AA33" s="15" t="s">
        <v>88</v>
      </c>
      <c r="AB33" s="16" t="s">
        <v>553</v>
      </c>
      <c r="AC33" s="15" t="s">
        <v>28</v>
      </c>
      <c r="AD33" s="16"/>
      <c r="AE33" s="19" t="s">
        <v>54</v>
      </c>
      <c r="AF33" s="16" t="s">
        <v>546</v>
      </c>
      <c r="AG33" s="15" t="s">
        <v>31</v>
      </c>
      <c r="AH33" s="16"/>
      <c r="AI33" s="15" t="s">
        <v>33</v>
      </c>
      <c r="AJ33" s="16"/>
      <c r="AK33" s="15" t="s">
        <v>34</v>
      </c>
      <c r="AL33" s="16"/>
      <c r="AM33" s="15" t="s">
        <v>35</v>
      </c>
      <c r="AN33" s="16"/>
      <c r="AO33" s="15" t="s">
        <v>58</v>
      </c>
      <c r="AP33" s="16"/>
      <c r="AQ33" s="15" t="s">
        <v>37</v>
      </c>
      <c r="AR33" s="16"/>
      <c r="AS33" s="15" t="s">
        <v>38</v>
      </c>
      <c r="AT33" s="16"/>
      <c r="AU33" s="8" t="s">
        <v>40</v>
      </c>
      <c r="AV33" s="16"/>
      <c r="AW33" s="15" t="s">
        <v>90</v>
      </c>
      <c r="AX33" s="16"/>
      <c r="AY33" s="15" t="s">
        <v>81</v>
      </c>
      <c r="AZ33" s="16"/>
      <c r="BA33" s="15" t="s">
        <v>62</v>
      </c>
      <c r="BB33" s="16"/>
      <c r="BC33" s="15" t="s">
        <v>63</v>
      </c>
      <c r="BD33" s="16"/>
      <c r="BE33" s="15" t="s">
        <v>45</v>
      </c>
      <c r="BF33" s="16"/>
      <c r="BG33" s="15" t="s">
        <v>46</v>
      </c>
      <c r="BH33" s="16"/>
      <c r="BI33" s="15" t="s">
        <v>47</v>
      </c>
      <c r="BJ33" s="16"/>
      <c r="BK33" s="17"/>
    </row>
    <row r="34" spans="1:63" ht="42" x14ac:dyDescent="0.35">
      <c r="A34" s="21" t="s">
        <v>515</v>
      </c>
      <c r="B34" s="12" t="s">
        <v>159</v>
      </c>
      <c r="C34" s="12" t="s">
        <v>272</v>
      </c>
      <c r="D34" s="12" t="s">
        <v>187</v>
      </c>
      <c r="E34" s="13" t="s">
        <v>516</v>
      </c>
      <c r="F34" s="17" t="s">
        <v>185</v>
      </c>
      <c r="G34" s="17" t="s">
        <v>219</v>
      </c>
      <c r="H34" s="13">
        <f t="shared" si="0"/>
        <v>2</v>
      </c>
      <c r="I34" s="15" t="s">
        <v>114</v>
      </c>
      <c r="J34" s="16"/>
      <c r="K34" s="15" t="s">
        <v>100</v>
      </c>
      <c r="L34" s="16"/>
      <c r="M34" s="15" t="s">
        <v>19</v>
      </c>
      <c r="N34" s="16"/>
      <c r="O34" s="15" t="s">
        <v>51</v>
      </c>
      <c r="P34" s="16"/>
      <c r="Q34" s="19" t="s">
        <v>54</v>
      </c>
      <c r="R34" s="16"/>
      <c r="S34" s="15" t="s">
        <v>73</v>
      </c>
      <c r="T34" s="16"/>
      <c r="U34" s="15" t="s">
        <v>53</v>
      </c>
      <c r="V34" s="16"/>
      <c r="W34" s="15" t="s">
        <v>25</v>
      </c>
      <c r="X34" s="16"/>
      <c r="Y34" s="15" t="s">
        <v>26</v>
      </c>
      <c r="Z34" s="16"/>
      <c r="AA34" s="15" t="s">
        <v>88</v>
      </c>
      <c r="AB34" s="16" t="s">
        <v>553</v>
      </c>
      <c r="AC34" s="15" t="s">
        <v>77</v>
      </c>
      <c r="AD34" s="16"/>
      <c r="AE34" s="19" t="s">
        <v>54</v>
      </c>
      <c r="AF34" s="16" t="s">
        <v>517</v>
      </c>
      <c r="AG34" s="15" t="s">
        <v>55</v>
      </c>
      <c r="AH34" s="16" t="s">
        <v>518</v>
      </c>
      <c r="AI34" s="15" t="s">
        <v>33</v>
      </c>
      <c r="AJ34" s="16"/>
      <c r="AK34" s="15" t="s">
        <v>34</v>
      </c>
      <c r="AL34" s="16"/>
      <c r="AM34" s="15" t="s">
        <v>121</v>
      </c>
      <c r="AN34" s="16"/>
      <c r="AO34" s="15" t="s">
        <v>58</v>
      </c>
      <c r="AP34" s="16"/>
      <c r="AQ34" s="15" t="s">
        <v>37</v>
      </c>
      <c r="AR34" s="16"/>
      <c r="AS34" s="15" t="s">
        <v>80</v>
      </c>
      <c r="AT34" s="16"/>
      <c r="AU34" s="8" t="s">
        <v>40</v>
      </c>
      <c r="AV34" s="16"/>
      <c r="AW34" s="15" t="s">
        <v>41</v>
      </c>
      <c r="AX34" s="16"/>
      <c r="AY34" s="15" t="s">
        <v>42</v>
      </c>
      <c r="AZ34" s="16"/>
      <c r="BA34" s="15" t="s">
        <v>43</v>
      </c>
      <c r="BB34" s="16"/>
      <c r="BC34" s="15" t="s">
        <v>44</v>
      </c>
      <c r="BD34" s="16"/>
      <c r="BE34" s="15" t="s">
        <v>64</v>
      </c>
      <c r="BF34" s="16"/>
      <c r="BG34" s="15" t="s">
        <v>65</v>
      </c>
      <c r="BH34" s="16"/>
      <c r="BI34" s="15" t="s">
        <v>47</v>
      </c>
      <c r="BJ34" s="16"/>
      <c r="BK34" s="17"/>
    </row>
    <row r="35" spans="1:63" ht="84" x14ac:dyDescent="0.35">
      <c r="A35" s="23" t="s">
        <v>460</v>
      </c>
      <c r="B35" s="12" t="s">
        <v>461</v>
      </c>
      <c r="C35" s="12" t="s">
        <v>364</v>
      </c>
      <c r="D35" s="12" t="s">
        <v>462</v>
      </c>
      <c r="E35" s="13" t="s">
        <v>463</v>
      </c>
      <c r="F35" s="17" t="s">
        <v>566</v>
      </c>
      <c r="G35" s="17" t="s">
        <v>569</v>
      </c>
      <c r="H35" s="13">
        <f t="shared" ref="H35:H58" si="1">COUNTIF(I35:BK35,"N.A.")</f>
        <v>0</v>
      </c>
      <c r="I35" s="15" t="s">
        <v>17</v>
      </c>
      <c r="J35" s="16"/>
      <c r="K35" s="15" t="s">
        <v>18</v>
      </c>
      <c r="L35" s="16"/>
      <c r="M35" s="15" t="s">
        <v>115</v>
      </c>
      <c r="N35" s="16"/>
      <c r="O35" s="15" t="s">
        <v>20</v>
      </c>
      <c r="P35" s="16"/>
      <c r="Q35" s="15" t="s">
        <v>21</v>
      </c>
      <c r="R35" s="16"/>
      <c r="S35" s="15" t="s">
        <v>22</v>
      </c>
      <c r="T35" s="16"/>
      <c r="U35" s="15" t="s">
        <v>116</v>
      </c>
      <c r="V35" s="16"/>
      <c r="W35" s="15" t="s">
        <v>25</v>
      </c>
      <c r="X35" s="16"/>
      <c r="Y35" s="15" t="s">
        <v>43</v>
      </c>
      <c r="Z35" s="16"/>
      <c r="AA35" s="15" t="s">
        <v>27</v>
      </c>
      <c r="AB35" s="16" t="s">
        <v>554</v>
      </c>
      <c r="AC35" s="15" t="s">
        <v>28</v>
      </c>
      <c r="AD35" s="16"/>
      <c r="AE35" s="15" t="s">
        <v>29</v>
      </c>
      <c r="AF35" s="16"/>
      <c r="AG35" s="15" t="s">
        <v>31</v>
      </c>
      <c r="AH35" s="16"/>
      <c r="AI35" s="15" t="s">
        <v>120</v>
      </c>
      <c r="AJ35" s="16" t="s">
        <v>472</v>
      </c>
      <c r="AK35" s="15" t="s">
        <v>327</v>
      </c>
      <c r="AL35" s="16"/>
      <c r="AM35" s="15" t="s">
        <v>35</v>
      </c>
      <c r="AN35" s="16"/>
      <c r="AO35" s="15" t="s">
        <v>36</v>
      </c>
      <c r="AP35" s="16"/>
      <c r="AQ35" s="15" t="s">
        <v>401</v>
      </c>
      <c r="AR35" s="16"/>
      <c r="AS35" s="15" t="s">
        <v>449</v>
      </c>
      <c r="AT35" s="16"/>
      <c r="AU35" s="8" t="s">
        <v>40</v>
      </c>
      <c r="AV35" s="16"/>
      <c r="AW35" s="15" t="s">
        <v>90</v>
      </c>
      <c r="AX35" s="16"/>
      <c r="AY35" s="15" t="s">
        <v>42</v>
      </c>
      <c r="AZ35" s="16"/>
      <c r="BA35" s="15" t="s">
        <v>157</v>
      </c>
      <c r="BB35" s="16"/>
      <c r="BC35" s="15" t="s">
        <v>44</v>
      </c>
      <c r="BD35" s="16"/>
      <c r="BE35" s="15" t="s">
        <v>64</v>
      </c>
      <c r="BF35" s="16"/>
      <c r="BG35" s="15" t="s">
        <v>65</v>
      </c>
      <c r="BH35" s="16"/>
      <c r="BI35" s="15" t="s">
        <v>66</v>
      </c>
      <c r="BJ35" s="16"/>
      <c r="BK35" s="17"/>
    </row>
    <row r="36" spans="1:63" ht="140" x14ac:dyDescent="0.35">
      <c r="A36" s="23" t="s">
        <v>648</v>
      </c>
      <c r="B36" s="12" t="s">
        <v>630</v>
      </c>
      <c r="C36" s="12" t="s">
        <v>496</v>
      </c>
      <c r="D36" s="12" t="s">
        <v>85</v>
      </c>
      <c r="E36" s="13" t="s">
        <v>631</v>
      </c>
      <c r="F36" s="17" t="s">
        <v>370</v>
      </c>
      <c r="G36" s="17" t="s">
        <v>219</v>
      </c>
      <c r="H36" s="13">
        <f t="shared" si="1"/>
        <v>1</v>
      </c>
      <c r="I36" s="15" t="s">
        <v>17</v>
      </c>
      <c r="J36" s="16"/>
      <c r="K36" s="15" t="s">
        <v>71</v>
      </c>
      <c r="L36" s="16" t="s">
        <v>632</v>
      </c>
      <c r="M36" s="15" t="s">
        <v>115</v>
      </c>
      <c r="N36" s="16" t="s">
        <v>633</v>
      </c>
      <c r="O36" s="15" t="s">
        <v>227</v>
      </c>
      <c r="P36" s="16" t="s">
        <v>634</v>
      </c>
      <c r="Q36" s="15" t="s">
        <v>21</v>
      </c>
      <c r="R36" s="16" t="s">
        <v>635</v>
      </c>
      <c r="S36" s="15" t="s">
        <v>22</v>
      </c>
      <c r="T36" s="16" t="s">
        <v>636</v>
      </c>
      <c r="U36" s="15" t="s">
        <v>53</v>
      </c>
      <c r="V36" s="16" t="s">
        <v>637</v>
      </c>
      <c r="W36" s="15" t="s">
        <v>25</v>
      </c>
      <c r="X36" s="16"/>
      <c r="Y36" s="15" t="s">
        <v>26</v>
      </c>
      <c r="Z36" s="16"/>
      <c r="AA36" s="15" t="s">
        <v>88</v>
      </c>
      <c r="AB36" s="16" t="s">
        <v>638</v>
      </c>
      <c r="AC36" s="15" t="s">
        <v>77</v>
      </c>
      <c r="AD36" s="16" t="s">
        <v>639</v>
      </c>
      <c r="AE36" s="19" t="s">
        <v>54</v>
      </c>
      <c r="AF36" s="16" t="s">
        <v>640</v>
      </c>
      <c r="AG36" s="15" t="s">
        <v>55</v>
      </c>
      <c r="AH36" s="16" t="s">
        <v>641</v>
      </c>
      <c r="AI36" s="15" t="s">
        <v>33</v>
      </c>
      <c r="AJ36" s="16"/>
      <c r="AK36" s="15" t="s">
        <v>56</v>
      </c>
      <c r="AL36" s="16"/>
      <c r="AM36" s="15" t="s">
        <v>57</v>
      </c>
      <c r="AN36" s="16"/>
      <c r="AO36" s="15" t="s">
        <v>36</v>
      </c>
      <c r="AP36" s="16" t="s">
        <v>642</v>
      </c>
      <c r="AQ36" s="15" t="s">
        <v>37</v>
      </c>
      <c r="AR36" s="16" t="s">
        <v>643</v>
      </c>
      <c r="AS36" s="15" t="s">
        <v>80</v>
      </c>
      <c r="AT36" s="16"/>
      <c r="AU36" s="15" t="s">
        <v>40</v>
      </c>
      <c r="AV36" s="16"/>
      <c r="AW36" s="15" t="s">
        <v>41</v>
      </c>
      <c r="AX36" s="16" t="s">
        <v>644</v>
      </c>
      <c r="AY36" s="15" t="s">
        <v>42</v>
      </c>
      <c r="AZ36" s="16"/>
      <c r="BA36" s="15" t="s">
        <v>157</v>
      </c>
      <c r="BB36" s="16" t="s">
        <v>645</v>
      </c>
      <c r="BC36" s="15" t="s">
        <v>44</v>
      </c>
      <c r="BD36" s="16" t="s">
        <v>646</v>
      </c>
      <c r="BE36" s="15" t="s">
        <v>45</v>
      </c>
      <c r="BF36" s="16"/>
      <c r="BG36" s="15" t="s">
        <v>65</v>
      </c>
      <c r="BH36" s="16"/>
      <c r="BI36" s="15" t="s">
        <v>47</v>
      </c>
      <c r="BJ36" s="16" t="s">
        <v>647</v>
      </c>
      <c r="BK36" s="17"/>
    </row>
    <row r="37" spans="1:63" ht="126" x14ac:dyDescent="0.35">
      <c r="A37" s="23" t="s">
        <v>376</v>
      </c>
      <c r="B37" s="12" t="s">
        <v>83</v>
      </c>
      <c r="C37" s="12" t="s">
        <v>377</v>
      </c>
      <c r="D37" s="12" t="s">
        <v>85</v>
      </c>
      <c r="E37" s="13" t="s">
        <v>378</v>
      </c>
      <c r="F37" s="17" t="s">
        <v>568</v>
      </c>
      <c r="G37" s="17" t="s">
        <v>219</v>
      </c>
      <c r="H37" s="13">
        <f t="shared" si="1"/>
        <v>1</v>
      </c>
      <c r="I37" s="15" t="s">
        <v>17</v>
      </c>
      <c r="J37" s="16"/>
      <c r="K37" s="15" t="s">
        <v>71</v>
      </c>
      <c r="L37" s="16"/>
      <c r="M37" s="15" t="s">
        <v>115</v>
      </c>
      <c r="N37" s="16"/>
      <c r="O37" s="15" t="s">
        <v>20</v>
      </c>
      <c r="P37" s="16"/>
      <c r="Q37" s="15" t="s">
        <v>103</v>
      </c>
      <c r="R37" s="16"/>
      <c r="S37" s="15" t="s">
        <v>22</v>
      </c>
      <c r="T37" s="16"/>
      <c r="U37" s="15" t="s">
        <v>403</v>
      </c>
      <c r="V37" s="16"/>
      <c r="W37" s="15" t="s">
        <v>25</v>
      </c>
      <c r="X37" s="16"/>
      <c r="Y37" s="15" t="s">
        <v>240</v>
      </c>
      <c r="Z37" s="16"/>
      <c r="AA37" s="15" t="s">
        <v>88</v>
      </c>
      <c r="AB37" s="16" t="s">
        <v>553</v>
      </c>
      <c r="AC37" s="15" t="s">
        <v>77</v>
      </c>
      <c r="AD37" s="16" t="s">
        <v>408</v>
      </c>
      <c r="AE37" s="19" t="s">
        <v>54</v>
      </c>
      <c r="AF37" s="16" t="s">
        <v>559</v>
      </c>
      <c r="AG37" s="15" t="s">
        <v>31</v>
      </c>
      <c r="AH37" s="16"/>
      <c r="AI37" s="15" t="s">
        <v>104</v>
      </c>
      <c r="AJ37" s="16" t="s">
        <v>409</v>
      </c>
      <c r="AK37" s="15" t="s">
        <v>34</v>
      </c>
      <c r="AL37" s="16"/>
      <c r="AM37" s="15" t="s">
        <v>35</v>
      </c>
      <c r="AN37" s="16" t="s">
        <v>410</v>
      </c>
      <c r="AO37" s="15" t="s">
        <v>58</v>
      </c>
      <c r="AP37" s="16"/>
      <c r="AQ37" s="15" t="s">
        <v>37</v>
      </c>
      <c r="AR37" s="16" t="s">
        <v>411</v>
      </c>
      <c r="AS37" s="15" t="s">
        <v>38</v>
      </c>
      <c r="AT37" s="16"/>
      <c r="AU37" s="8" t="s">
        <v>40</v>
      </c>
      <c r="AV37" s="16"/>
      <c r="AW37" s="15" t="s">
        <v>412</v>
      </c>
      <c r="AX37" s="16"/>
      <c r="AY37" s="15" t="s">
        <v>42</v>
      </c>
      <c r="AZ37" s="16"/>
      <c r="BA37" s="15" t="s">
        <v>157</v>
      </c>
      <c r="BB37" s="16"/>
      <c r="BC37" s="15" t="s">
        <v>63</v>
      </c>
      <c r="BD37" s="16"/>
      <c r="BE37" s="15" t="s">
        <v>64</v>
      </c>
      <c r="BF37" s="16"/>
      <c r="BG37" s="15" t="s">
        <v>65</v>
      </c>
      <c r="BH37" s="16"/>
      <c r="BI37" s="15" t="s">
        <v>66</v>
      </c>
      <c r="BJ37" s="16"/>
      <c r="BK37" s="17"/>
    </row>
    <row r="38" spans="1:63" ht="56" x14ac:dyDescent="0.35">
      <c r="A38" s="23" t="s">
        <v>217</v>
      </c>
      <c r="B38" s="12" t="s">
        <v>218</v>
      </c>
      <c r="C38" s="12" t="s">
        <v>219</v>
      </c>
      <c r="D38" s="12" t="s">
        <v>220</v>
      </c>
      <c r="E38" s="13" t="s">
        <v>216</v>
      </c>
      <c r="F38" s="17" t="s">
        <v>568</v>
      </c>
      <c r="G38" s="17" t="s">
        <v>219</v>
      </c>
      <c r="H38" s="13">
        <f t="shared" si="1"/>
        <v>0</v>
      </c>
      <c r="I38" s="15" t="s">
        <v>114</v>
      </c>
      <c r="J38" s="16"/>
      <c r="K38" s="15" t="s">
        <v>18</v>
      </c>
      <c r="L38" s="16"/>
      <c r="M38" s="15" t="s">
        <v>19</v>
      </c>
      <c r="N38" s="16"/>
      <c r="O38" s="15" t="s">
        <v>221</v>
      </c>
      <c r="P38" s="16"/>
      <c r="Q38" s="15" t="s">
        <v>103</v>
      </c>
      <c r="R38" s="16"/>
      <c r="S38" s="15" t="s">
        <v>52</v>
      </c>
      <c r="T38" s="16"/>
      <c r="U38" s="15" t="s">
        <v>116</v>
      </c>
      <c r="V38" s="16"/>
      <c r="W38" s="15" t="s">
        <v>117</v>
      </c>
      <c r="X38" s="16"/>
      <c r="Y38" s="15" t="s">
        <v>26</v>
      </c>
      <c r="Z38" s="16"/>
      <c r="AA38" s="15" t="s">
        <v>88</v>
      </c>
      <c r="AB38" s="16" t="s">
        <v>553</v>
      </c>
      <c r="AC38" s="15" t="s">
        <v>77</v>
      </c>
      <c r="AD38" s="16"/>
      <c r="AE38" s="15" t="s">
        <v>89</v>
      </c>
      <c r="AF38" s="16"/>
      <c r="AG38" s="15" t="s">
        <v>55</v>
      </c>
      <c r="AH38" s="16"/>
      <c r="AI38" s="15" t="s">
        <v>120</v>
      </c>
      <c r="AJ38" s="16" t="s">
        <v>222</v>
      </c>
      <c r="AK38" s="15" t="s">
        <v>34</v>
      </c>
      <c r="AL38" s="16"/>
      <c r="AM38" s="15" t="s">
        <v>57</v>
      </c>
      <c r="AN38" s="16"/>
      <c r="AO38" s="15" t="s">
        <v>58</v>
      </c>
      <c r="AP38" s="16"/>
      <c r="AQ38" s="15" t="s">
        <v>37</v>
      </c>
      <c r="AR38" s="16"/>
      <c r="AS38" s="15" t="s">
        <v>38</v>
      </c>
      <c r="AT38" s="16"/>
      <c r="AU38" s="8" t="s">
        <v>40</v>
      </c>
      <c r="AV38" s="16"/>
      <c r="AW38" s="15" t="s">
        <v>60</v>
      </c>
      <c r="AX38" s="16"/>
      <c r="AY38" s="19" t="s">
        <v>61</v>
      </c>
      <c r="AZ38" s="16" t="s">
        <v>223</v>
      </c>
      <c r="BA38" s="15" t="s">
        <v>157</v>
      </c>
      <c r="BB38" s="16"/>
      <c r="BC38" s="15" t="s">
        <v>44</v>
      </c>
      <c r="BD38" s="16"/>
      <c r="BE38" s="15" t="s">
        <v>45</v>
      </c>
      <c r="BF38" s="16"/>
      <c r="BG38" s="15" t="s">
        <v>65</v>
      </c>
      <c r="BH38" s="16"/>
      <c r="BI38" s="15" t="s">
        <v>47</v>
      </c>
      <c r="BJ38" s="16"/>
      <c r="BK38" s="17"/>
    </row>
    <row r="39" spans="1:63" ht="84" x14ac:dyDescent="0.35">
      <c r="A39" s="23" t="s">
        <v>428</v>
      </c>
      <c r="B39" s="12" t="s">
        <v>67</v>
      </c>
      <c r="C39" s="12" t="s">
        <v>244</v>
      </c>
      <c r="D39" s="12" t="s">
        <v>256</v>
      </c>
      <c r="E39" s="13" t="s">
        <v>429</v>
      </c>
      <c r="F39" s="17" t="s">
        <v>67</v>
      </c>
      <c r="G39" s="17" t="s">
        <v>567</v>
      </c>
      <c r="H39" s="13">
        <f t="shared" si="1"/>
        <v>0</v>
      </c>
      <c r="I39" s="15" t="s">
        <v>114</v>
      </c>
      <c r="J39" s="16" t="s">
        <v>430</v>
      </c>
      <c r="K39" s="15" t="s">
        <v>71</v>
      </c>
      <c r="L39" s="16"/>
      <c r="M39" s="15" t="s">
        <v>115</v>
      </c>
      <c r="N39" s="16" t="s">
        <v>431</v>
      </c>
      <c r="O39" s="15" t="s">
        <v>101</v>
      </c>
      <c r="P39" s="16"/>
      <c r="Q39" s="15" t="s">
        <v>21</v>
      </c>
      <c r="R39" s="16"/>
      <c r="S39" s="15" t="s">
        <v>73</v>
      </c>
      <c r="T39" s="16"/>
      <c r="U39" s="15" t="s">
        <v>116</v>
      </c>
      <c r="V39" s="16"/>
      <c r="W39" s="15" t="s">
        <v>25</v>
      </c>
      <c r="X39" s="16"/>
      <c r="Y39" s="15" t="s">
        <v>26</v>
      </c>
      <c r="Z39" s="16"/>
      <c r="AA39" s="15" t="s">
        <v>76</v>
      </c>
      <c r="AB39" s="16" t="s">
        <v>554</v>
      </c>
      <c r="AC39" s="19" t="s">
        <v>77</v>
      </c>
      <c r="AD39" s="16" t="s">
        <v>432</v>
      </c>
      <c r="AE39" s="19" t="s">
        <v>89</v>
      </c>
      <c r="AF39" s="16" t="s">
        <v>432</v>
      </c>
      <c r="AG39" s="19" t="s">
        <v>55</v>
      </c>
      <c r="AH39" s="16" t="s">
        <v>432</v>
      </c>
      <c r="AI39" s="19" t="s">
        <v>120</v>
      </c>
      <c r="AJ39" s="16" t="s">
        <v>432</v>
      </c>
      <c r="AK39" s="15" t="s">
        <v>34</v>
      </c>
      <c r="AL39" s="16"/>
      <c r="AM39" s="15" t="s">
        <v>121</v>
      </c>
      <c r="AN39" s="16"/>
      <c r="AO39" s="15" t="s">
        <v>36</v>
      </c>
      <c r="AP39" s="16"/>
      <c r="AQ39" s="15" t="s">
        <v>79</v>
      </c>
      <c r="AR39" s="16"/>
      <c r="AS39" s="15" t="s">
        <v>80</v>
      </c>
      <c r="AT39" s="16"/>
      <c r="AU39" s="8" t="s">
        <v>40</v>
      </c>
      <c r="AV39" s="16"/>
      <c r="AW39" s="15" t="s">
        <v>41</v>
      </c>
      <c r="AX39" s="16"/>
      <c r="AY39" s="15" t="s">
        <v>42</v>
      </c>
      <c r="AZ39" s="16"/>
      <c r="BA39" s="15" t="s">
        <v>157</v>
      </c>
      <c r="BB39" s="16"/>
      <c r="BC39" s="15" t="s">
        <v>44</v>
      </c>
      <c r="BD39" s="16"/>
      <c r="BE39" s="22" t="s">
        <v>45</v>
      </c>
      <c r="BF39" s="16"/>
      <c r="BG39" s="15" t="s">
        <v>65</v>
      </c>
      <c r="BH39" s="16"/>
      <c r="BI39" s="15" t="s">
        <v>47</v>
      </c>
      <c r="BJ39" s="16"/>
      <c r="BK39" s="17"/>
    </row>
    <row r="40" spans="1:63" ht="42" x14ac:dyDescent="0.35">
      <c r="A40" s="11" t="s">
        <v>169</v>
      </c>
      <c r="B40" s="12" t="s">
        <v>159</v>
      </c>
      <c r="C40" s="12" t="s">
        <v>170</v>
      </c>
      <c r="D40" s="12" t="s">
        <v>85</v>
      </c>
      <c r="E40" s="13" t="s">
        <v>168</v>
      </c>
      <c r="F40" s="17" t="s">
        <v>370</v>
      </c>
      <c r="G40" s="17" t="s">
        <v>219</v>
      </c>
      <c r="H40" s="13">
        <f t="shared" si="1"/>
        <v>1</v>
      </c>
      <c r="I40" s="15" t="s">
        <v>114</v>
      </c>
      <c r="J40" s="16"/>
      <c r="K40" s="15" t="s">
        <v>18</v>
      </c>
      <c r="L40" s="16"/>
      <c r="M40" s="19" t="s">
        <v>54</v>
      </c>
      <c r="N40" s="16"/>
      <c r="O40" s="15" t="s">
        <v>51</v>
      </c>
      <c r="P40" s="16"/>
      <c r="Q40" s="15" t="s">
        <v>21</v>
      </c>
      <c r="R40" s="16"/>
      <c r="S40" s="15" t="s">
        <v>73</v>
      </c>
      <c r="T40" s="16"/>
      <c r="U40" s="15" t="s">
        <v>53</v>
      </c>
      <c r="V40" s="16"/>
      <c r="W40" s="15" t="s">
        <v>25</v>
      </c>
      <c r="X40" s="16"/>
      <c r="Y40" s="15" t="s">
        <v>26</v>
      </c>
      <c r="Z40" s="16"/>
      <c r="AA40" s="15" t="s">
        <v>88</v>
      </c>
      <c r="AB40" s="16" t="s">
        <v>553</v>
      </c>
      <c r="AC40" s="15" t="s">
        <v>77</v>
      </c>
      <c r="AD40" s="16"/>
      <c r="AE40" s="15" t="s">
        <v>89</v>
      </c>
      <c r="AF40" s="16"/>
      <c r="AG40" s="15" t="s">
        <v>55</v>
      </c>
      <c r="AH40" s="16"/>
      <c r="AI40" s="15" t="s">
        <v>33</v>
      </c>
      <c r="AJ40" s="16"/>
      <c r="AK40" s="15" t="s">
        <v>34</v>
      </c>
      <c r="AL40" s="16"/>
      <c r="AM40" s="15" t="s">
        <v>35</v>
      </c>
      <c r="AN40" s="16"/>
      <c r="AO40" s="15" t="s">
        <v>36</v>
      </c>
      <c r="AP40" s="16"/>
      <c r="AQ40" s="15" t="s">
        <v>37</v>
      </c>
      <c r="AR40" s="16"/>
      <c r="AS40" s="15" t="s">
        <v>80</v>
      </c>
      <c r="AT40" s="16"/>
      <c r="AU40" s="8" t="s">
        <v>40</v>
      </c>
      <c r="AV40" s="16"/>
      <c r="AW40" s="15" t="s">
        <v>41</v>
      </c>
      <c r="AX40" s="16"/>
      <c r="AY40" s="15" t="s">
        <v>42</v>
      </c>
      <c r="AZ40" s="16"/>
      <c r="BA40" s="15" t="s">
        <v>43</v>
      </c>
      <c r="BB40" s="16"/>
      <c r="BC40" s="15" t="s">
        <v>44</v>
      </c>
      <c r="BD40" s="16"/>
      <c r="BE40" s="15" t="s">
        <v>45</v>
      </c>
      <c r="BF40" s="16"/>
      <c r="BG40" s="15" t="s">
        <v>46</v>
      </c>
      <c r="BH40" s="16"/>
      <c r="BI40" s="15" t="s">
        <v>47</v>
      </c>
      <c r="BJ40" s="16"/>
      <c r="BK40" s="17"/>
    </row>
    <row r="41" spans="1:63" ht="42" x14ac:dyDescent="0.35">
      <c r="A41" s="23" t="s">
        <v>466</v>
      </c>
      <c r="B41" s="12" t="s">
        <v>479</v>
      </c>
      <c r="C41" s="12" t="s">
        <v>467</v>
      </c>
      <c r="D41" s="12" t="s">
        <v>468</v>
      </c>
      <c r="E41" s="13" t="s">
        <v>469</v>
      </c>
      <c r="F41" s="17" t="s">
        <v>568</v>
      </c>
      <c r="G41" s="17" t="s">
        <v>567</v>
      </c>
      <c r="H41" s="13">
        <f t="shared" si="1"/>
        <v>0</v>
      </c>
      <c r="I41" s="15" t="s">
        <v>17</v>
      </c>
      <c r="J41" s="16"/>
      <c r="K41" s="15" t="s">
        <v>100</v>
      </c>
      <c r="L41" s="16"/>
      <c r="M41" s="15" t="s">
        <v>19</v>
      </c>
      <c r="N41" s="16"/>
      <c r="O41" s="15" t="s">
        <v>221</v>
      </c>
      <c r="P41" s="16"/>
      <c r="Q41" s="15" t="s">
        <v>21</v>
      </c>
      <c r="R41" s="16"/>
      <c r="S41" s="15" t="s">
        <v>73</v>
      </c>
      <c r="T41" s="16"/>
      <c r="U41" s="15" t="s">
        <v>287</v>
      </c>
      <c r="V41" s="16"/>
      <c r="W41" s="15" t="s">
        <v>117</v>
      </c>
      <c r="X41" s="16"/>
      <c r="Y41" s="15" t="s">
        <v>26</v>
      </c>
      <c r="Z41" s="16"/>
      <c r="AA41" s="15" t="s">
        <v>404</v>
      </c>
      <c r="AB41" s="16" t="s">
        <v>553</v>
      </c>
      <c r="AC41" s="15" t="s">
        <v>77</v>
      </c>
      <c r="AD41" s="16"/>
      <c r="AE41" s="15" t="s">
        <v>400</v>
      </c>
      <c r="AF41" s="16"/>
      <c r="AG41" s="19" t="s">
        <v>55</v>
      </c>
      <c r="AH41" s="16"/>
      <c r="AI41" s="15" t="s">
        <v>33</v>
      </c>
      <c r="AJ41" s="16"/>
      <c r="AK41" s="15" t="s">
        <v>473</v>
      </c>
      <c r="AL41" s="16"/>
      <c r="AM41" s="15" t="s">
        <v>57</v>
      </c>
      <c r="AN41" s="16"/>
      <c r="AO41" s="15" t="s">
        <v>58</v>
      </c>
      <c r="AP41" s="16"/>
      <c r="AQ41" s="15" t="s">
        <v>401</v>
      </c>
      <c r="AR41" s="16"/>
      <c r="AS41" s="15" t="s">
        <v>449</v>
      </c>
      <c r="AT41" s="16"/>
      <c r="AU41" s="8" t="s">
        <v>40</v>
      </c>
      <c r="AV41" s="16"/>
      <c r="AW41" s="15" t="s">
        <v>41</v>
      </c>
      <c r="AX41" s="16"/>
      <c r="AY41" s="15" t="s">
        <v>42</v>
      </c>
      <c r="AZ41" s="16"/>
      <c r="BA41" s="15" t="s">
        <v>43</v>
      </c>
      <c r="BB41" s="16"/>
      <c r="BC41" s="15" t="s">
        <v>44</v>
      </c>
      <c r="BD41" s="16"/>
      <c r="BE41" s="15" t="s">
        <v>64</v>
      </c>
      <c r="BF41" s="16"/>
      <c r="BG41" s="15" t="s">
        <v>65</v>
      </c>
      <c r="BH41" s="16"/>
      <c r="BI41" s="15" t="s">
        <v>47</v>
      </c>
      <c r="BJ41" s="16"/>
      <c r="BK41" s="17"/>
    </row>
    <row r="42" spans="1:63" ht="84" x14ac:dyDescent="0.35">
      <c r="A42" s="11" t="s">
        <v>357</v>
      </c>
      <c r="B42" s="12" t="s">
        <v>159</v>
      </c>
      <c r="C42" s="12" t="s">
        <v>14</v>
      </c>
      <c r="D42" s="12" t="s">
        <v>358</v>
      </c>
      <c r="E42" s="13" t="s">
        <v>359</v>
      </c>
      <c r="F42" s="17" t="s">
        <v>566</v>
      </c>
      <c r="G42" s="17" t="s">
        <v>219</v>
      </c>
      <c r="H42" s="13">
        <f t="shared" si="1"/>
        <v>21</v>
      </c>
      <c r="I42" s="15" t="s">
        <v>17</v>
      </c>
      <c r="J42" s="16"/>
      <c r="K42" s="19" t="s">
        <v>54</v>
      </c>
      <c r="L42" s="16" t="s">
        <v>383</v>
      </c>
      <c r="M42" s="19" t="s">
        <v>54</v>
      </c>
      <c r="N42" s="16"/>
      <c r="O42" s="19" t="s">
        <v>54</v>
      </c>
      <c r="P42" s="16"/>
      <c r="Q42" s="19" t="s">
        <v>54</v>
      </c>
      <c r="R42" s="16"/>
      <c r="S42" s="19" t="s">
        <v>54</v>
      </c>
      <c r="T42" s="16"/>
      <c r="U42" s="19" t="s">
        <v>54</v>
      </c>
      <c r="V42" s="16"/>
      <c r="W42" s="19" t="s">
        <v>54</v>
      </c>
      <c r="X42" s="16"/>
      <c r="Y42" s="19" t="s">
        <v>54</v>
      </c>
      <c r="Z42" s="16"/>
      <c r="AA42" s="19" t="s">
        <v>54</v>
      </c>
      <c r="AB42" s="16" t="s">
        <v>554</v>
      </c>
      <c r="AC42" s="19" t="s">
        <v>54</v>
      </c>
      <c r="AD42" s="16" t="s">
        <v>384</v>
      </c>
      <c r="AE42" s="19" t="s">
        <v>54</v>
      </c>
      <c r="AF42" s="16" t="s">
        <v>384</v>
      </c>
      <c r="AG42" s="19" t="s">
        <v>54</v>
      </c>
      <c r="AH42" s="16" t="s">
        <v>384</v>
      </c>
      <c r="AI42" s="15" t="s">
        <v>33</v>
      </c>
      <c r="AJ42" s="16" t="s">
        <v>385</v>
      </c>
      <c r="AK42" s="19" t="s">
        <v>54</v>
      </c>
      <c r="AL42" s="16" t="s">
        <v>386</v>
      </c>
      <c r="AM42" s="15" t="s">
        <v>35</v>
      </c>
      <c r="AN42" s="16" t="s">
        <v>387</v>
      </c>
      <c r="AO42" s="19" t="s">
        <v>54</v>
      </c>
      <c r="AP42" s="16" t="s">
        <v>386</v>
      </c>
      <c r="AQ42" s="19" t="s">
        <v>54</v>
      </c>
      <c r="AR42" s="16" t="s">
        <v>388</v>
      </c>
      <c r="AS42" s="19" t="s">
        <v>54</v>
      </c>
      <c r="AT42" s="16" t="s">
        <v>386</v>
      </c>
      <c r="AU42" s="19" t="s">
        <v>54</v>
      </c>
      <c r="AV42" s="16" t="s">
        <v>386</v>
      </c>
      <c r="AW42" s="19" t="s">
        <v>54</v>
      </c>
      <c r="AX42" s="16" t="s">
        <v>386</v>
      </c>
      <c r="AY42" s="19" t="s">
        <v>54</v>
      </c>
      <c r="AZ42" s="16" t="s">
        <v>389</v>
      </c>
      <c r="BA42" s="15" t="s">
        <v>157</v>
      </c>
      <c r="BB42" s="16" t="s">
        <v>390</v>
      </c>
      <c r="BC42" s="15" t="s">
        <v>44</v>
      </c>
      <c r="BD42" s="16" t="s">
        <v>391</v>
      </c>
      <c r="BE42" s="19" t="s">
        <v>54</v>
      </c>
      <c r="BF42" s="16" t="s">
        <v>388</v>
      </c>
      <c r="BG42" s="15" t="s">
        <v>117</v>
      </c>
      <c r="BH42" s="16"/>
      <c r="BI42" s="19" t="s">
        <v>54</v>
      </c>
      <c r="BJ42" s="16" t="s">
        <v>388</v>
      </c>
      <c r="BK42" s="17" t="s">
        <v>392</v>
      </c>
    </row>
    <row r="43" spans="1:63" ht="84" x14ac:dyDescent="0.35">
      <c r="A43" s="23" t="s">
        <v>682</v>
      </c>
      <c r="B43" s="12" t="s">
        <v>678</v>
      </c>
      <c r="C43" s="12" t="s">
        <v>679</v>
      </c>
      <c r="D43" s="12" t="s">
        <v>680</v>
      </c>
      <c r="E43" s="13" t="s">
        <v>681</v>
      </c>
      <c r="F43" s="17" t="s">
        <v>566</v>
      </c>
      <c r="G43" s="17" t="s">
        <v>569</v>
      </c>
      <c r="H43" s="13">
        <f t="shared" si="1"/>
        <v>0</v>
      </c>
      <c r="I43" s="15" t="s">
        <v>17</v>
      </c>
      <c r="J43" s="16"/>
      <c r="K43" s="15" t="s">
        <v>100</v>
      </c>
      <c r="L43" s="16" t="s">
        <v>683</v>
      </c>
      <c r="M43" s="15" t="s">
        <v>301</v>
      </c>
      <c r="N43" s="16"/>
      <c r="O43" s="15" t="s">
        <v>20</v>
      </c>
      <c r="P43" s="16" t="s">
        <v>684</v>
      </c>
      <c r="Q43" s="15" t="s">
        <v>103</v>
      </c>
      <c r="R43" s="16"/>
      <c r="S43" s="15" t="s">
        <v>73</v>
      </c>
      <c r="T43" s="16" t="s">
        <v>685</v>
      </c>
      <c r="U43" s="15" t="s">
        <v>116</v>
      </c>
      <c r="V43" s="16"/>
      <c r="W43" s="15" t="s">
        <v>117</v>
      </c>
      <c r="X43" s="16"/>
      <c r="Y43" s="15" t="s">
        <v>43</v>
      </c>
      <c r="Z43" s="16"/>
      <c r="AA43" s="15" t="s">
        <v>27</v>
      </c>
      <c r="AB43" s="16"/>
      <c r="AC43" s="15" t="s">
        <v>28</v>
      </c>
      <c r="AD43" s="16"/>
      <c r="AE43" s="15" t="s">
        <v>29</v>
      </c>
      <c r="AF43" s="16"/>
      <c r="AG43" s="15" t="s">
        <v>55</v>
      </c>
      <c r="AH43" s="16"/>
      <c r="AI43" s="15" t="s">
        <v>120</v>
      </c>
      <c r="AJ43" s="16"/>
      <c r="AK43" s="15" t="s">
        <v>56</v>
      </c>
      <c r="AL43" s="16"/>
      <c r="AM43" s="15" t="s">
        <v>121</v>
      </c>
      <c r="AN43" s="16"/>
      <c r="AO43" s="15" t="s">
        <v>36</v>
      </c>
      <c r="AP43" s="16"/>
      <c r="AQ43" s="15" t="s">
        <v>79</v>
      </c>
      <c r="AR43" s="16"/>
      <c r="AS43" s="15" t="s">
        <v>38</v>
      </c>
      <c r="AT43" s="16"/>
      <c r="AU43" s="15" t="s">
        <v>40</v>
      </c>
      <c r="AV43" s="16"/>
      <c r="AW43" s="15" t="s">
        <v>90</v>
      </c>
      <c r="AX43" s="16" t="s">
        <v>686</v>
      </c>
      <c r="AY43" s="15" t="s">
        <v>295</v>
      </c>
      <c r="AZ43" s="16"/>
      <c r="BA43" s="15" t="s">
        <v>62</v>
      </c>
      <c r="BB43" s="16"/>
      <c r="BC43" s="15" t="s">
        <v>63</v>
      </c>
      <c r="BD43" s="16"/>
      <c r="BE43" s="15" t="s">
        <v>45</v>
      </c>
      <c r="BF43" s="16"/>
      <c r="BG43" s="15" t="s">
        <v>65</v>
      </c>
      <c r="BH43" s="16" t="s">
        <v>687</v>
      </c>
      <c r="BI43" s="15" t="s">
        <v>66</v>
      </c>
      <c r="BJ43" s="16"/>
      <c r="BK43" s="17" t="s">
        <v>688</v>
      </c>
    </row>
    <row r="44" spans="1:63" ht="70" x14ac:dyDescent="0.35">
      <c r="A44" s="23" t="s">
        <v>144</v>
      </c>
      <c r="B44" s="12" t="s">
        <v>145</v>
      </c>
      <c r="C44" s="12" t="s">
        <v>14</v>
      </c>
      <c r="D44" s="12" t="s">
        <v>146</v>
      </c>
      <c r="E44" s="13" t="s">
        <v>147</v>
      </c>
      <c r="F44" s="17" t="s">
        <v>566</v>
      </c>
      <c r="G44" s="17" t="s">
        <v>219</v>
      </c>
      <c r="H44" s="13">
        <f t="shared" si="1"/>
        <v>1</v>
      </c>
      <c r="I44" s="15" t="s">
        <v>17</v>
      </c>
      <c r="J44" s="16"/>
      <c r="K44" s="15" t="s">
        <v>71</v>
      </c>
      <c r="L44" s="16" t="s">
        <v>148</v>
      </c>
      <c r="M44" s="19" t="s">
        <v>54</v>
      </c>
      <c r="N44" s="16" t="s">
        <v>149</v>
      </c>
      <c r="O44" s="15" t="s">
        <v>51</v>
      </c>
      <c r="P44" s="16"/>
      <c r="Q44" s="15" t="s">
        <v>103</v>
      </c>
      <c r="R44" s="16"/>
      <c r="S44" s="15" t="s">
        <v>22</v>
      </c>
      <c r="T44" s="16"/>
      <c r="U44" s="15" t="s">
        <v>116</v>
      </c>
      <c r="V44" s="16" t="s">
        <v>150</v>
      </c>
      <c r="W44" s="15" t="s">
        <v>25</v>
      </c>
      <c r="X44" s="16" t="s">
        <v>151</v>
      </c>
      <c r="Y44" s="15" t="s">
        <v>43</v>
      </c>
      <c r="Z44" s="16" t="s">
        <v>152</v>
      </c>
      <c r="AA44" s="15" t="s">
        <v>88</v>
      </c>
      <c r="AB44" s="16" t="s">
        <v>553</v>
      </c>
      <c r="AC44" s="15" t="s">
        <v>77</v>
      </c>
      <c r="AD44" s="16" t="s">
        <v>153</v>
      </c>
      <c r="AE44" s="15" t="s">
        <v>89</v>
      </c>
      <c r="AF44" s="16" t="s">
        <v>154</v>
      </c>
      <c r="AG44" s="15" t="s">
        <v>55</v>
      </c>
      <c r="AH44" s="16" t="s">
        <v>155</v>
      </c>
      <c r="AI44" s="15" t="s">
        <v>33</v>
      </c>
      <c r="AJ44" s="16"/>
      <c r="AK44" s="15" t="s">
        <v>56</v>
      </c>
      <c r="AL44" s="16" t="s">
        <v>156</v>
      </c>
      <c r="AM44" s="15" t="s">
        <v>121</v>
      </c>
      <c r="AN44" s="16"/>
      <c r="AO44" s="15" t="s">
        <v>58</v>
      </c>
      <c r="AP44" s="16"/>
      <c r="AQ44" s="15" t="s">
        <v>59</v>
      </c>
      <c r="AR44" s="16"/>
      <c r="AS44" s="15" t="s">
        <v>80</v>
      </c>
      <c r="AT44" s="16"/>
      <c r="AU44" s="8" t="s">
        <v>40</v>
      </c>
      <c r="AV44" s="16"/>
      <c r="AW44" s="15" t="s">
        <v>90</v>
      </c>
      <c r="AX44" s="16"/>
      <c r="AY44" s="15" t="s">
        <v>42</v>
      </c>
      <c r="AZ44" s="16"/>
      <c r="BA44" s="15" t="s">
        <v>157</v>
      </c>
      <c r="BB44" s="16"/>
      <c r="BC44" s="15" t="s">
        <v>44</v>
      </c>
      <c r="BD44" s="16"/>
      <c r="BE44" s="15" t="s">
        <v>64</v>
      </c>
      <c r="BF44" s="16"/>
      <c r="BG44" s="15" t="s">
        <v>65</v>
      </c>
      <c r="BH44" s="16"/>
      <c r="BI44" s="15" t="s">
        <v>47</v>
      </c>
      <c r="BJ44" s="16" t="s">
        <v>158</v>
      </c>
      <c r="BK44" s="17"/>
    </row>
    <row r="45" spans="1:63" ht="56" x14ac:dyDescent="0.35">
      <c r="A45" s="23" t="s">
        <v>363</v>
      </c>
      <c r="B45" s="12" t="s">
        <v>67</v>
      </c>
      <c r="C45" s="12" t="s">
        <v>364</v>
      </c>
      <c r="D45" s="12" t="s">
        <v>256</v>
      </c>
      <c r="E45" s="13" t="s">
        <v>365</v>
      </c>
      <c r="F45" s="17" t="s">
        <v>67</v>
      </c>
      <c r="G45" s="17" t="s">
        <v>219</v>
      </c>
      <c r="H45" s="13">
        <f t="shared" si="1"/>
        <v>0</v>
      </c>
      <c r="I45" s="15" t="s">
        <v>17</v>
      </c>
      <c r="J45" s="16"/>
      <c r="K45" s="15" t="s">
        <v>71</v>
      </c>
      <c r="L45" s="16" t="s">
        <v>399</v>
      </c>
      <c r="M45" s="15" t="s">
        <v>115</v>
      </c>
      <c r="N45" s="16"/>
      <c r="O45" s="15" t="s">
        <v>51</v>
      </c>
      <c r="P45" s="16"/>
      <c r="Q45" s="15" t="s">
        <v>103</v>
      </c>
      <c r="R45" s="16"/>
      <c r="S45" s="15" t="s">
        <v>22</v>
      </c>
      <c r="T45" s="16"/>
      <c r="U45" s="15" t="s">
        <v>53</v>
      </c>
      <c r="V45" s="16"/>
      <c r="W45" s="15" t="s">
        <v>25</v>
      </c>
      <c r="X45" s="16"/>
      <c r="Y45" s="15" t="s">
        <v>26</v>
      </c>
      <c r="Z45" s="16"/>
      <c r="AA45" s="15" t="s">
        <v>76</v>
      </c>
      <c r="AB45" s="16" t="s">
        <v>553</v>
      </c>
      <c r="AC45" s="15" t="s">
        <v>28</v>
      </c>
      <c r="AD45" s="16"/>
      <c r="AE45" s="15" t="s">
        <v>400</v>
      </c>
      <c r="AF45" s="16"/>
      <c r="AG45" s="15" t="s">
        <v>55</v>
      </c>
      <c r="AH45" s="16"/>
      <c r="AI45" s="15" t="s">
        <v>120</v>
      </c>
      <c r="AJ45" s="16"/>
      <c r="AK45" s="15" t="s">
        <v>34</v>
      </c>
      <c r="AL45" s="16"/>
      <c r="AM45" s="15" t="s">
        <v>57</v>
      </c>
      <c r="AN45" s="16"/>
      <c r="AO45" s="15" t="s">
        <v>58</v>
      </c>
      <c r="AP45" s="16"/>
      <c r="AQ45" s="15" t="s">
        <v>37</v>
      </c>
      <c r="AR45" s="16"/>
      <c r="AS45" s="15" t="s">
        <v>80</v>
      </c>
      <c r="AT45" s="16"/>
      <c r="AU45" s="8" t="s">
        <v>40</v>
      </c>
      <c r="AV45" s="16"/>
      <c r="AW45" s="15" t="s">
        <v>90</v>
      </c>
      <c r="AX45" s="16"/>
      <c r="AY45" s="15" t="s">
        <v>81</v>
      </c>
      <c r="AZ45" s="16"/>
      <c r="BA45" s="15" t="s">
        <v>62</v>
      </c>
      <c r="BB45" s="16"/>
      <c r="BC45" s="15" t="s">
        <v>44</v>
      </c>
      <c r="BD45" s="16"/>
      <c r="BE45" s="15" t="s">
        <v>45</v>
      </c>
      <c r="BF45" s="16"/>
      <c r="BG45" s="15" t="s">
        <v>65</v>
      </c>
      <c r="BH45" s="16"/>
      <c r="BI45" s="15" t="s">
        <v>47</v>
      </c>
      <c r="BJ45" s="16"/>
      <c r="BK45" s="17"/>
    </row>
    <row r="46" spans="1:63" ht="84" x14ac:dyDescent="0.35">
      <c r="A46" s="23" t="s">
        <v>95</v>
      </c>
      <c r="B46" s="12" t="s">
        <v>96</v>
      </c>
      <c r="C46" s="12" t="s">
        <v>97</v>
      </c>
      <c r="D46" s="12" t="s">
        <v>98</v>
      </c>
      <c r="E46" s="13" t="s">
        <v>99</v>
      </c>
      <c r="F46" s="17" t="s">
        <v>568</v>
      </c>
      <c r="G46" s="17" t="s">
        <v>571</v>
      </c>
      <c r="H46" s="13">
        <f t="shared" si="1"/>
        <v>0</v>
      </c>
      <c r="I46" s="15" t="s">
        <v>17</v>
      </c>
      <c r="J46" s="16"/>
      <c r="K46" s="15" t="s">
        <v>100</v>
      </c>
      <c r="L46" s="16"/>
      <c r="M46" s="15" t="s">
        <v>19</v>
      </c>
      <c r="N46" s="16"/>
      <c r="O46" s="15" t="s">
        <v>101</v>
      </c>
      <c r="P46" s="16" t="s">
        <v>102</v>
      </c>
      <c r="Q46" s="15" t="s">
        <v>103</v>
      </c>
      <c r="R46" s="16"/>
      <c r="S46" s="15" t="s">
        <v>52</v>
      </c>
      <c r="T46" s="16"/>
      <c r="U46" s="15" t="s">
        <v>53</v>
      </c>
      <c r="V46" s="16"/>
      <c r="W46" s="15" t="s">
        <v>25</v>
      </c>
      <c r="X46" s="16"/>
      <c r="Y46" s="15" t="s">
        <v>26</v>
      </c>
      <c r="Z46" s="16"/>
      <c r="AA46" s="15" t="s">
        <v>88</v>
      </c>
      <c r="AB46" s="16" t="s">
        <v>554</v>
      </c>
      <c r="AC46" s="15" t="s">
        <v>28</v>
      </c>
      <c r="AD46" s="16"/>
      <c r="AE46" s="15" t="s">
        <v>89</v>
      </c>
      <c r="AF46" s="16"/>
      <c r="AG46" s="15" t="s">
        <v>31</v>
      </c>
      <c r="AH46" s="16"/>
      <c r="AI46" s="15" t="s">
        <v>104</v>
      </c>
      <c r="AJ46" s="16"/>
      <c r="AK46" s="15" t="s">
        <v>34</v>
      </c>
      <c r="AL46" s="16"/>
      <c r="AM46" s="15" t="s">
        <v>35</v>
      </c>
      <c r="AN46" s="16"/>
      <c r="AO46" s="15" t="s">
        <v>58</v>
      </c>
      <c r="AP46" s="16"/>
      <c r="AQ46" s="15" t="s">
        <v>37</v>
      </c>
      <c r="AR46" s="16"/>
      <c r="AS46" s="15" t="s">
        <v>38</v>
      </c>
      <c r="AT46" s="16"/>
      <c r="AU46" s="8" t="s">
        <v>40</v>
      </c>
      <c r="AV46" s="16"/>
      <c r="AW46" s="15" t="s">
        <v>60</v>
      </c>
      <c r="AX46" s="16" t="s">
        <v>105</v>
      </c>
      <c r="AY46" s="19" t="s">
        <v>61</v>
      </c>
      <c r="AZ46" s="16" t="s">
        <v>106</v>
      </c>
      <c r="BA46" s="15" t="s">
        <v>43</v>
      </c>
      <c r="BB46" s="16"/>
      <c r="BC46" s="15" t="s">
        <v>44</v>
      </c>
      <c r="BD46" s="16"/>
      <c r="BE46" s="15" t="s">
        <v>64</v>
      </c>
      <c r="BF46" s="16"/>
      <c r="BG46" s="15" t="s">
        <v>46</v>
      </c>
      <c r="BH46" s="16"/>
      <c r="BI46" s="15" t="s">
        <v>47</v>
      </c>
      <c r="BJ46" s="16"/>
      <c r="BK46" s="17"/>
    </row>
    <row r="47" spans="1:63" ht="42" x14ac:dyDescent="0.35">
      <c r="A47" s="23" t="s">
        <v>109</v>
      </c>
      <c r="B47" s="12" t="s">
        <v>110</v>
      </c>
      <c r="C47" s="12" t="s">
        <v>111</v>
      </c>
      <c r="D47" s="12" t="s">
        <v>112</v>
      </c>
      <c r="E47" s="13" t="s">
        <v>113</v>
      </c>
      <c r="F47" s="17" t="s">
        <v>566</v>
      </c>
      <c r="G47" s="17" t="s">
        <v>569</v>
      </c>
      <c r="H47" s="13">
        <f t="shared" si="1"/>
        <v>0</v>
      </c>
      <c r="I47" s="15" t="s">
        <v>114</v>
      </c>
      <c r="J47" s="16"/>
      <c r="K47" s="15" t="s">
        <v>100</v>
      </c>
      <c r="L47" s="16"/>
      <c r="M47" s="15" t="s">
        <v>115</v>
      </c>
      <c r="N47" s="16"/>
      <c r="O47" s="15" t="s">
        <v>20</v>
      </c>
      <c r="P47" s="16"/>
      <c r="Q47" s="15" t="s">
        <v>21</v>
      </c>
      <c r="R47" s="16"/>
      <c r="S47" s="15" t="s">
        <v>22</v>
      </c>
      <c r="T47" s="16"/>
      <c r="U47" s="15" t="s">
        <v>116</v>
      </c>
      <c r="V47" s="16"/>
      <c r="W47" s="15" t="s">
        <v>117</v>
      </c>
      <c r="X47" s="16"/>
      <c r="Y47" s="15" t="s">
        <v>43</v>
      </c>
      <c r="Z47" s="16"/>
      <c r="AA47" s="15" t="s">
        <v>118</v>
      </c>
      <c r="AB47" s="16" t="s">
        <v>553</v>
      </c>
      <c r="AC47" s="15" t="s">
        <v>28</v>
      </c>
      <c r="AD47" s="16"/>
      <c r="AE47" s="15" t="s">
        <v>119</v>
      </c>
      <c r="AF47" s="16"/>
      <c r="AG47" s="15" t="s">
        <v>55</v>
      </c>
      <c r="AH47" s="16"/>
      <c r="AI47" s="15" t="s">
        <v>120</v>
      </c>
      <c r="AJ47" s="16"/>
      <c r="AK47" s="15" t="s">
        <v>56</v>
      </c>
      <c r="AL47" s="16"/>
      <c r="AM47" s="15" t="s">
        <v>121</v>
      </c>
      <c r="AN47" s="16"/>
      <c r="AO47" s="15" t="s">
        <v>122</v>
      </c>
      <c r="AP47" s="16"/>
      <c r="AQ47" s="15" t="s">
        <v>37</v>
      </c>
      <c r="AR47" s="16"/>
      <c r="AS47" s="15" t="s">
        <v>38</v>
      </c>
      <c r="AT47" s="16"/>
      <c r="AU47" s="8" t="s">
        <v>40</v>
      </c>
      <c r="AV47" s="16"/>
      <c r="AW47" s="15" t="s">
        <v>90</v>
      </c>
      <c r="AX47" s="16"/>
      <c r="AY47" s="15" t="s">
        <v>81</v>
      </c>
      <c r="AZ47" s="16"/>
      <c r="BA47" s="15" t="s">
        <v>43</v>
      </c>
      <c r="BB47" s="16"/>
      <c r="BC47" s="15" t="s">
        <v>63</v>
      </c>
      <c r="BD47" s="16"/>
      <c r="BE47" s="15" t="s">
        <v>123</v>
      </c>
      <c r="BF47" s="16"/>
      <c r="BG47" s="15" t="s">
        <v>46</v>
      </c>
      <c r="BH47" s="16"/>
      <c r="BI47" s="15" t="s">
        <v>66</v>
      </c>
      <c r="BJ47" s="16"/>
      <c r="BK47" s="17"/>
    </row>
    <row r="48" spans="1:63" ht="56" x14ac:dyDescent="0.35">
      <c r="A48" s="23" t="s">
        <v>379</v>
      </c>
      <c r="B48" s="12" t="s">
        <v>380</v>
      </c>
      <c r="C48" s="12" t="s">
        <v>381</v>
      </c>
      <c r="D48" s="12" t="s">
        <v>380</v>
      </c>
      <c r="E48" s="13" t="s">
        <v>382</v>
      </c>
      <c r="F48" s="17" t="s">
        <v>566</v>
      </c>
      <c r="G48" s="17" t="s">
        <v>569</v>
      </c>
      <c r="H48" s="13">
        <f t="shared" si="1"/>
        <v>0</v>
      </c>
      <c r="I48" s="15" t="s">
        <v>17</v>
      </c>
      <c r="J48" s="16"/>
      <c r="K48" s="15" t="s">
        <v>71</v>
      </c>
      <c r="L48" s="16"/>
      <c r="M48" s="15" t="s">
        <v>19</v>
      </c>
      <c r="N48" s="16"/>
      <c r="O48" s="15" t="s">
        <v>227</v>
      </c>
      <c r="P48" s="16"/>
      <c r="Q48" s="15" t="s">
        <v>21</v>
      </c>
      <c r="R48" s="16"/>
      <c r="S48" s="15" t="s">
        <v>22</v>
      </c>
      <c r="T48" s="16"/>
      <c r="U48" s="15" t="s">
        <v>53</v>
      </c>
      <c r="V48" s="16"/>
      <c r="W48" s="15" t="s">
        <v>25</v>
      </c>
      <c r="X48" s="16"/>
      <c r="Y48" s="15" t="s">
        <v>26</v>
      </c>
      <c r="Z48" s="16"/>
      <c r="AA48" s="15" t="s">
        <v>76</v>
      </c>
      <c r="AB48" s="16" t="s">
        <v>553</v>
      </c>
      <c r="AC48" s="15" t="s">
        <v>413</v>
      </c>
      <c r="AD48" s="16" t="s">
        <v>414</v>
      </c>
      <c r="AE48" s="19" t="s">
        <v>89</v>
      </c>
      <c r="AF48" s="16" t="s">
        <v>480</v>
      </c>
      <c r="AG48" s="15" t="s">
        <v>31</v>
      </c>
      <c r="AH48" s="16" t="s">
        <v>414</v>
      </c>
      <c r="AI48" s="19" t="s">
        <v>33</v>
      </c>
      <c r="AJ48" s="16" t="s">
        <v>481</v>
      </c>
      <c r="AK48" s="15" t="s">
        <v>34</v>
      </c>
      <c r="AL48" s="16" t="s">
        <v>414</v>
      </c>
      <c r="AM48" s="15" t="s">
        <v>43</v>
      </c>
      <c r="AN48" s="16"/>
      <c r="AO48" s="15" t="s">
        <v>36</v>
      </c>
      <c r="AP48" s="16"/>
      <c r="AQ48" s="15" t="s">
        <v>37</v>
      </c>
      <c r="AR48" s="16"/>
      <c r="AS48" s="15" t="s">
        <v>80</v>
      </c>
      <c r="AT48" s="16"/>
      <c r="AU48" s="8" t="s">
        <v>40</v>
      </c>
      <c r="AV48" s="16"/>
      <c r="AW48" s="15" t="s">
        <v>41</v>
      </c>
      <c r="AX48" s="16"/>
      <c r="AY48" s="15" t="s">
        <v>42</v>
      </c>
      <c r="AZ48" s="16"/>
      <c r="BA48" s="15" t="s">
        <v>62</v>
      </c>
      <c r="BB48" s="16"/>
      <c r="BC48" s="15" t="s">
        <v>44</v>
      </c>
      <c r="BD48" s="16"/>
      <c r="BE48" s="15" t="s">
        <v>45</v>
      </c>
      <c r="BF48" s="16"/>
      <c r="BG48" s="15" t="s">
        <v>65</v>
      </c>
      <c r="BH48" s="16"/>
      <c r="BI48" s="15" t="s">
        <v>47</v>
      </c>
      <c r="BJ48" s="16"/>
      <c r="BK48" s="17"/>
    </row>
    <row r="49" spans="1:63" ht="84" x14ac:dyDescent="0.35">
      <c r="A49" s="11" t="s">
        <v>82</v>
      </c>
      <c r="B49" s="12" t="s">
        <v>83</v>
      </c>
      <c r="C49" s="12" t="s">
        <v>84</v>
      </c>
      <c r="D49" s="12" t="s">
        <v>85</v>
      </c>
      <c r="E49" s="13" t="s">
        <v>86</v>
      </c>
      <c r="F49" s="17" t="s">
        <v>370</v>
      </c>
      <c r="G49" s="17" t="s">
        <v>567</v>
      </c>
      <c r="H49" s="13">
        <f t="shared" si="1"/>
        <v>2</v>
      </c>
      <c r="I49" s="15" t="s">
        <v>17</v>
      </c>
      <c r="J49" s="16"/>
      <c r="K49" s="15" t="s">
        <v>18</v>
      </c>
      <c r="L49" s="16" t="s">
        <v>87</v>
      </c>
      <c r="M49" s="15" t="s">
        <v>19</v>
      </c>
      <c r="N49" s="16"/>
      <c r="O49" s="15" t="s">
        <v>20</v>
      </c>
      <c r="P49" s="16"/>
      <c r="Q49" s="15" t="s">
        <v>21</v>
      </c>
      <c r="R49" s="16"/>
      <c r="S49" s="15" t="s">
        <v>22</v>
      </c>
      <c r="T49" s="16"/>
      <c r="U49" s="15" t="s">
        <v>53</v>
      </c>
      <c r="V49" s="16"/>
      <c r="W49" s="15" t="s">
        <v>25</v>
      </c>
      <c r="X49" s="16"/>
      <c r="Y49" s="15" t="s">
        <v>26</v>
      </c>
      <c r="Z49" s="16"/>
      <c r="AA49" s="15" t="s">
        <v>88</v>
      </c>
      <c r="AB49" s="16" t="s">
        <v>554</v>
      </c>
      <c r="AC49" s="19" t="s">
        <v>54</v>
      </c>
      <c r="AD49" s="16"/>
      <c r="AE49" s="15" t="s">
        <v>89</v>
      </c>
      <c r="AF49" s="16"/>
      <c r="AG49" s="19" t="s">
        <v>54</v>
      </c>
      <c r="AH49" s="16"/>
      <c r="AI49" s="15" t="s">
        <v>33</v>
      </c>
      <c r="AJ49" s="16"/>
      <c r="AK49" s="15" t="s">
        <v>34</v>
      </c>
      <c r="AL49" s="16"/>
      <c r="AM49" s="15" t="s">
        <v>57</v>
      </c>
      <c r="AN49" s="16"/>
      <c r="AO49" s="15" t="s">
        <v>36</v>
      </c>
      <c r="AP49" s="16"/>
      <c r="AQ49" s="15" t="s">
        <v>37</v>
      </c>
      <c r="AR49" s="16"/>
      <c r="AS49" s="15" t="s">
        <v>80</v>
      </c>
      <c r="AT49" s="16"/>
      <c r="AU49" s="8" t="s">
        <v>40</v>
      </c>
      <c r="AV49" s="16"/>
      <c r="AW49" s="15" t="s">
        <v>90</v>
      </c>
      <c r="AX49" s="16" t="s">
        <v>91</v>
      </c>
      <c r="AY49" s="15" t="s">
        <v>81</v>
      </c>
      <c r="AZ49" s="16"/>
      <c r="BA49" s="15" t="s">
        <v>62</v>
      </c>
      <c r="BB49" s="16" t="s">
        <v>92</v>
      </c>
      <c r="BC49" s="15" t="s">
        <v>44</v>
      </c>
      <c r="BD49" s="16" t="s">
        <v>93</v>
      </c>
      <c r="BE49" s="15" t="s">
        <v>64</v>
      </c>
      <c r="BF49" s="16" t="s">
        <v>94</v>
      </c>
      <c r="BG49" s="15" t="s">
        <v>46</v>
      </c>
      <c r="BH49" s="16"/>
      <c r="BI49" s="15" t="s">
        <v>47</v>
      </c>
      <c r="BJ49" s="16"/>
      <c r="BK49" s="17"/>
    </row>
    <row r="50" spans="1:63" ht="42" x14ac:dyDescent="0.35">
      <c r="A50" s="21" t="s">
        <v>507</v>
      </c>
      <c r="B50" s="12" t="s">
        <v>492</v>
      </c>
      <c r="C50" s="12" t="s">
        <v>244</v>
      </c>
      <c r="D50" s="12" t="s">
        <v>255</v>
      </c>
      <c r="E50" s="13" t="s">
        <v>493</v>
      </c>
      <c r="F50" s="17" t="s">
        <v>566</v>
      </c>
      <c r="G50" s="17" t="s">
        <v>567</v>
      </c>
      <c r="H50" s="13">
        <f t="shared" si="1"/>
        <v>3</v>
      </c>
      <c r="I50" s="15" t="s">
        <v>114</v>
      </c>
      <c r="J50" s="16" t="s">
        <v>502</v>
      </c>
      <c r="K50" s="15" t="s">
        <v>71</v>
      </c>
      <c r="L50" s="16"/>
      <c r="M50" s="15" t="s">
        <v>19</v>
      </c>
      <c r="N50" s="16"/>
      <c r="O50" s="15" t="s">
        <v>101</v>
      </c>
      <c r="P50" s="16"/>
      <c r="Q50" s="15" t="s">
        <v>21</v>
      </c>
      <c r="R50" s="16"/>
      <c r="S50" s="15" t="s">
        <v>73</v>
      </c>
      <c r="T50" s="16"/>
      <c r="U50" s="15" t="s">
        <v>53</v>
      </c>
      <c r="V50" s="16"/>
      <c r="W50" s="15" t="s">
        <v>25</v>
      </c>
      <c r="X50" s="16"/>
      <c r="Y50" s="15" t="s">
        <v>26</v>
      </c>
      <c r="Z50" s="16"/>
      <c r="AA50" s="19" t="s">
        <v>54</v>
      </c>
      <c r="AB50" s="16" t="s">
        <v>553</v>
      </c>
      <c r="AC50" s="19" t="s">
        <v>54</v>
      </c>
      <c r="AD50" s="16"/>
      <c r="AE50" s="19" t="s">
        <v>54</v>
      </c>
      <c r="AF50" s="16"/>
      <c r="AG50" s="15" t="s">
        <v>55</v>
      </c>
      <c r="AH50" s="16"/>
      <c r="AI50" s="15" t="s">
        <v>33</v>
      </c>
      <c r="AJ50" s="16"/>
      <c r="AK50" s="15" t="s">
        <v>56</v>
      </c>
      <c r="AL50" s="16"/>
      <c r="AM50" s="15" t="s">
        <v>35</v>
      </c>
      <c r="AN50" s="16"/>
      <c r="AO50" s="15" t="s">
        <v>36</v>
      </c>
      <c r="AP50" s="16"/>
      <c r="AQ50" s="15" t="s">
        <v>37</v>
      </c>
      <c r="AR50" s="16"/>
      <c r="AS50" s="15" t="s">
        <v>38</v>
      </c>
      <c r="AT50" s="16"/>
      <c r="AU50" s="8" t="s">
        <v>40</v>
      </c>
      <c r="AV50" s="16"/>
      <c r="AW50" s="15" t="s">
        <v>90</v>
      </c>
      <c r="AX50" s="16"/>
      <c r="AY50" s="15" t="s">
        <v>335</v>
      </c>
      <c r="AZ50" s="16" t="s">
        <v>503</v>
      </c>
      <c r="BA50" s="15" t="s">
        <v>43</v>
      </c>
      <c r="BB50" s="16"/>
      <c r="BC50" s="15" t="s">
        <v>44</v>
      </c>
      <c r="BD50" s="16"/>
      <c r="BE50" s="15" t="s">
        <v>45</v>
      </c>
      <c r="BF50" s="16"/>
      <c r="BG50" s="15" t="s">
        <v>46</v>
      </c>
      <c r="BH50" s="16"/>
      <c r="BI50" s="15" t="s">
        <v>47</v>
      </c>
      <c r="BJ50" s="16"/>
      <c r="BK50" s="17"/>
    </row>
    <row r="51" spans="1:63" ht="42" x14ac:dyDescent="0.35">
      <c r="A51" s="23" t="s">
        <v>228</v>
      </c>
      <c r="B51" s="12" t="s">
        <v>229</v>
      </c>
      <c r="C51" s="12" t="s">
        <v>230</v>
      </c>
      <c r="D51" s="12" t="s">
        <v>98</v>
      </c>
      <c r="E51" s="13" t="s">
        <v>231</v>
      </c>
      <c r="F51" s="17" t="s">
        <v>568</v>
      </c>
      <c r="G51" s="17" t="s">
        <v>219</v>
      </c>
      <c r="H51" s="13">
        <f t="shared" si="1"/>
        <v>0</v>
      </c>
      <c r="I51" s="15" t="s">
        <v>17</v>
      </c>
      <c r="J51" s="16"/>
      <c r="K51" s="15" t="s">
        <v>18</v>
      </c>
      <c r="L51" s="16" t="s">
        <v>232</v>
      </c>
      <c r="M51" s="19" t="s">
        <v>19</v>
      </c>
      <c r="N51" s="16"/>
      <c r="O51" s="15" t="s">
        <v>227</v>
      </c>
      <c r="P51" s="16"/>
      <c r="Q51" s="15" t="s">
        <v>21</v>
      </c>
      <c r="R51" s="16"/>
      <c r="S51" s="15" t="s">
        <v>52</v>
      </c>
      <c r="T51" s="16"/>
      <c r="U51" s="19" t="s">
        <v>53</v>
      </c>
      <c r="V51" s="16"/>
      <c r="W51" s="15" t="s">
        <v>25</v>
      </c>
      <c r="X51" s="16" t="s">
        <v>233</v>
      </c>
      <c r="Y51" s="15" t="s">
        <v>26</v>
      </c>
      <c r="Z51" s="16"/>
      <c r="AA51" s="15" t="s">
        <v>88</v>
      </c>
      <c r="AB51" s="16" t="s">
        <v>553</v>
      </c>
      <c r="AC51" s="15" t="s">
        <v>77</v>
      </c>
      <c r="AD51" s="16" t="s">
        <v>234</v>
      </c>
      <c r="AE51" s="15" t="s">
        <v>89</v>
      </c>
      <c r="AF51" s="16"/>
      <c r="AG51" s="15" t="s">
        <v>55</v>
      </c>
      <c r="AH51" s="16"/>
      <c r="AI51" s="15" t="s">
        <v>104</v>
      </c>
      <c r="AJ51" s="16" t="s">
        <v>235</v>
      </c>
      <c r="AK51" s="15" t="s">
        <v>34</v>
      </c>
      <c r="AL51" s="16"/>
      <c r="AM51" s="15" t="s">
        <v>57</v>
      </c>
      <c r="AN51" s="16"/>
      <c r="AO51" s="15" t="s">
        <v>58</v>
      </c>
      <c r="AP51" s="16"/>
      <c r="AQ51" s="15" t="s">
        <v>37</v>
      </c>
      <c r="AR51" s="16"/>
      <c r="AS51" s="15" t="s">
        <v>80</v>
      </c>
      <c r="AT51" s="16"/>
      <c r="AU51" s="8" t="s">
        <v>40</v>
      </c>
      <c r="AV51" s="16"/>
      <c r="AW51" s="15" t="s">
        <v>60</v>
      </c>
      <c r="AX51" s="16"/>
      <c r="AY51" s="19" t="s">
        <v>61</v>
      </c>
      <c r="AZ51" s="16"/>
      <c r="BA51" s="15" t="s">
        <v>62</v>
      </c>
      <c r="BB51" s="16"/>
      <c r="BC51" s="15" t="s">
        <v>44</v>
      </c>
      <c r="BD51" s="16"/>
      <c r="BE51" s="19" t="s">
        <v>45</v>
      </c>
      <c r="BF51" s="16"/>
      <c r="BG51" s="15" t="s">
        <v>46</v>
      </c>
      <c r="BH51" s="16"/>
      <c r="BI51" s="15" t="s">
        <v>47</v>
      </c>
      <c r="BJ51" s="16"/>
      <c r="BK51" s="17"/>
    </row>
    <row r="52" spans="1:63" ht="70" x14ac:dyDescent="0.35">
      <c r="A52" s="23" t="s">
        <v>225</v>
      </c>
      <c r="B52" s="12" t="s">
        <v>226</v>
      </c>
      <c r="C52" s="12" t="s">
        <v>111</v>
      </c>
      <c r="D52" s="12" t="s">
        <v>85</v>
      </c>
      <c r="E52" s="13" t="s">
        <v>224</v>
      </c>
      <c r="F52" s="17" t="s">
        <v>370</v>
      </c>
      <c r="G52" s="17" t="s">
        <v>219</v>
      </c>
      <c r="H52" s="13">
        <f t="shared" si="1"/>
        <v>1</v>
      </c>
      <c r="I52" s="15" t="s">
        <v>114</v>
      </c>
      <c r="J52" s="16"/>
      <c r="K52" s="15" t="s">
        <v>100</v>
      </c>
      <c r="L52" s="16"/>
      <c r="M52" s="19" t="s">
        <v>54</v>
      </c>
      <c r="N52" s="16"/>
      <c r="O52" s="15" t="s">
        <v>227</v>
      </c>
      <c r="P52" s="16"/>
      <c r="Q52" s="15" t="s">
        <v>21</v>
      </c>
      <c r="R52" s="16"/>
      <c r="S52" s="19" t="s">
        <v>22</v>
      </c>
      <c r="T52" s="16" t="s">
        <v>550</v>
      </c>
      <c r="U52" s="15" t="s">
        <v>53</v>
      </c>
      <c r="V52" s="16"/>
      <c r="W52" s="15" t="s">
        <v>25</v>
      </c>
      <c r="X52" s="16"/>
      <c r="Y52" s="15" t="s">
        <v>26</v>
      </c>
      <c r="Z52" s="16"/>
      <c r="AA52" s="15" t="s">
        <v>88</v>
      </c>
      <c r="AB52" s="16" t="s">
        <v>555</v>
      </c>
      <c r="AC52" s="15" t="s">
        <v>77</v>
      </c>
      <c r="AD52" s="16"/>
      <c r="AE52" s="19" t="s">
        <v>89</v>
      </c>
      <c r="AF52" s="16" t="s">
        <v>556</v>
      </c>
      <c r="AG52" s="15" t="s">
        <v>55</v>
      </c>
      <c r="AH52" s="16"/>
      <c r="AI52" s="15" t="s">
        <v>33</v>
      </c>
      <c r="AJ52" s="16"/>
      <c r="AK52" s="15" t="s">
        <v>34</v>
      </c>
      <c r="AL52" s="16"/>
      <c r="AM52" s="15" t="s">
        <v>121</v>
      </c>
      <c r="AN52" s="16"/>
      <c r="AO52" s="15" t="s">
        <v>36</v>
      </c>
      <c r="AP52" s="16"/>
      <c r="AQ52" s="15" t="s">
        <v>79</v>
      </c>
      <c r="AR52" s="16"/>
      <c r="AS52" s="15" t="s">
        <v>80</v>
      </c>
      <c r="AT52" s="16"/>
      <c r="AU52" s="8" t="s">
        <v>40</v>
      </c>
      <c r="AV52" s="16"/>
      <c r="AW52" s="15" t="s">
        <v>41</v>
      </c>
      <c r="AX52" s="16"/>
      <c r="AY52" s="15" t="s">
        <v>42</v>
      </c>
      <c r="AZ52" s="16"/>
      <c r="BA52" s="15" t="s">
        <v>43</v>
      </c>
      <c r="BB52" s="16"/>
      <c r="BC52" s="15" t="s">
        <v>44</v>
      </c>
      <c r="BD52" s="16"/>
      <c r="BE52" s="15" t="s">
        <v>45</v>
      </c>
      <c r="BF52" s="16"/>
      <c r="BG52" s="15" t="s">
        <v>46</v>
      </c>
      <c r="BH52" s="16"/>
      <c r="BI52" s="15" t="s">
        <v>66</v>
      </c>
      <c r="BJ52" s="16"/>
      <c r="BK52" s="17"/>
    </row>
    <row r="53" spans="1:63" ht="56" x14ac:dyDescent="0.35">
      <c r="A53" s="23" t="s">
        <v>267</v>
      </c>
      <c r="B53" s="12" t="s">
        <v>268</v>
      </c>
      <c r="C53" s="12" t="s">
        <v>269</v>
      </c>
      <c r="D53" s="12" t="s">
        <v>270</v>
      </c>
      <c r="E53" s="13" t="s">
        <v>434</v>
      </c>
      <c r="F53" s="17" t="s">
        <v>566</v>
      </c>
      <c r="G53" s="17" t="s">
        <v>567</v>
      </c>
      <c r="H53" s="13">
        <f t="shared" si="1"/>
        <v>2</v>
      </c>
      <c r="I53" s="15" t="s">
        <v>17</v>
      </c>
      <c r="J53" s="16"/>
      <c r="K53" s="15" t="s">
        <v>71</v>
      </c>
      <c r="L53" s="16"/>
      <c r="M53" s="15" t="s">
        <v>115</v>
      </c>
      <c r="N53" s="16"/>
      <c r="O53" s="15" t="s">
        <v>227</v>
      </c>
      <c r="P53" s="16"/>
      <c r="Q53" s="15" t="s">
        <v>103</v>
      </c>
      <c r="R53" s="16"/>
      <c r="S53" s="15" t="s">
        <v>22</v>
      </c>
      <c r="T53" s="16" t="s">
        <v>324</v>
      </c>
      <c r="U53" s="15" t="s">
        <v>287</v>
      </c>
      <c r="V53" s="16"/>
      <c r="W53" s="15" t="s">
        <v>25</v>
      </c>
      <c r="X53" s="16"/>
      <c r="Y53" s="15" t="s">
        <v>26</v>
      </c>
      <c r="Z53" s="16"/>
      <c r="AA53" s="19" t="s">
        <v>54</v>
      </c>
      <c r="AB53" s="16" t="s">
        <v>325</v>
      </c>
      <c r="AC53" s="19" t="s">
        <v>54</v>
      </c>
      <c r="AD53" s="16" t="s">
        <v>435</v>
      </c>
      <c r="AE53" s="15" t="s">
        <v>89</v>
      </c>
      <c r="AF53" s="16"/>
      <c r="AG53" s="15" t="s">
        <v>55</v>
      </c>
      <c r="AH53" s="16"/>
      <c r="AI53" s="15" t="s">
        <v>33</v>
      </c>
      <c r="AJ53" s="16"/>
      <c r="AK53" s="15" t="s">
        <v>56</v>
      </c>
      <c r="AL53" s="16"/>
      <c r="AM53" s="15" t="s">
        <v>121</v>
      </c>
      <c r="AN53" s="16"/>
      <c r="AO53" s="15" t="s">
        <v>36</v>
      </c>
      <c r="AP53" s="16"/>
      <c r="AQ53" s="15" t="s">
        <v>37</v>
      </c>
      <c r="AR53" s="16"/>
      <c r="AS53" s="15" t="s">
        <v>80</v>
      </c>
      <c r="AT53" s="16"/>
      <c r="AU53" s="8" t="s">
        <v>40</v>
      </c>
      <c r="AV53" s="16"/>
      <c r="AW53" s="15" t="s">
        <v>41</v>
      </c>
      <c r="AX53" s="16"/>
      <c r="AY53" s="15" t="s">
        <v>81</v>
      </c>
      <c r="AZ53" s="16"/>
      <c r="BA53" s="15" t="s">
        <v>62</v>
      </c>
      <c r="BB53" s="16"/>
      <c r="BC53" s="15" t="s">
        <v>63</v>
      </c>
      <c r="BD53" s="16"/>
      <c r="BE53" s="15" t="s">
        <v>45</v>
      </c>
      <c r="BF53" s="16"/>
      <c r="BG53" s="15" t="s">
        <v>65</v>
      </c>
      <c r="BH53" s="16"/>
      <c r="BI53" s="15" t="s">
        <v>66</v>
      </c>
      <c r="BJ53" s="16"/>
      <c r="BK53" s="17"/>
    </row>
    <row r="54" spans="1:63" ht="56" x14ac:dyDescent="0.35">
      <c r="A54" s="11" t="s">
        <v>138</v>
      </c>
      <c r="B54" s="12" t="s">
        <v>139</v>
      </c>
      <c r="C54" s="12" t="s">
        <v>140</v>
      </c>
      <c r="D54" s="12" t="s">
        <v>85</v>
      </c>
      <c r="E54" s="13" t="s">
        <v>141</v>
      </c>
      <c r="F54" s="17" t="s">
        <v>370</v>
      </c>
      <c r="G54" s="17" t="s">
        <v>219</v>
      </c>
      <c r="H54" s="13">
        <f t="shared" si="1"/>
        <v>2</v>
      </c>
      <c r="I54" s="15" t="s">
        <v>17</v>
      </c>
      <c r="J54" s="16"/>
      <c r="K54" s="15" t="s">
        <v>100</v>
      </c>
      <c r="L54" s="16"/>
      <c r="M54" s="19" t="s">
        <v>54</v>
      </c>
      <c r="N54" s="16"/>
      <c r="O54" s="15" t="s">
        <v>101</v>
      </c>
      <c r="P54" s="16"/>
      <c r="Q54" s="15" t="s">
        <v>21</v>
      </c>
      <c r="R54" s="16"/>
      <c r="S54" s="15" t="s">
        <v>22</v>
      </c>
      <c r="T54" s="16"/>
      <c r="U54" s="15" t="s">
        <v>53</v>
      </c>
      <c r="V54" s="16"/>
      <c r="W54" s="15" t="s">
        <v>25</v>
      </c>
      <c r="X54" s="16"/>
      <c r="Y54" s="15" t="s">
        <v>26</v>
      </c>
      <c r="Z54" s="16"/>
      <c r="AA54" s="15" t="s">
        <v>88</v>
      </c>
      <c r="AB54" s="16"/>
      <c r="AC54" s="15" t="s">
        <v>77</v>
      </c>
      <c r="AD54" s="16"/>
      <c r="AE54" s="15" t="s">
        <v>89</v>
      </c>
      <c r="AF54" s="16"/>
      <c r="AG54" s="15" t="s">
        <v>55</v>
      </c>
      <c r="AH54" s="16" t="s">
        <v>142</v>
      </c>
      <c r="AI54" s="15" t="s">
        <v>104</v>
      </c>
      <c r="AJ54" s="16"/>
      <c r="AK54" s="15" t="s">
        <v>34</v>
      </c>
      <c r="AL54" s="16"/>
      <c r="AM54" s="15" t="s">
        <v>121</v>
      </c>
      <c r="AN54" s="16"/>
      <c r="AO54" s="15" t="s">
        <v>36</v>
      </c>
      <c r="AP54" s="16"/>
      <c r="AQ54" s="15" t="s">
        <v>79</v>
      </c>
      <c r="AR54" s="16"/>
      <c r="AS54" s="19" t="s">
        <v>54</v>
      </c>
      <c r="AT54" s="16"/>
      <c r="AU54" s="8" t="s">
        <v>40</v>
      </c>
      <c r="AV54" s="16"/>
      <c r="AW54" s="15" t="s">
        <v>41</v>
      </c>
      <c r="AX54" s="16"/>
      <c r="AY54" s="15" t="s">
        <v>42</v>
      </c>
      <c r="AZ54" s="16"/>
      <c r="BA54" s="15" t="s">
        <v>43</v>
      </c>
      <c r="BB54" s="16" t="s">
        <v>143</v>
      </c>
      <c r="BC54" s="15" t="s">
        <v>44</v>
      </c>
      <c r="BD54" s="16"/>
      <c r="BE54" s="15" t="s">
        <v>45</v>
      </c>
      <c r="BF54" s="16"/>
      <c r="BG54" s="15" t="s">
        <v>65</v>
      </c>
      <c r="BH54" s="16"/>
      <c r="BI54" s="15" t="s">
        <v>47</v>
      </c>
      <c r="BJ54" s="16"/>
      <c r="BK54" s="17"/>
    </row>
    <row r="55" spans="1:63" ht="56" x14ac:dyDescent="0.35">
      <c r="A55" s="11" t="s">
        <v>133</v>
      </c>
      <c r="B55" s="12" t="s">
        <v>134</v>
      </c>
      <c r="C55" s="12" t="s">
        <v>135</v>
      </c>
      <c r="D55" s="12" t="s">
        <v>85</v>
      </c>
      <c r="E55" s="13" t="s">
        <v>132</v>
      </c>
      <c r="F55" s="17" t="s">
        <v>370</v>
      </c>
      <c r="G55" s="17" t="s">
        <v>219</v>
      </c>
      <c r="H55" s="13">
        <f t="shared" si="1"/>
        <v>3</v>
      </c>
      <c r="I55" s="15" t="s">
        <v>17</v>
      </c>
      <c r="J55" s="16"/>
      <c r="K55" s="15" t="s">
        <v>18</v>
      </c>
      <c r="L55" s="16"/>
      <c r="M55" s="15" t="s">
        <v>115</v>
      </c>
      <c r="N55" s="16"/>
      <c r="O55" s="19" t="s">
        <v>54</v>
      </c>
      <c r="P55" s="16" t="s">
        <v>136</v>
      </c>
      <c r="Q55" s="15" t="s">
        <v>21</v>
      </c>
      <c r="R55" s="16"/>
      <c r="S55" s="15" t="s">
        <v>22</v>
      </c>
      <c r="T55" s="16"/>
      <c r="U55" s="15" t="s">
        <v>53</v>
      </c>
      <c r="V55" s="16"/>
      <c r="W55" s="15" t="s">
        <v>25</v>
      </c>
      <c r="X55" s="16"/>
      <c r="Y55" s="15" t="s">
        <v>26</v>
      </c>
      <c r="Z55" s="16"/>
      <c r="AA55" s="15" t="s">
        <v>88</v>
      </c>
      <c r="AB55" s="16"/>
      <c r="AC55" s="15" t="s">
        <v>77</v>
      </c>
      <c r="AD55" s="16"/>
      <c r="AE55" s="19" t="s">
        <v>54</v>
      </c>
      <c r="AF55" s="16" t="s">
        <v>137</v>
      </c>
      <c r="AG55" s="15" t="s">
        <v>55</v>
      </c>
      <c r="AH55" s="16"/>
      <c r="AI55" s="19" t="s">
        <v>54</v>
      </c>
      <c r="AJ55" s="16"/>
      <c r="AK55" s="15" t="s">
        <v>34</v>
      </c>
      <c r="AL55" s="16"/>
      <c r="AM55" s="15" t="s">
        <v>121</v>
      </c>
      <c r="AN55" s="16"/>
      <c r="AO55" s="15" t="s">
        <v>36</v>
      </c>
      <c r="AP55" s="16"/>
      <c r="AQ55" s="15" t="s">
        <v>79</v>
      </c>
      <c r="AR55" s="16"/>
      <c r="AS55" s="15" t="s">
        <v>80</v>
      </c>
      <c r="AT55" s="16"/>
      <c r="AU55" s="8" t="s">
        <v>40</v>
      </c>
      <c r="AV55" s="16"/>
      <c r="AW55" s="15" t="s">
        <v>90</v>
      </c>
      <c r="AX55" s="16"/>
      <c r="AY55" s="15" t="s">
        <v>81</v>
      </c>
      <c r="AZ55" s="16"/>
      <c r="BA55" s="15" t="s">
        <v>62</v>
      </c>
      <c r="BB55" s="16"/>
      <c r="BC55" s="15" t="s">
        <v>63</v>
      </c>
      <c r="BD55" s="16"/>
      <c r="BE55" s="15" t="s">
        <v>123</v>
      </c>
      <c r="BF55" s="16"/>
      <c r="BG55" s="15" t="s">
        <v>65</v>
      </c>
      <c r="BH55" s="16"/>
      <c r="BI55" s="15" t="s">
        <v>66</v>
      </c>
      <c r="BJ55" s="16"/>
      <c r="BK55" s="17"/>
    </row>
    <row r="56" spans="1:63" ht="98" x14ac:dyDescent="0.35">
      <c r="A56" s="23" t="s">
        <v>464</v>
      </c>
      <c r="B56" s="12" t="s">
        <v>353</v>
      </c>
      <c r="C56" s="12" t="s">
        <v>269</v>
      </c>
      <c r="D56" s="12" t="s">
        <v>353</v>
      </c>
      <c r="E56" s="13" t="s">
        <v>465</v>
      </c>
      <c r="F56" s="17" t="s">
        <v>568</v>
      </c>
      <c r="G56" s="17" t="s">
        <v>567</v>
      </c>
      <c r="H56" s="13">
        <f t="shared" si="1"/>
        <v>2</v>
      </c>
      <c r="I56" s="15" t="s">
        <v>17</v>
      </c>
      <c r="J56" s="16"/>
      <c r="K56" s="15" t="s">
        <v>18</v>
      </c>
      <c r="L56" s="16"/>
      <c r="M56" s="15" t="s">
        <v>115</v>
      </c>
      <c r="N56" s="16"/>
      <c r="O56" s="15" t="s">
        <v>227</v>
      </c>
      <c r="P56" s="16"/>
      <c r="Q56" s="15" t="s">
        <v>21</v>
      </c>
      <c r="R56" s="16"/>
      <c r="S56" s="15" t="s">
        <v>73</v>
      </c>
      <c r="T56" s="16"/>
      <c r="U56" s="15" t="s">
        <v>116</v>
      </c>
      <c r="V56" s="16"/>
      <c r="W56" s="15" t="s">
        <v>25</v>
      </c>
      <c r="X56" s="16"/>
      <c r="Y56" s="15" t="s">
        <v>26</v>
      </c>
      <c r="Z56" s="16"/>
      <c r="AA56" s="19" t="s">
        <v>88</v>
      </c>
      <c r="AB56" s="16" t="s">
        <v>508</v>
      </c>
      <c r="AC56" s="19" t="s">
        <v>77</v>
      </c>
      <c r="AD56" s="16" t="s">
        <v>509</v>
      </c>
      <c r="AE56" s="19" t="s">
        <v>89</v>
      </c>
      <c r="AF56" s="16" t="s">
        <v>510</v>
      </c>
      <c r="AG56" s="19" t="s">
        <v>55</v>
      </c>
      <c r="AH56" s="16" t="s">
        <v>511</v>
      </c>
      <c r="AI56" s="19" t="s">
        <v>33</v>
      </c>
      <c r="AJ56" s="16" t="s">
        <v>540</v>
      </c>
      <c r="AK56" s="15" t="s">
        <v>34</v>
      </c>
      <c r="AL56" s="16"/>
      <c r="AM56" s="15" t="s">
        <v>121</v>
      </c>
      <c r="AN56" s="16"/>
      <c r="AO56" s="15" t="s">
        <v>58</v>
      </c>
      <c r="AP56" s="16"/>
      <c r="AQ56" s="15" t="s">
        <v>37</v>
      </c>
      <c r="AR56" s="16"/>
      <c r="AS56" s="15" t="s">
        <v>80</v>
      </c>
      <c r="AT56" s="16"/>
      <c r="AU56" s="8" t="s">
        <v>40</v>
      </c>
      <c r="AV56" s="16"/>
      <c r="AW56" s="19" t="s">
        <v>54</v>
      </c>
      <c r="AX56" s="16" t="s">
        <v>512</v>
      </c>
      <c r="AY56" s="19" t="s">
        <v>54</v>
      </c>
      <c r="AZ56" s="16" t="s">
        <v>513</v>
      </c>
      <c r="BA56" s="15" t="s">
        <v>43</v>
      </c>
      <c r="BB56" s="16"/>
      <c r="BC56" s="15" t="s">
        <v>44</v>
      </c>
      <c r="BD56" s="16"/>
      <c r="BE56" s="19" t="s">
        <v>45</v>
      </c>
      <c r="BF56" s="16" t="s">
        <v>514</v>
      </c>
      <c r="BG56" s="15" t="s">
        <v>65</v>
      </c>
      <c r="BH56" s="16"/>
      <c r="BI56" s="15" t="s">
        <v>47</v>
      </c>
      <c r="BJ56" s="16"/>
      <c r="BK56" s="17"/>
    </row>
    <row r="57" spans="1:63" ht="56" x14ac:dyDescent="0.35">
      <c r="A57" s="21" t="s">
        <v>347</v>
      </c>
      <c r="B57" s="12" t="s">
        <v>218</v>
      </c>
      <c r="C57" s="12" t="s">
        <v>348</v>
      </c>
      <c r="D57" s="12" t="s">
        <v>220</v>
      </c>
      <c r="E57" s="13" t="s">
        <v>349</v>
      </c>
      <c r="F57" s="17" t="s">
        <v>568</v>
      </c>
      <c r="G57" s="17" t="s">
        <v>571</v>
      </c>
      <c r="H57" s="13">
        <f t="shared" si="1"/>
        <v>1</v>
      </c>
      <c r="I57" s="15" t="s">
        <v>17</v>
      </c>
      <c r="J57" s="16"/>
      <c r="K57" s="15" t="s">
        <v>100</v>
      </c>
      <c r="L57" s="16"/>
      <c r="M57" s="15" t="s">
        <v>19</v>
      </c>
      <c r="N57" s="16"/>
      <c r="O57" s="15" t="s">
        <v>51</v>
      </c>
      <c r="P57" s="16"/>
      <c r="Q57" s="15" t="s">
        <v>103</v>
      </c>
      <c r="R57" s="16"/>
      <c r="S57" s="15" t="s">
        <v>52</v>
      </c>
      <c r="T57" s="16"/>
      <c r="U57" s="15" t="s">
        <v>53</v>
      </c>
      <c r="V57" s="16" t="s">
        <v>355</v>
      </c>
      <c r="W57" s="15" t="s">
        <v>25</v>
      </c>
      <c r="X57" s="16"/>
      <c r="Y57" s="15" t="s">
        <v>26</v>
      </c>
      <c r="Z57" s="16"/>
      <c r="AA57" s="15" t="s">
        <v>76</v>
      </c>
      <c r="AB57" s="16"/>
      <c r="AC57" s="15" t="s">
        <v>77</v>
      </c>
      <c r="AD57" s="16"/>
      <c r="AE57" s="15" t="s">
        <v>78</v>
      </c>
      <c r="AF57" s="16"/>
      <c r="AG57" s="15" t="s">
        <v>55</v>
      </c>
      <c r="AH57" s="16"/>
      <c r="AI57" s="15" t="s">
        <v>33</v>
      </c>
      <c r="AJ57" s="16"/>
      <c r="AK57" s="15" t="s">
        <v>34</v>
      </c>
      <c r="AL57" s="16"/>
      <c r="AM57" s="15" t="s">
        <v>121</v>
      </c>
      <c r="AN57" s="16"/>
      <c r="AO57" s="15" t="s">
        <v>36</v>
      </c>
      <c r="AP57" s="16"/>
      <c r="AQ57" s="15" t="s">
        <v>79</v>
      </c>
      <c r="AR57" s="16"/>
      <c r="AS57" s="15" t="s">
        <v>80</v>
      </c>
      <c r="AT57" s="16"/>
      <c r="AU57" s="8" t="s">
        <v>40</v>
      </c>
      <c r="AV57" s="16"/>
      <c r="AW57" s="15" t="s">
        <v>178</v>
      </c>
      <c r="AX57" s="16"/>
      <c r="AY57" s="15" t="s">
        <v>335</v>
      </c>
      <c r="AZ57" s="16" t="s">
        <v>356</v>
      </c>
      <c r="BA57" s="15" t="s">
        <v>43</v>
      </c>
      <c r="BB57" s="16"/>
      <c r="BC57" s="15" t="s">
        <v>44</v>
      </c>
      <c r="BD57" s="16"/>
      <c r="BE57" s="19" t="s">
        <v>54</v>
      </c>
      <c r="BF57" s="16"/>
      <c r="BG57" s="15" t="s">
        <v>46</v>
      </c>
      <c r="BH57" s="16"/>
      <c r="BI57" s="15" t="s">
        <v>47</v>
      </c>
      <c r="BJ57" s="16"/>
      <c r="BK57" s="17"/>
    </row>
    <row r="58" spans="1:63" ht="56" x14ac:dyDescent="0.35">
      <c r="A58" s="23" t="s">
        <v>524</v>
      </c>
      <c r="B58" s="12" t="s">
        <v>159</v>
      </c>
      <c r="C58" s="12" t="s">
        <v>525</v>
      </c>
      <c r="D58" s="12" t="s">
        <v>526</v>
      </c>
      <c r="E58" s="13" t="s">
        <v>527</v>
      </c>
      <c r="F58" s="17" t="s">
        <v>566</v>
      </c>
      <c r="G58" s="17" t="s">
        <v>219</v>
      </c>
      <c r="H58" s="17">
        <f t="shared" si="1"/>
        <v>2</v>
      </c>
      <c r="I58" s="15" t="s">
        <v>17</v>
      </c>
      <c r="J58" s="16"/>
      <c r="K58" s="15" t="s">
        <v>71</v>
      </c>
      <c r="L58" s="16"/>
      <c r="M58" s="15" t="s">
        <v>19</v>
      </c>
      <c r="N58" s="16"/>
      <c r="O58" s="15" t="s">
        <v>101</v>
      </c>
      <c r="P58" s="16"/>
      <c r="Q58" s="15" t="s">
        <v>21</v>
      </c>
      <c r="R58" s="16"/>
      <c r="S58" s="15" t="s">
        <v>52</v>
      </c>
      <c r="T58" s="16"/>
      <c r="U58" s="15" t="s">
        <v>53</v>
      </c>
      <c r="V58" s="16"/>
      <c r="W58" s="15" t="s">
        <v>117</v>
      </c>
      <c r="X58" s="16"/>
      <c r="Y58" s="15" t="s">
        <v>43</v>
      </c>
      <c r="Z58" s="16"/>
      <c r="AA58" s="15" t="s">
        <v>404</v>
      </c>
      <c r="AB58" s="16" t="s">
        <v>547</v>
      </c>
      <c r="AC58" s="19" t="s">
        <v>54</v>
      </c>
      <c r="AD58" s="16"/>
      <c r="AE58" s="15" t="s">
        <v>400</v>
      </c>
      <c r="AF58" s="16" t="s">
        <v>538</v>
      </c>
      <c r="AG58" s="15" t="s">
        <v>31</v>
      </c>
      <c r="AH58" s="16"/>
      <c r="AI58" s="19" t="s">
        <v>54</v>
      </c>
      <c r="AJ58" s="16" t="s">
        <v>539</v>
      </c>
      <c r="AK58" s="19" t="s">
        <v>34</v>
      </c>
      <c r="AL58" s="16" t="s">
        <v>548</v>
      </c>
      <c r="AM58" s="15" t="s">
        <v>35</v>
      </c>
      <c r="AN58" s="16"/>
      <c r="AO58" s="15" t="s">
        <v>58</v>
      </c>
      <c r="AP58" s="16"/>
      <c r="AQ58" s="15" t="s">
        <v>37</v>
      </c>
      <c r="AR58" s="16"/>
      <c r="AS58" s="15" t="s">
        <v>38</v>
      </c>
      <c r="AT58" s="16"/>
      <c r="AU58" s="15" t="s">
        <v>214</v>
      </c>
      <c r="AV58" s="16"/>
      <c r="AW58" s="15" t="s">
        <v>60</v>
      </c>
      <c r="AX58" s="16"/>
      <c r="AY58" s="15" t="s">
        <v>61</v>
      </c>
      <c r="AZ58" s="16"/>
      <c r="BA58" s="15" t="s">
        <v>43</v>
      </c>
      <c r="BB58" s="16"/>
      <c r="BC58" s="15" t="s">
        <v>44</v>
      </c>
      <c r="BD58" s="16"/>
      <c r="BE58" s="15" t="s">
        <v>64</v>
      </c>
      <c r="BF58" s="16"/>
      <c r="BG58" s="15" t="s">
        <v>46</v>
      </c>
      <c r="BH58" s="16"/>
      <c r="BI58" s="15" t="s">
        <v>47</v>
      </c>
      <c r="BJ58" s="16"/>
      <c r="BK58" s="17"/>
    </row>
  </sheetData>
  <autoFilter ref="A2:BK58" xr:uid="{0C47E115-5426-48E9-A3C3-4C7B1A93F944}">
    <sortState xmlns:xlrd2="http://schemas.microsoft.com/office/spreadsheetml/2017/richdata2" ref="A3:BK57">
      <sortCondition ref="F2:F56"/>
    </sortState>
  </autoFilter>
  <sortState xmlns:xlrd2="http://schemas.microsoft.com/office/spreadsheetml/2017/richdata2" ref="A3:BK58">
    <sortCondition ref="A3:A58"/>
    <sortCondition ref="D3:D58"/>
  </sortState>
  <mergeCells count="28">
    <mergeCell ref="S1:T1"/>
    <mergeCell ref="K1:L1"/>
    <mergeCell ref="A1:E1"/>
    <mergeCell ref="I1:J1"/>
    <mergeCell ref="M1:N1"/>
    <mergeCell ref="O1:P1"/>
    <mergeCell ref="Q1:R1"/>
    <mergeCell ref="AQ1:AR1"/>
    <mergeCell ref="U1:V1"/>
    <mergeCell ref="W1:X1"/>
    <mergeCell ref="Y1:Z1"/>
    <mergeCell ref="AA1:AB1"/>
    <mergeCell ref="AC1:AD1"/>
    <mergeCell ref="AE1:AF1"/>
    <mergeCell ref="AG1:AH1"/>
    <mergeCell ref="AI1:AJ1"/>
    <mergeCell ref="AK1:AL1"/>
    <mergeCell ref="AM1:AN1"/>
    <mergeCell ref="AO1:AP1"/>
    <mergeCell ref="BE1:BF1"/>
    <mergeCell ref="BG1:BH1"/>
    <mergeCell ref="BI1:BJ1"/>
    <mergeCell ref="AS1:AT1"/>
    <mergeCell ref="AU1:AV1"/>
    <mergeCell ref="AW1:AX1"/>
    <mergeCell ref="AY1:AZ1"/>
    <mergeCell ref="BA1:BB1"/>
    <mergeCell ref="BC1:B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DC629-5A34-42F4-A8C6-CCE52B3FA670}">
  <dimension ref="A1:C9"/>
  <sheetViews>
    <sheetView topLeftCell="A7" zoomScale="145" zoomScaleNormal="145" workbookViewId="0">
      <selection activeCell="B1" sqref="B1"/>
    </sheetView>
  </sheetViews>
  <sheetFormatPr defaultRowHeight="14.5" x14ac:dyDescent="0.35"/>
  <cols>
    <col min="1" max="1" width="21.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s>
  <sheetData>
    <row r="1" spans="1:3" x14ac:dyDescent="0.35">
      <c r="A1" s="29" t="s">
        <v>564</v>
      </c>
      <c r="B1" t="s">
        <v>370</v>
      </c>
    </row>
    <row r="3" spans="1:3" x14ac:dyDescent="0.35">
      <c r="A3" s="29" t="s">
        <v>581</v>
      </c>
      <c r="B3" s="29" t="s">
        <v>565</v>
      </c>
    </row>
    <row r="4" spans="1:3" x14ac:dyDescent="0.35">
      <c r="A4" s="29" t="s">
        <v>580</v>
      </c>
      <c r="B4" t="s">
        <v>219</v>
      </c>
      <c r="C4" t="s">
        <v>567</v>
      </c>
    </row>
    <row r="5" spans="1:3" x14ac:dyDescent="0.35">
      <c r="A5" t="s">
        <v>575</v>
      </c>
      <c r="B5" s="30">
        <v>3</v>
      </c>
      <c r="C5" s="30"/>
    </row>
    <row r="6" spans="1:3" x14ac:dyDescent="0.35">
      <c r="A6" t="s">
        <v>582</v>
      </c>
      <c r="B6" s="30">
        <v>2</v>
      </c>
      <c r="C6" s="30"/>
    </row>
    <row r="7" spans="1:3" x14ac:dyDescent="0.35">
      <c r="A7" t="s">
        <v>577</v>
      </c>
      <c r="B7" s="30"/>
      <c r="C7" s="30">
        <v>1</v>
      </c>
    </row>
    <row r="8" spans="1:3" x14ac:dyDescent="0.35">
      <c r="A8" t="s">
        <v>583</v>
      </c>
      <c r="B8" s="30">
        <v>4</v>
      </c>
      <c r="C8" s="30"/>
    </row>
    <row r="9" spans="1:3" x14ac:dyDescent="0.35">
      <c r="A9" t="s">
        <v>54</v>
      </c>
      <c r="B9" s="30">
        <v>1</v>
      </c>
      <c r="C9" s="30"/>
    </row>
  </sheetData>
  <pageMargins left="0.511811024" right="0.511811024" top="0.78740157499999996" bottom="0.78740157499999996" header="0.31496062000000002" footer="0.31496062000000002"/>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56200-22F9-4C76-BB54-93C7E8E5E75A}">
  <dimension ref="A1:C7"/>
  <sheetViews>
    <sheetView topLeftCell="A4" zoomScale="145" zoomScaleNormal="145" workbookViewId="0">
      <selection activeCell="J5" sqref="J5"/>
    </sheetView>
  </sheetViews>
  <sheetFormatPr defaultRowHeight="14.5" x14ac:dyDescent="0.35"/>
  <cols>
    <col min="1" max="1" width="21.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s>
  <sheetData>
    <row r="1" spans="1:3" x14ac:dyDescent="0.35">
      <c r="A1" s="29" t="s">
        <v>564</v>
      </c>
      <c r="B1" t="s">
        <v>370</v>
      </c>
    </row>
    <row r="3" spans="1:3" x14ac:dyDescent="0.35">
      <c r="A3" s="29" t="s">
        <v>585</v>
      </c>
      <c r="B3" s="29" t="s">
        <v>565</v>
      </c>
    </row>
    <row r="4" spans="1:3" x14ac:dyDescent="0.35">
      <c r="A4" s="29" t="s">
        <v>584</v>
      </c>
      <c r="B4" t="s">
        <v>219</v>
      </c>
      <c r="C4" t="s">
        <v>567</v>
      </c>
    </row>
    <row r="5" spans="1:3" x14ac:dyDescent="0.35">
      <c r="A5" t="s">
        <v>575</v>
      </c>
      <c r="B5" s="30">
        <v>8</v>
      </c>
      <c r="C5" s="30">
        <v>1</v>
      </c>
    </row>
    <row r="6" spans="1:3" x14ac:dyDescent="0.35">
      <c r="A6" t="s">
        <v>577</v>
      </c>
      <c r="B6" s="30">
        <v>1</v>
      </c>
      <c r="C6" s="30"/>
    </row>
    <row r="7" spans="1:3" x14ac:dyDescent="0.35">
      <c r="A7" t="s">
        <v>576</v>
      </c>
      <c r="B7" s="30">
        <v>1</v>
      </c>
      <c r="C7" s="30"/>
    </row>
  </sheetData>
  <pageMargins left="0.511811024" right="0.511811024" top="0.78740157499999996" bottom="0.78740157499999996" header="0.31496062000000002" footer="0.31496062000000002"/>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9AC9D-30A7-498B-88B5-09B08FA9312E}">
  <dimension ref="A1:C6"/>
  <sheetViews>
    <sheetView topLeftCell="A4" zoomScale="145" zoomScaleNormal="145" workbookViewId="0">
      <selection activeCell="J6" sqref="J6"/>
    </sheetView>
  </sheetViews>
  <sheetFormatPr defaultRowHeight="14.5" x14ac:dyDescent="0.35"/>
  <cols>
    <col min="1" max="1" width="21.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s>
  <sheetData>
    <row r="1" spans="1:3" x14ac:dyDescent="0.35">
      <c r="A1" s="29" t="s">
        <v>564</v>
      </c>
      <c r="B1" t="s">
        <v>370</v>
      </c>
    </row>
    <row r="3" spans="1:3" x14ac:dyDescent="0.35">
      <c r="A3" s="29" t="s">
        <v>587</v>
      </c>
      <c r="B3" s="29" t="s">
        <v>565</v>
      </c>
    </row>
    <row r="4" spans="1:3" x14ac:dyDescent="0.35">
      <c r="A4" s="29" t="s">
        <v>586</v>
      </c>
      <c r="B4" t="s">
        <v>219</v>
      </c>
      <c r="C4" t="s">
        <v>567</v>
      </c>
    </row>
    <row r="5" spans="1:3" x14ac:dyDescent="0.35">
      <c r="A5" t="s">
        <v>575</v>
      </c>
      <c r="B5" s="30">
        <v>2</v>
      </c>
      <c r="C5" s="30"/>
    </row>
    <row r="6" spans="1:3" x14ac:dyDescent="0.35">
      <c r="A6" t="s">
        <v>577</v>
      </c>
      <c r="B6" s="30">
        <v>8</v>
      </c>
      <c r="C6" s="30">
        <v>1</v>
      </c>
    </row>
  </sheetData>
  <pageMargins left="0.511811024" right="0.511811024" top="0.78740157499999996" bottom="0.78740157499999996" header="0.31496062000000002" footer="0.31496062000000002"/>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C1493-0FDC-4450-B04D-8B3E93AF3D5E}">
  <dimension ref="A1:C7"/>
  <sheetViews>
    <sheetView zoomScale="145" zoomScaleNormal="145" workbookViewId="0">
      <selection activeCell="M4" sqref="M4"/>
    </sheetView>
  </sheetViews>
  <sheetFormatPr defaultRowHeight="14.5" x14ac:dyDescent="0.35"/>
  <cols>
    <col min="1" max="1" width="21.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589</v>
      </c>
      <c r="B3" s="29" t="s">
        <v>565</v>
      </c>
    </row>
    <row r="4" spans="1:3" x14ac:dyDescent="0.35">
      <c r="A4" s="29" t="s">
        <v>588</v>
      </c>
      <c r="B4" t="s">
        <v>219</v>
      </c>
      <c r="C4" t="s">
        <v>567</v>
      </c>
    </row>
    <row r="5" spans="1:3" x14ac:dyDescent="0.35">
      <c r="A5" t="s">
        <v>575</v>
      </c>
      <c r="B5" s="30">
        <v>8</v>
      </c>
      <c r="C5" s="30">
        <v>1</v>
      </c>
    </row>
    <row r="6" spans="1:3" x14ac:dyDescent="0.35">
      <c r="A6" t="s">
        <v>577</v>
      </c>
      <c r="B6" s="30">
        <v>1</v>
      </c>
      <c r="C6" s="30"/>
    </row>
    <row r="7" spans="1:3" x14ac:dyDescent="0.35">
      <c r="A7" t="s">
        <v>583</v>
      </c>
      <c r="B7" s="30">
        <v>1</v>
      </c>
      <c r="C7" s="30"/>
    </row>
  </sheetData>
  <pageMargins left="0.511811024" right="0.511811024" top="0.78740157499999996" bottom="0.78740157499999996" header="0.31496062000000002" footer="0.31496062000000002"/>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50233-FCB7-4F8E-BE93-299B47E68BFF}">
  <dimension ref="A1:C6"/>
  <sheetViews>
    <sheetView topLeftCell="A4" zoomScale="145" zoomScaleNormal="145" workbookViewId="0">
      <selection activeCell="K6" sqref="K6"/>
    </sheetView>
  </sheetViews>
  <sheetFormatPr defaultRowHeight="14.5" x14ac:dyDescent="0.35"/>
  <cols>
    <col min="1" max="1" width="21.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591</v>
      </c>
      <c r="B3" s="29" t="s">
        <v>565</v>
      </c>
    </row>
    <row r="4" spans="1:3" x14ac:dyDescent="0.35">
      <c r="A4" s="29" t="s">
        <v>590</v>
      </c>
      <c r="B4" t="s">
        <v>219</v>
      </c>
      <c r="C4" t="s">
        <v>567</v>
      </c>
    </row>
    <row r="5" spans="1:3" x14ac:dyDescent="0.35">
      <c r="A5" t="s">
        <v>575</v>
      </c>
      <c r="B5" s="30">
        <v>8</v>
      </c>
      <c r="C5" s="30">
        <v>1</v>
      </c>
    </row>
    <row r="6" spans="1:3" x14ac:dyDescent="0.35">
      <c r="A6" t="s">
        <v>54</v>
      </c>
      <c r="B6" s="30">
        <v>2</v>
      </c>
      <c r="C6" s="30"/>
    </row>
  </sheetData>
  <pageMargins left="0.511811024" right="0.511811024" top="0.78740157499999996" bottom="0.78740157499999996" header="0.31496062000000002" footer="0.31496062000000002"/>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6FEB3-FE2D-43AF-BC55-2DF2406265C4}">
  <dimension ref="A1:C7"/>
  <sheetViews>
    <sheetView topLeftCell="A7" zoomScale="145" zoomScaleNormal="145" workbookViewId="0">
      <selection activeCell="D7" sqref="D7"/>
    </sheetView>
  </sheetViews>
  <sheetFormatPr defaultRowHeight="14.5" x14ac:dyDescent="0.35"/>
  <cols>
    <col min="1" max="1" width="21.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593</v>
      </c>
      <c r="B3" s="29" t="s">
        <v>565</v>
      </c>
    </row>
    <row r="4" spans="1:3" x14ac:dyDescent="0.35">
      <c r="A4" s="29" t="s">
        <v>592</v>
      </c>
      <c r="B4" t="s">
        <v>219</v>
      </c>
      <c r="C4" t="s">
        <v>567</v>
      </c>
    </row>
    <row r="5" spans="1:3" x14ac:dyDescent="0.35">
      <c r="A5" t="s">
        <v>575</v>
      </c>
      <c r="B5" s="30">
        <v>1</v>
      </c>
      <c r="C5" s="30"/>
    </row>
    <row r="6" spans="1:3" x14ac:dyDescent="0.35">
      <c r="A6" t="s">
        <v>577</v>
      </c>
      <c r="B6" s="30">
        <v>1</v>
      </c>
      <c r="C6" s="30"/>
    </row>
    <row r="7" spans="1:3" x14ac:dyDescent="0.35">
      <c r="A7" t="s">
        <v>576</v>
      </c>
      <c r="B7" s="30">
        <v>8</v>
      </c>
      <c r="C7" s="30">
        <v>1</v>
      </c>
    </row>
  </sheetData>
  <pageMargins left="0.511811024" right="0.511811024" top="0.78740157499999996" bottom="0.78740157499999996" header="0.31496062000000002" footer="0.31496062000000002"/>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42DD-F9B7-4197-BFA0-098ACEC7D6AF}">
  <dimension ref="A1:C7"/>
  <sheetViews>
    <sheetView topLeftCell="A7" zoomScale="145" zoomScaleNormal="145" workbookViewId="0">
      <selection activeCell="I6" sqref="I6"/>
    </sheetView>
  </sheetViews>
  <sheetFormatPr defaultRowHeight="14.5" x14ac:dyDescent="0.35"/>
  <cols>
    <col min="1" max="1" width="22.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595</v>
      </c>
      <c r="B3" s="29" t="s">
        <v>565</v>
      </c>
    </row>
    <row r="4" spans="1:3" x14ac:dyDescent="0.35">
      <c r="A4" s="29" t="s">
        <v>594</v>
      </c>
      <c r="B4" t="s">
        <v>219</v>
      </c>
      <c r="C4" t="s">
        <v>567</v>
      </c>
    </row>
    <row r="5" spans="1:3" x14ac:dyDescent="0.35">
      <c r="A5" t="s">
        <v>575</v>
      </c>
      <c r="B5" s="30">
        <v>8</v>
      </c>
      <c r="C5" s="30">
        <v>1</v>
      </c>
    </row>
    <row r="6" spans="1:3" x14ac:dyDescent="0.35">
      <c r="A6" t="s">
        <v>577</v>
      </c>
      <c r="B6" s="30">
        <v>1</v>
      </c>
      <c r="C6" s="30"/>
    </row>
    <row r="7" spans="1:3" x14ac:dyDescent="0.35">
      <c r="A7" t="s">
        <v>54</v>
      </c>
      <c r="B7" s="30">
        <v>1</v>
      </c>
      <c r="C7" s="30"/>
    </row>
  </sheetData>
  <pageMargins left="0.511811024" right="0.511811024" top="0.78740157499999996" bottom="0.78740157499999996" header="0.31496062000000002" footer="0.31496062000000002"/>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A277-D485-4AAF-867B-F485DFCA3C59}">
  <dimension ref="A1:C6"/>
  <sheetViews>
    <sheetView topLeftCell="A4" zoomScale="145" zoomScaleNormal="145" workbookViewId="0">
      <selection activeCell="B6" sqref="B6"/>
    </sheetView>
  </sheetViews>
  <sheetFormatPr defaultRowHeight="14.5" x14ac:dyDescent="0.35"/>
  <cols>
    <col min="1" max="1" width="22.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597</v>
      </c>
      <c r="B3" s="29" t="s">
        <v>565</v>
      </c>
    </row>
    <row r="4" spans="1:3" x14ac:dyDescent="0.35">
      <c r="A4" s="29" t="s">
        <v>596</v>
      </c>
      <c r="B4" t="s">
        <v>219</v>
      </c>
      <c r="C4" t="s">
        <v>567</v>
      </c>
    </row>
    <row r="5" spans="1:3" x14ac:dyDescent="0.35">
      <c r="A5" t="s">
        <v>575</v>
      </c>
      <c r="B5" s="30">
        <v>9</v>
      </c>
      <c r="C5" s="30"/>
    </row>
    <row r="6" spans="1:3" x14ac:dyDescent="0.35">
      <c r="A6" t="s">
        <v>54</v>
      </c>
      <c r="B6" s="30">
        <v>1</v>
      </c>
      <c r="C6" s="30">
        <v>1</v>
      </c>
    </row>
  </sheetData>
  <pageMargins left="0.511811024" right="0.511811024" top="0.78740157499999996" bottom="0.78740157499999996" header="0.31496062000000002" footer="0.31496062000000002"/>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43E7-5317-497B-9098-613891B738CB}">
  <dimension ref="A1:E9"/>
  <sheetViews>
    <sheetView zoomScale="145" zoomScaleNormal="145" workbookViewId="0">
      <selection activeCell="M10" sqref="M10"/>
    </sheetView>
  </sheetViews>
  <sheetFormatPr defaultRowHeight="14.5" x14ac:dyDescent="0.35"/>
  <cols>
    <col min="1" max="1" width="22.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5" x14ac:dyDescent="0.35">
      <c r="A1" s="29" t="s">
        <v>564</v>
      </c>
      <c r="B1" t="s">
        <v>568</v>
      </c>
    </row>
    <row r="3" spans="1:5" x14ac:dyDescent="0.35">
      <c r="A3" s="29" t="s">
        <v>599</v>
      </c>
      <c r="B3" s="29" t="s">
        <v>565</v>
      </c>
    </row>
    <row r="4" spans="1:5" x14ac:dyDescent="0.35">
      <c r="A4" s="29" t="s">
        <v>598</v>
      </c>
      <c r="B4" t="s">
        <v>219</v>
      </c>
      <c r="C4" t="s">
        <v>567</v>
      </c>
      <c r="D4" t="s">
        <v>569</v>
      </c>
      <c r="E4" t="s">
        <v>571</v>
      </c>
    </row>
    <row r="5" spans="1:5" x14ac:dyDescent="0.35">
      <c r="A5" t="s">
        <v>575</v>
      </c>
      <c r="B5" s="30">
        <v>5</v>
      </c>
      <c r="C5" s="30">
        <v>1</v>
      </c>
      <c r="D5" s="30"/>
      <c r="E5" s="30">
        <v>1</v>
      </c>
    </row>
    <row r="6" spans="1:5" x14ac:dyDescent="0.35">
      <c r="A6" t="s">
        <v>582</v>
      </c>
      <c r="B6" s="30"/>
      <c r="C6" s="30"/>
      <c r="D6" s="30"/>
      <c r="E6" s="30">
        <v>1</v>
      </c>
    </row>
    <row r="7" spans="1:5" x14ac:dyDescent="0.35">
      <c r="A7" t="s">
        <v>583</v>
      </c>
      <c r="B7" s="30">
        <v>1</v>
      </c>
      <c r="C7" s="30"/>
      <c r="D7" s="30"/>
      <c r="E7" s="30"/>
    </row>
    <row r="8" spans="1:5" x14ac:dyDescent="0.35">
      <c r="A8" t="s">
        <v>576</v>
      </c>
      <c r="B8" s="30">
        <v>1</v>
      </c>
      <c r="C8" s="30">
        <v>1</v>
      </c>
      <c r="D8" s="30"/>
      <c r="E8" s="30"/>
    </row>
    <row r="9" spans="1:5" x14ac:dyDescent="0.35">
      <c r="A9" t="s">
        <v>54</v>
      </c>
      <c r="B9" s="30">
        <v>1</v>
      </c>
      <c r="C9" s="30"/>
      <c r="D9" s="30">
        <v>1</v>
      </c>
      <c r="E9" s="30"/>
    </row>
  </sheetData>
  <pageMargins left="0.511811024" right="0.511811024" top="0.78740157499999996" bottom="0.78740157499999996" header="0.31496062000000002" footer="0.31496062000000002"/>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04BD-1BF2-4826-B930-2B66C77411F9}">
  <dimension ref="A1:C6"/>
  <sheetViews>
    <sheetView topLeftCell="A7" zoomScale="145" zoomScaleNormal="145" workbookViewId="0">
      <selection activeCell="B1" sqref="B1"/>
    </sheetView>
  </sheetViews>
  <sheetFormatPr defaultRowHeight="14.5" x14ac:dyDescent="0.35"/>
  <cols>
    <col min="1" max="1" width="22.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601</v>
      </c>
      <c r="B3" s="29" t="s">
        <v>565</v>
      </c>
    </row>
    <row r="4" spans="1:3" x14ac:dyDescent="0.35">
      <c r="A4" s="29" t="s">
        <v>600</v>
      </c>
      <c r="B4" t="s">
        <v>219</v>
      </c>
      <c r="C4" t="s">
        <v>567</v>
      </c>
    </row>
    <row r="5" spans="1:3" x14ac:dyDescent="0.35">
      <c r="A5" t="s">
        <v>575</v>
      </c>
      <c r="B5" s="30">
        <v>9</v>
      </c>
      <c r="C5" s="30"/>
    </row>
    <row r="6" spans="1:3" x14ac:dyDescent="0.35">
      <c r="A6" t="s">
        <v>54</v>
      </c>
      <c r="B6" s="30">
        <v>1</v>
      </c>
      <c r="C6" s="30">
        <v>1</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0D6D1-58D8-471C-8845-C2A7EC73CBEA}">
  <dimension ref="A1:AQ149"/>
  <sheetViews>
    <sheetView zoomScaleNormal="100" workbookViewId="0">
      <pane xSplit="4" ySplit="1" topLeftCell="E68" activePane="bottomRight" state="frozen"/>
      <selection pane="topRight" activeCell="C1" sqref="C1"/>
      <selection pane="bottomLeft" activeCell="A3" sqref="A3"/>
      <selection pane="bottomRight" activeCell="A90" sqref="A90:XFD108"/>
    </sheetView>
  </sheetViews>
  <sheetFormatPr defaultRowHeight="14.5" x14ac:dyDescent="0.35"/>
  <cols>
    <col min="2" max="2" width="23.81640625" style="18" customWidth="1"/>
    <col min="3" max="3" width="15.26953125" style="18" bestFit="1" customWidth="1"/>
    <col min="4" max="4" width="12.6328125" style="18" bestFit="1" customWidth="1"/>
    <col min="5" max="5" width="14" style="18" bestFit="1" customWidth="1"/>
    <col min="6" max="32" width="12.6328125" style="18" customWidth="1"/>
    <col min="33" max="33" width="12.6328125" style="39" customWidth="1"/>
    <col min="34" max="42" width="8.7265625" style="39"/>
  </cols>
  <sheetData>
    <row r="1" spans="1:43" ht="28" x14ac:dyDescent="0.35">
      <c r="B1" s="35" t="s">
        <v>1</v>
      </c>
      <c r="C1" s="1" t="s">
        <v>4</v>
      </c>
      <c r="D1" s="28" t="s">
        <v>564</v>
      </c>
      <c r="E1" s="28" t="s">
        <v>565</v>
      </c>
      <c r="F1" s="2" t="s">
        <v>650</v>
      </c>
      <c r="G1" s="2" t="s">
        <v>651</v>
      </c>
      <c r="H1" s="2" t="s">
        <v>652</v>
      </c>
      <c r="I1" s="2" t="s">
        <v>653</v>
      </c>
      <c r="J1" s="2" t="s">
        <v>654</v>
      </c>
      <c r="K1" s="2" t="s">
        <v>655</v>
      </c>
      <c r="L1" s="2" t="s">
        <v>656</v>
      </c>
      <c r="M1" s="2" t="s">
        <v>657</v>
      </c>
      <c r="N1" s="2" t="s">
        <v>658</v>
      </c>
      <c r="O1" s="2" t="s">
        <v>659</v>
      </c>
      <c r="P1" s="2" t="s">
        <v>660</v>
      </c>
      <c r="Q1" s="2" t="s">
        <v>661</v>
      </c>
      <c r="R1" s="2" t="s">
        <v>662</v>
      </c>
      <c r="S1" s="2" t="s">
        <v>663</v>
      </c>
      <c r="T1" s="2" t="s">
        <v>664</v>
      </c>
      <c r="U1" s="2" t="s">
        <v>665</v>
      </c>
      <c r="V1" s="2" t="s">
        <v>666</v>
      </c>
      <c r="W1" s="2" t="s">
        <v>667</v>
      </c>
      <c r="X1" s="2" t="s">
        <v>668</v>
      </c>
      <c r="Y1" s="2" t="s">
        <v>669</v>
      </c>
      <c r="Z1" s="2" t="s">
        <v>670</v>
      </c>
      <c r="AA1" s="2" t="s">
        <v>671</v>
      </c>
      <c r="AB1" s="2" t="s">
        <v>672</v>
      </c>
      <c r="AC1" s="2" t="s">
        <v>673</v>
      </c>
      <c r="AD1" s="2" t="s">
        <v>674</v>
      </c>
      <c r="AE1" s="2" t="s">
        <v>675</v>
      </c>
      <c r="AF1" s="35" t="s">
        <v>676</v>
      </c>
      <c r="AG1" s="42" t="s">
        <v>698</v>
      </c>
      <c r="AH1" s="45" t="s">
        <v>695</v>
      </c>
      <c r="AI1" s="45" t="s">
        <v>690</v>
      </c>
      <c r="AJ1" s="45" t="s">
        <v>691</v>
      </c>
      <c r="AK1" s="45" t="s">
        <v>692</v>
      </c>
      <c r="AL1" s="45" t="s">
        <v>693</v>
      </c>
      <c r="AM1" s="45" t="s">
        <v>694</v>
      </c>
      <c r="AN1" s="46" t="s">
        <v>696</v>
      </c>
      <c r="AO1" s="46" t="s">
        <v>697</v>
      </c>
      <c r="AP1" s="43" t="s">
        <v>699</v>
      </c>
      <c r="AQ1" s="41" t="s">
        <v>701</v>
      </c>
    </row>
    <row r="2" spans="1:43" x14ac:dyDescent="0.35">
      <c r="A2" t="str">
        <f>RIGHT(E2,2)</f>
        <v>MA</v>
      </c>
      <c r="B2" s="31" t="s">
        <v>350</v>
      </c>
      <c r="C2" s="32" t="s">
        <v>353</v>
      </c>
      <c r="D2" s="33" t="s">
        <v>568</v>
      </c>
      <c r="E2" s="33" t="s">
        <v>219</v>
      </c>
      <c r="F2" s="22">
        <v>1</v>
      </c>
      <c r="G2" s="22">
        <v>5</v>
      </c>
      <c r="H2" s="22">
        <v>1</v>
      </c>
      <c r="I2" s="22">
        <v>2</v>
      </c>
      <c r="J2" s="22">
        <v>3</v>
      </c>
      <c r="K2" s="22">
        <v>3</v>
      </c>
      <c r="L2" s="22">
        <v>1</v>
      </c>
      <c r="M2" s="22">
        <v>1</v>
      </c>
      <c r="N2" s="22">
        <v>5</v>
      </c>
      <c r="O2" s="22">
        <v>1</v>
      </c>
      <c r="P2" s="22">
        <v>1</v>
      </c>
      <c r="Q2" s="22">
        <v>1</v>
      </c>
      <c r="R2" s="22">
        <v>1</v>
      </c>
      <c r="S2" s="22">
        <v>2</v>
      </c>
      <c r="T2" s="22">
        <v>2</v>
      </c>
      <c r="U2" s="22">
        <v>3</v>
      </c>
      <c r="V2" s="22">
        <v>2</v>
      </c>
      <c r="W2" s="22">
        <v>1</v>
      </c>
      <c r="X2" s="22">
        <v>1</v>
      </c>
      <c r="Y2" s="8">
        <v>1</v>
      </c>
      <c r="Z2" s="22">
        <v>1</v>
      </c>
      <c r="AA2" s="22">
        <v>2</v>
      </c>
      <c r="AB2" s="22">
        <v>3</v>
      </c>
      <c r="AC2" s="22">
        <v>1</v>
      </c>
      <c r="AD2" s="22">
        <v>1</v>
      </c>
      <c r="AE2" s="22">
        <v>5</v>
      </c>
      <c r="AF2" s="31">
        <v>1</v>
      </c>
      <c r="AG2" s="31">
        <f>SUM(F2:AF2)</f>
        <v>52</v>
      </c>
      <c r="AH2" s="47">
        <f>COUNTIF(F2:AF2,"0")</f>
        <v>0</v>
      </c>
      <c r="AI2" s="47">
        <f>COUNTIF(F2:AF2,"1")</f>
        <v>15</v>
      </c>
      <c r="AJ2" s="47">
        <f>COUNTIF(F2:AF2,"2")</f>
        <v>5</v>
      </c>
      <c r="AK2" s="47">
        <f>COUNTIF(F2:AF2,"3")</f>
        <v>4</v>
      </c>
      <c r="AL2" s="47">
        <f>COUNTIF(F2:AF2,"4")</f>
        <v>0</v>
      </c>
      <c r="AM2" s="47">
        <f>COUNTIF(F2:AF2,"5")</f>
        <v>3</v>
      </c>
      <c r="AN2" s="47">
        <f>(27-AH2)*1</f>
        <v>27</v>
      </c>
      <c r="AO2" s="47">
        <f>(27-AH2)*5</f>
        <v>135</v>
      </c>
      <c r="AP2" s="44">
        <f>((100*(AG2-AN2))/(AO2-AN2))</f>
        <v>23.148148148148149</v>
      </c>
      <c r="AQ2" s="50" t="str">
        <f>IF(AP2&lt;=20,"Low",IF(AND(AP2&gt;20,AP2&lt;=60),"Medium",IF(AP2&gt;60,"High")))</f>
        <v>Medium</v>
      </c>
    </row>
    <row r="3" spans="1:43" x14ac:dyDescent="0.35">
      <c r="A3" t="str">
        <f t="shared" ref="A3:A57" si="0">RIGHT(E3,2)</f>
        <v>PV</v>
      </c>
      <c r="B3" s="31" t="s">
        <v>464</v>
      </c>
      <c r="C3" s="32" t="s">
        <v>353</v>
      </c>
      <c r="D3" s="33" t="s">
        <v>568</v>
      </c>
      <c r="E3" s="33" t="s">
        <v>567</v>
      </c>
      <c r="F3" s="22">
        <v>5</v>
      </c>
      <c r="G3" s="22">
        <v>3</v>
      </c>
      <c r="H3" s="22">
        <v>3</v>
      </c>
      <c r="I3" s="22">
        <v>2</v>
      </c>
      <c r="J3" s="22">
        <v>1</v>
      </c>
      <c r="K3" s="22">
        <v>1</v>
      </c>
      <c r="L3" s="22">
        <v>3</v>
      </c>
      <c r="M3" s="22">
        <v>1</v>
      </c>
      <c r="N3" s="22">
        <v>5</v>
      </c>
      <c r="O3" s="22">
        <v>1</v>
      </c>
      <c r="P3" s="22">
        <v>1</v>
      </c>
      <c r="Q3" s="22">
        <v>1</v>
      </c>
      <c r="R3" s="22">
        <v>1</v>
      </c>
      <c r="S3" s="22">
        <v>1</v>
      </c>
      <c r="T3" s="22">
        <v>1</v>
      </c>
      <c r="U3" s="22">
        <v>4</v>
      </c>
      <c r="V3" s="22">
        <v>1</v>
      </c>
      <c r="W3" s="22">
        <v>1</v>
      </c>
      <c r="X3" s="22">
        <v>1</v>
      </c>
      <c r="Y3" s="8">
        <v>1</v>
      </c>
      <c r="Z3" s="22">
        <v>0</v>
      </c>
      <c r="AA3" s="22">
        <v>0</v>
      </c>
      <c r="AB3" s="22">
        <v>1</v>
      </c>
      <c r="AC3" s="22">
        <v>1</v>
      </c>
      <c r="AD3" s="22">
        <v>1</v>
      </c>
      <c r="AE3" s="22">
        <v>5</v>
      </c>
      <c r="AF3" s="31">
        <v>1</v>
      </c>
      <c r="AG3" s="31">
        <f t="shared" ref="AG3:AG57" si="1">SUM(F3:AF3)</f>
        <v>47</v>
      </c>
      <c r="AH3" s="47">
        <f t="shared" ref="AH3:AH57" si="2">COUNTIF(F3:AF3,"0")</f>
        <v>2</v>
      </c>
      <c r="AI3" s="47">
        <f t="shared" ref="AI3:AI57" si="3">COUNTIF(F3:AF3,"1")</f>
        <v>17</v>
      </c>
      <c r="AJ3" s="47">
        <f t="shared" ref="AJ3:AJ57" si="4">COUNTIF(F3:AF3,"2")</f>
        <v>1</v>
      </c>
      <c r="AK3" s="47">
        <f t="shared" ref="AK3:AK57" si="5">COUNTIF(F3:AF3,"3")</f>
        <v>3</v>
      </c>
      <c r="AL3" s="47">
        <f t="shared" ref="AL3:AL57" si="6">COUNTIF(F3:AF3,"4")</f>
        <v>1</v>
      </c>
      <c r="AM3" s="47">
        <f t="shared" ref="AM3:AM57" si="7">COUNTIF(F3:AF3,"5")</f>
        <v>3</v>
      </c>
      <c r="AN3" s="47">
        <f t="shared" ref="AN3:AN57" si="8">(27-AH3)*1</f>
        <v>25</v>
      </c>
      <c r="AO3" s="47">
        <f t="shared" ref="AO3:AO57" si="9">(27-AH3)*5</f>
        <v>125</v>
      </c>
      <c r="AP3" s="44">
        <f t="shared" ref="AP3:AP57" si="10">((100*(AG3-AN3))/(AO3-AN3))</f>
        <v>22</v>
      </c>
      <c r="AQ3" s="50" t="str">
        <f t="shared" ref="AQ3:AQ57" si="11">IF(AP3&lt;=20,"Low",IF(AND(AP3&gt;20,AP3&lt;=60),"Medium",IF(AP3&gt;60,"High")))</f>
        <v>Medium</v>
      </c>
    </row>
    <row r="4" spans="1:43" x14ac:dyDescent="0.35">
      <c r="A4" t="str">
        <f t="shared" si="0"/>
        <v>MA</v>
      </c>
      <c r="B4" s="31" t="s">
        <v>217</v>
      </c>
      <c r="C4" s="32" t="s">
        <v>220</v>
      </c>
      <c r="D4" s="33" t="s">
        <v>568</v>
      </c>
      <c r="E4" s="33" t="s">
        <v>219</v>
      </c>
      <c r="F4" s="22">
        <v>1</v>
      </c>
      <c r="G4" s="22">
        <v>3</v>
      </c>
      <c r="H4" s="22">
        <v>1</v>
      </c>
      <c r="I4" s="22">
        <v>5</v>
      </c>
      <c r="J4" s="22">
        <v>3</v>
      </c>
      <c r="K4" s="22">
        <v>5</v>
      </c>
      <c r="L4" s="22">
        <v>3</v>
      </c>
      <c r="M4" s="22">
        <v>5</v>
      </c>
      <c r="N4" s="22">
        <v>5</v>
      </c>
      <c r="O4" s="22">
        <v>1</v>
      </c>
      <c r="P4" s="22">
        <v>1</v>
      </c>
      <c r="Q4" s="22">
        <v>1</v>
      </c>
      <c r="R4" s="22">
        <v>1</v>
      </c>
      <c r="S4" s="22">
        <v>3</v>
      </c>
      <c r="T4" s="22">
        <v>1</v>
      </c>
      <c r="U4" s="22">
        <v>3</v>
      </c>
      <c r="V4" s="22">
        <v>1</v>
      </c>
      <c r="W4" s="22">
        <v>1</v>
      </c>
      <c r="X4" s="22">
        <v>3</v>
      </c>
      <c r="Y4" s="8">
        <v>1</v>
      </c>
      <c r="Z4" s="22">
        <v>5</v>
      </c>
      <c r="AA4" s="22">
        <v>5</v>
      </c>
      <c r="AB4" s="22">
        <v>5</v>
      </c>
      <c r="AC4" s="22">
        <v>1</v>
      </c>
      <c r="AD4" s="22">
        <v>1</v>
      </c>
      <c r="AE4" s="22">
        <v>5</v>
      </c>
      <c r="AF4" s="31">
        <v>1</v>
      </c>
      <c r="AG4" s="31">
        <f t="shared" si="1"/>
        <v>71</v>
      </c>
      <c r="AH4" s="47">
        <f t="shared" si="2"/>
        <v>0</v>
      </c>
      <c r="AI4" s="47">
        <f t="shared" si="3"/>
        <v>13</v>
      </c>
      <c r="AJ4" s="47">
        <f t="shared" si="4"/>
        <v>0</v>
      </c>
      <c r="AK4" s="47">
        <f t="shared" si="5"/>
        <v>6</v>
      </c>
      <c r="AL4" s="47">
        <f t="shared" si="6"/>
        <v>0</v>
      </c>
      <c r="AM4" s="47">
        <f t="shared" si="7"/>
        <v>8</v>
      </c>
      <c r="AN4" s="47">
        <f t="shared" si="8"/>
        <v>27</v>
      </c>
      <c r="AO4" s="47">
        <f t="shared" si="9"/>
        <v>135</v>
      </c>
      <c r="AP4" s="44">
        <f t="shared" si="10"/>
        <v>40.74074074074074</v>
      </c>
      <c r="AQ4" s="50" t="str">
        <f t="shared" si="11"/>
        <v>Medium</v>
      </c>
    </row>
    <row r="5" spans="1:43" x14ac:dyDescent="0.35">
      <c r="A5" t="str">
        <f t="shared" si="0"/>
        <v>QA</v>
      </c>
      <c r="B5" s="31" t="s">
        <v>347</v>
      </c>
      <c r="C5" s="32" t="s">
        <v>220</v>
      </c>
      <c r="D5" s="33" t="s">
        <v>568</v>
      </c>
      <c r="E5" s="33" t="s">
        <v>571</v>
      </c>
      <c r="F5" s="22">
        <v>5</v>
      </c>
      <c r="G5" s="22">
        <v>1</v>
      </c>
      <c r="H5" s="22">
        <v>1</v>
      </c>
      <c r="I5" s="22">
        <v>1</v>
      </c>
      <c r="J5" s="22">
        <v>3</v>
      </c>
      <c r="K5" s="22">
        <v>5</v>
      </c>
      <c r="L5" s="22">
        <v>1</v>
      </c>
      <c r="M5" s="22">
        <v>1</v>
      </c>
      <c r="N5" s="22">
        <v>5</v>
      </c>
      <c r="O5" s="22">
        <v>2</v>
      </c>
      <c r="P5" s="22">
        <v>1</v>
      </c>
      <c r="Q5" s="22">
        <v>2</v>
      </c>
      <c r="R5" s="22">
        <v>1</v>
      </c>
      <c r="S5" s="22">
        <v>1</v>
      </c>
      <c r="T5" s="22">
        <v>1</v>
      </c>
      <c r="U5" s="22">
        <v>4</v>
      </c>
      <c r="V5" s="22">
        <v>2</v>
      </c>
      <c r="W5" s="22">
        <v>2</v>
      </c>
      <c r="X5" s="22">
        <v>1</v>
      </c>
      <c r="Y5" s="8">
        <v>1</v>
      </c>
      <c r="Z5" s="22">
        <v>4</v>
      </c>
      <c r="AA5" s="22">
        <v>3</v>
      </c>
      <c r="AB5" s="22">
        <v>1</v>
      </c>
      <c r="AC5" s="22">
        <v>1</v>
      </c>
      <c r="AD5" s="22">
        <v>0</v>
      </c>
      <c r="AE5" s="22">
        <v>3</v>
      </c>
      <c r="AF5" s="31">
        <v>1</v>
      </c>
      <c r="AG5" s="31">
        <f t="shared" si="1"/>
        <v>54</v>
      </c>
      <c r="AH5" s="47">
        <f t="shared" si="2"/>
        <v>1</v>
      </c>
      <c r="AI5" s="47">
        <f t="shared" si="3"/>
        <v>14</v>
      </c>
      <c r="AJ5" s="47">
        <f t="shared" si="4"/>
        <v>4</v>
      </c>
      <c r="AK5" s="47">
        <f t="shared" si="5"/>
        <v>3</v>
      </c>
      <c r="AL5" s="47">
        <f t="shared" si="6"/>
        <v>2</v>
      </c>
      <c r="AM5" s="47">
        <f t="shared" si="7"/>
        <v>3</v>
      </c>
      <c r="AN5" s="47">
        <f t="shared" si="8"/>
        <v>26</v>
      </c>
      <c r="AO5" s="47">
        <f t="shared" si="9"/>
        <v>130</v>
      </c>
      <c r="AP5" s="44">
        <f t="shared" si="10"/>
        <v>26.923076923076923</v>
      </c>
      <c r="AQ5" s="50" t="str">
        <f t="shared" si="11"/>
        <v>Medium</v>
      </c>
    </row>
    <row r="6" spans="1:43" x14ac:dyDescent="0.35">
      <c r="A6" t="str">
        <f t="shared" si="0"/>
        <v>MA</v>
      </c>
      <c r="B6" s="31" t="s">
        <v>415</v>
      </c>
      <c r="C6" s="32" t="s">
        <v>85</v>
      </c>
      <c r="D6" s="33" t="s">
        <v>568</v>
      </c>
      <c r="E6" s="33" t="s">
        <v>219</v>
      </c>
      <c r="F6" s="22">
        <v>5</v>
      </c>
      <c r="G6" s="22">
        <v>5</v>
      </c>
      <c r="H6" s="22">
        <v>1</v>
      </c>
      <c r="I6" s="22">
        <v>1</v>
      </c>
      <c r="J6" s="22">
        <v>3</v>
      </c>
      <c r="K6" s="22">
        <v>5</v>
      </c>
      <c r="L6" s="22">
        <v>2</v>
      </c>
      <c r="M6" s="22">
        <v>5</v>
      </c>
      <c r="N6" s="22">
        <v>5</v>
      </c>
      <c r="O6" s="22">
        <v>1</v>
      </c>
      <c r="P6" s="22">
        <v>1</v>
      </c>
      <c r="Q6" s="22">
        <v>5</v>
      </c>
      <c r="R6" s="22">
        <v>1</v>
      </c>
      <c r="S6" s="22">
        <v>1</v>
      </c>
      <c r="T6" s="22">
        <v>3</v>
      </c>
      <c r="U6" s="22">
        <v>2</v>
      </c>
      <c r="V6" s="22">
        <v>0</v>
      </c>
      <c r="W6" s="22">
        <v>4</v>
      </c>
      <c r="X6" s="22">
        <v>3</v>
      </c>
      <c r="Y6" s="8">
        <v>1</v>
      </c>
      <c r="Z6" s="22">
        <v>0</v>
      </c>
      <c r="AA6" s="22">
        <v>1</v>
      </c>
      <c r="AB6" s="22">
        <v>5</v>
      </c>
      <c r="AC6" s="22">
        <v>2</v>
      </c>
      <c r="AD6" s="22">
        <v>5</v>
      </c>
      <c r="AE6" s="22">
        <v>5</v>
      </c>
      <c r="AF6" s="31">
        <v>2</v>
      </c>
      <c r="AG6" s="31">
        <f t="shared" si="1"/>
        <v>74</v>
      </c>
      <c r="AH6" s="47">
        <f t="shared" si="2"/>
        <v>2</v>
      </c>
      <c r="AI6" s="47">
        <f t="shared" si="3"/>
        <v>8</v>
      </c>
      <c r="AJ6" s="47">
        <f t="shared" si="4"/>
        <v>4</v>
      </c>
      <c r="AK6" s="47">
        <f t="shared" si="5"/>
        <v>3</v>
      </c>
      <c r="AL6" s="47">
        <f t="shared" si="6"/>
        <v>1</v>
      </c>
      <c r="AM6" s="47">
        <f t="shared" si="7"/>
        <v>9</v>
      </c>
      <c r="AN6" s="47">
        <f t="shared" si="8"/>
        <v>25</v>
      </c>
      <c r="AO6" s="47">
        <f t="shared" si="9"/>
        <v>125</v>
      </c>
      <c r="AP6" s="44">
        <f t="shared" si="10"/>
        <v>49</v>
      </c>
      <c r="AQ6" s="50" t="str">
        <f t="shared" si="11"/>
        <v>Medium</v>
      </c>
    </row>
    <row r="7" spans="1:43" x14ac:dyDescent="0.35">
      <c r="A7" t="str">
        <f t="shared" si="0"/>
        <v>MA</v>
      </c>
      <c r="B7" s="31" t="s">
        <v>376</v>
      </c>
      <c r="C7" s="32" t="s">
        <v>85</v>
      </c>
      <c r="D7" s="33" t="s">
        <v>568</v>
      </c>
      <c r="E7" s="33" t="s">
        <v>219</v>
      </c>
      <c r="F7" s="22">
        <v>5</v>
      </c>
      <c r="G7" s="22">
        <v>5</v>
      </c>
      <c r="H7" s="22">
        <v>3</v>
      </c>
      <c r="I7" s="22">
        <v>3</v>
      </c>
      <c r="J7" s="22">
        <v>3</v>
      </c>
      <c r="K7" s="22">
        <v>3</v>
      </c>
      <c r="L7" s="22">
        <v>5</v>
      </c>
      <c r="M7" s="22">
        <v>1</v>
      </c>
      <c r="N7" s="22">
        <v>3</v>
      </c>
      <c r="O7" s="22">
        <v>1</v>
      </c>
      <c r="P7" s="22">
        <v>1</v>
      </c>
      <c r="Q7" s="22">
        <v>0</v>
      </c>
      <c r="R7" s="22">
        <v>5</v>
      </c>
      <c r="S7" s="22">
        <v>2</v>
      </c>
      <c r="T7" s="22">
        <v>1</v>
      </c>
      <c r="U7" s="22">
        <v>2</v>
      </c>
      <c r="V7" s="22">
        <v>1</v>
      </c>
      <c r="W7" s="22">
        <v>1</v>
      </c>
      <c r="X7" s="22">
        <v>3</v>
      </c>
      <c r="Y7" s="8">
        <v>1</v>
      </c>
      <c r="Z7" s="22">
        <v>3</v>
      </c>
      <c r="AA7" s="22">
        <v>1</v>
      </c>
      <c r="AB7" s="22">
        <v>5</v>
      </c>
      <c r="AC7" s="22">
        <v>2</v>
      </c>
      <c r="AD7" s="22">
        <v>5</v>
      </c>
      <c r="AE7" s="22">
        <v>5</v>
      </c>
      <c r="AF7" s="31">
        <v>2</v>
      </c>
      <c r="AG7" s="31">
        <f t="shared" si="1"/>
        <v>72</v>
      </c>
      <c r="AH7" s="47">
        <f t="shared" si="2"/>
        <v>1</v>
      </c>
      <c r="AI7" s="47">
        <f t="shared" si="3"/>
        <v>8</v>
      </c>
      <c r="AJ7" s="47">
        <f t="shared" si="4"/>
        <v>4</v>
      </c>
      <c r="AK7" s="47">
        <f t="shared" si="5"/>
        <v>7</v>
      </c>
      <c r="AL7" s="47">
        <f t="shared" si="6"/>
        <v>0</v>
      </c>
      <c r="AM7" s="47">
        <f t="shared" si="7"/>
        <v>7</v>
      </c>
      <c r="AN7" s="47">
        <f t="shared" si="8"/>
        <v>26</v>
      </c>
      <c r="AO7" s="47">
        <f t="shared" si="9"/>
        <v>130</v>
      </c>
      <c r="AP7" s="44">
        <f t="shared" si="10"/>
        <v>44.230769230769234</v>
      </c>
      <c r="AQ7" s="50" t="str">
        <f t="shared" si="11"/>
        <v>Medium</v>
      </c>
    </row>
    <row r="8" spans="1:43" x14ac:dyDescent="0.35">
      <c r="A8" t="str">
        <f t="shared" si="0"/>
        <v>MA</v>
      </c>
      <c r="B8" s="31" t="s">
        <v>519</v>
      </c>
      <c r="C8" s="32" t="s">
        <v>522</v>
      </c>
      <c r="D8" s="33" t="s">
        <v>568</v>
      </c>
      <c r="E8" s="33" t="s">
        <v>219</v>
      </c>
      <c r="F8" s="22">
        <v>5</v>
      </c>
      <c r="G8" s="22">
        <v>5</v>
      </c>
      <c r="H8" s="22">
        <v>3</v>
      </c>
      <c r="I8" s="22">
        <v>4</v>
      </c>
      <c r="J8" s="22">
        <v>3</v>
      </c>
      <c r="K8" s="22">
        <v>3</v>
      </c>
      <c r="L8" s="22">
        <v>1</v>
      </c>
      <c r="M8" s="22">
        <v>5</v>
      </c>
      <c r="N8" s="22">
        <v>1</v>
      </c>
      <c r="O8" s="22">
        <v>1</v>
      </c>
      <c r="P8" s="22">
        <v>1</v>
      </c>
      <c r="Q8" s="22">
        <v>4</v>
      </c>
      <c r="R8" s="22">
        <v>1</v>
      </c>
      <c r="S8" s="22">
        <v>2</v>
      </c>
      <c r="T8" s="22">
        <v>2</v>
      </c>
      <c r="U8" s="22">
        <v>5</v>
      </c>
      <c r="V8" s="22">
        <v>3</v>
      </c>
      <c r="W8" s="22">
        <v>2</v>
      </c>
      <c r="X8" s="22">
        <v>5</v>
      </c>
      <c r="Y8" s="22">
        <v>5</v>
      </c>
      <c r="Z8" s="22">
        <v>5</v>
      </c>
      <c r="AA8" s="22">
        <v>3</v>
      </c>
      <c r="AB8" s="22">
        <v>3</v>
      </c>
      <c r="AC8" s="22">
        <v>2</v>
      </c>
      <c r="AD8" s="22">
        <v>3</v>
      </c>
      <c r="AE8" s="22">
        <v>3</v>
      </c>
      <c r="AF8" s="31">
        <v>1</v>
      </c>
      <c r="AG8" s="31">
        <f t="shared" si="1"/>
        <v>81</v>
      </c>
      <c r="AH8" s="47">
        <f t="shared" si="2"/>
        <v>0</v>
      </c>
      <c r="AI8" s="47">
        <f t="shared" si="3"/>
        <v>6</v>
      </c>
      <c r="AJ8" s="47">
        <f t="shared" si="4"/>
        <v>4</v>
      </c>
      <c r="AK8" s="47">
        <f t="shared" si="5"/>
        <v>8</v>
      </c>
      <c r="AL8" s="47">
        <f t="shared" si="6"/>
        <v>2</v>
      </c>
      <c r="AM8" s="47">
        <f t="shared" si="7"/>
        <v>7</v>
      </c>
      <c r="AN8" s="47">
        <f t="shared" si="8"/>
        <v>27</v>
      </c>
      <c r="AO8" s="47">
        <f t="shared" si="9"/>
        <v>135</v>
      </c>
      <c r="AP8" s="44">
        <f t="shared" si="10"/>
        <v>50</v>
      </c>
      <c r="AQ8" s="50" t="str">
        <f t="shared" si="11"/>
        <v>Medium</v>
      </c>
    </row>
    <row r="9" spans="1:43" x14ac:dyDescent="0.35">
      <c r="A9" t="str">
        <f t="shared" si="0"/>
        <v>MA</v>
      </c>
      <c r="B9" s="31" t="s">
        <v>342</v>
      </c>
      <c r="C9" s="32" t="s">
        <v>345</v>
      </c>
      <c r="D9" s="33" t="s">
        <v>568</v>
      </c>
      <c r="E9" s="33" t="s">
        <v>219</v>
      </c>
      <c r="F9" s="22">
        <v>5</v>
      </c>
      <c r="G9" s="22">
        <v>0</v>
      </c>
      <c r="H9" s="22">
        <v>1</v>
      </c>
      <c r="I9" s="22">
        <v>0</v>
      </c>
      <c r="J9" s="22">
        <v>1</v>
      </c>
      <c r="K9" s="22">
        <v>1</v>
      </c>
      <c r="L9" s="22">
        <v>0</v>
      </c>
      <c r="M9" s="22">
        <v>0</v>
      </c>
      <c r="N9" s="22">
        <v>3</v>
      </c>
      <c r="O9" s="22">
        <v>1</v>
      </c>
      <c r="P9" s="22">
        <v>1</v>
      </c>
      <c r="Q9" s="22">
        <v>1</v>
      </c>
      <c r="R9" s="22">
        <v>1</v>
      </c>
      <c r="S9" s="22">
        <v>1</v>
      </c>
      <c r="T9" s="22">
        <v>0</v>
      </c>
      <c r="U9" s="22">
        <v>1</v>
      </c>
      <c r="V9" s="22">
        <v>1</v>
      </c>
      <c r="W9" s="22">
        <v>1</v>
      </c>
      <c r="X9" s="22">
        <v>1</v>
      </c>
      <c r="Y9" s="8">
        <v>1</v>
      </c>
      <c r="Z9" s="22">
        <v>0</v>
      </c>
      <c r="AA9" s="22">
        <v>0</v>
      </c>
      <c r="AB9" s="22">
        <v>1</v>
      </c>
      <c r="AC9" s="22">
        <v>0</v>
      </c>
      <c r="AD9" s="22">
        <v>0</v>
      </c>
      <c r="AE9" s="22">
        <v>5</v>
      </c>
      <c r="AF9" s="31">
        <v>1</v>
      </c>
      <c r="AG9" s="31">
        <f t="shared" si="1"/>
        <v>28</v>
      </c>
      <c r="AH9" s="47">
        <f t="shared" si="2"/>
        <v>9</v>
      </c>
      <c r="AI9" s="47">
        <f t="shared" si="3"/>
        <v>15</v>
      </c>
      <c r="AJ9" s="47">
        <f t="shared" si="4"/>
        <v>0</v>
      </c>
      <c r="AK9" s="47">
        <f t="shared" si="5"/>
        <v>1</v>
      </c>
      <c r="AL9" s="47">
        <f t="shared" si="6"/>
        <v>0</v>
      </c>
      <c r="AM9" s="47">
        <f t="shared" si="7"/>
        <v>2</v>
      </c>
      <c r="AN9" s="47">
        <f t="shared" si="8"/>
        <v>18</v>
      </c>
      <c r="AO9" s="47">
        <f t="shared" si="9"/>
        <v>90</v>
      </c>
      <c r="AP9" s="44">
        <f t="shared" si="10"/>
        <v>13.888888888888889</v>
      </c>
      <c r="AQ9" s="50" t="str">
        <f t="shared" si="11"/>
        <v>Low</v>
      </c>
    </row>
    <row r="10" spans="1:43" x14ac:dyDescent="0.35">
      <c r="A10" t="str">
        <f t="shared" si="0"/>
        <v>MA</v>
      </c>
      <c r="B10" s="31" t="s">
        <v>248</v>
      </c>
      <c r="C10" s="32" t="s">
        <v>172</v>
      </c>
      <c r="D10" s="33" t="s">
        <v>568</v>
      </c>
      <c r="E10" s="33" t="s">
        <v>569</v>
      </c>
      <c r="F10" s="22">
        <v>5</v>
      </c>
      <c r="G10" s="22">
        <v>3</v>
      </c>
      <c r="H10" s="22">
        <v>1</v>
      </c>
      <c r="I10" s="22">
        <v>1</v>
      </c>
      <c r="J10" s="22">
        <v>1</v>
      </c>
      <c r="K10" s="22">
        <v>5</v>
      </c>
      <c r="L10" s="22">
        <v>1</v>
      </c>
      <c r="M10" s="22">
        <v>1</v>
      </c>
      <c r="N10" s="22">
        <v>5</v>
      </c>
      <c r="O10" s="22">
        <v>0</v>
      </c>
      <c r="P10" s="22">
        <v>3</v>
      </c>
      <c r="Q10" s="22">
        <v>0</v>
      </c>
      <c r="R10" s="22">
        <v>1</v>
      </c>
      <c r="S10" s="22">
        <v>0</v>
      </c>
      <c r="T10" s="22">
        <v>2</v>
      </c>
      <c r="U10" s="22">
        <v>3</v>
      </c>
      <c r="V10" s="22">
        <v>1</v>
      </c>
      <c r="W10" s="22">
        <v>3</v>
      </c>
      <c r="X10" s="22">
        <v>3</v>
      </c>
      <c r="Y10" s="8">
        <v>1</v>
      </c>
      <c r="Z10" s="22">
        <v>5</v>
      </c>
      <c r="AA10" s="22">
        <v>5</v>
      </c>
      <c r="AB10" s="22">
        <v>3</v>
      </c>
      <c r="AC10" s="22">
        <v>2</v>
      </c>
      <c r="AD10" s="22">
        <v>5</v>
      </c>
      <c r="AE10" s="22">
        <v>5</v>
      </c>
      <c r="AF10" s="31">
        <v>2</v>
      </c>
      <c r="AG10" s="31">
        <f t="shared" si="1"/>
        <v>67</v>
      </c>
      <c r="AH10" s="47">
        <f t="shared" si="2"/>
        <v>3</v>
      </c>
      <c r="AI10" s="47">
        <f t="shared" si="3"/>
        <v>8</v>
      </c>
      <c r="AJ10" s="47">
        <f t="shared" si="4"/>
        <v>3</v>
      </c>
      <c r="AK10" s="47">
        <f t="shared" si="5"/>
        <v>6</v>
      </c>
      <c r="AL10" s="47">
        <f t="shared" si="6"/>
        <v>0</v>
      </c>
      <c r="AM10" s="47">
        <f t="shared" si="7"/>
        <v>7</v>
      </c>
      <c r="AN10" s="47">
        <f t="shared" si="8"/>
        <v>24</v>
      </c>
      <c r="AO10" s="47">
        <f t="shared" si="9"/>
        <v>120</v>
      </c>
      <c r="AP10" s="44">
        <f t="shared" si="10"/>
        <v>44.791666666666664</v>
      </c>
      <c r="AQ10" s="50" t="str">
        <f t="shared" si="11"/>
        <v>Medium</v>
      </c>
    </row>
    <row r="11" spans="1:43" x14ac:dyDescent="0.35">
      <c r="A11" t="str">
        <f t="shared" si="0"/>
        <v>MA</v>
      </c>
      <c r="B11" s="31" t="s">
        <v>171</v>
      </c>
      <c r="C11" s="32" t="s">
        <v>172</v>
      </c>
      <c r="D11" s="33" t="s">
        <v>568</v>
      </c>
      <c r="E11" s="33" t="s">
        <v>219</v>
      </c>
      <c r="F11" s="22">
        <v>5</v>
      </c>
      <c r="G11" s="22">
        <v>5</v>
      </c>
      <c r="H11" s="22">
        <v>1</v>
      </c>
      <c r="I11" s="22">
        <v>3</v>
      </c>
      <c r="J11" s="22">
        <v>1</v>
      </c>
      <c r="K11" s="22">
        <v>5</v>
      </c>
      <c r="L11" s="22">
        <v>1</v>
      </c>
      <c r="M11" s="22">
        <v>1</v>
      </c>
      <c r="N11" s="22">
        <v>1</v>
      </c>
      <c r="O11" s="22">
        <v>1</v>
      </c>
      <c r="P11" s="22">
        <v>1</v>
      </c>
      <c r="Q11" s="22">
        <v>1</v>
      </c>
      <c r="R11" s="22">
        <v>1</v>
      </c>
      <c r="S11" s="22">
        <v>1</v>
      </c>
      <c r="T11" s="22">
        <v>1</v>
      </c>
      <c r="U11" s="22">
        <v>3</v>
      </c>
      <c r="V11" s="22">
        <v>2</v>
      </c>
      <c r="W11" s="22">
        <v>1</v>
      </c>
      <c r="X11" s="22">
        <v>1</v>
      </c>
      <c r="Y11" s="8">
        <v>1</v>
      </c>
      <c r="Z11" s="22">
        <v>4</v>
      </c>
      <c r="AA11" s="22">
        <v>0</v>
      </c>
      <c r="AB11" s="22">
        <v>3</v>
      </c>
      <c r="AC11" s="22">
        <v>1</v>
      </c>
      <c r="AD11" s="22">
        <v>0</v>
      </c>
      <c r="AE11" s="22">
        <v>3</v>
      </c>
      <c r="AF11" s="31">
        <v>1</v>
      </c>
      <c r="AG11" s="31">
        <f t="shared" si="1"/>
        <v>49</v>
      </c>
      <c r="AH11" s="47">
        <f t="shared" si="2"/>
        <v>2</v>
      </c>
      <c r="AI11" s="47">
        <f t="shared" si="3"/>
        <v>16</v>
      </c>
      <c r="AJ11" s="47">
        <f t="shared" si="4"/>
        <v>1</v>
      </c>
      <c r="AK11" s="47">
        <f t="shared" si="5"/>
        <v>4</v>
      </c>
      <c r="AL11" s="47">
        <f t="shared" si="6"/>
        <v>1</v>
      </c>
      <c r="AM11" s="47">
        <f t="shared" si="7"/>
        <v>3</v>
      </c>
      <c r="AN11" s="47">
        <f t="shared" si="8"/>
        <v>25</v>
      </c>
      <c r="AO11" s="47">
        <f t="shared" si="9"/>
        <v>125</v>
      </c>
      <c r="AP11" s="44">
        <f t="shared" si="10"/>
        <v>24</v>
      </c>
      <c r="AQ11" s="50" t="str">
        <f t="shared" si="11"/>
        <v>Medium</v>
      </c>
    </row>
    <row r="12" spans="1:43" x14ac:dyDescent="0.35">
      <c r="A12" t="str">
        <f t="shared" si="0"/>
        <v>QA</v>
      </c>
      <c r="B12" s="31" t="s">
        <v>95</v>
      </c>
      <c r="C12" s="32" t="s">
        <v>98</v>
      </c>
      <c r="D12" s="33" t="s">
        <v>568</v>
      </c>
      <c r="E12" s="33" t="s">
        <v>571</v>
      </c>
      <c r="F12" s="22">
        <v>5</v>
      </c>
      <c r="G12" s="22">
        <v>1</v>
      </c>
      <c r="H12" s="22">
        <v>1</v>
      </c>
      <c r="I12" s="22">
        <v>4</v>
      </c>
      <c r="J12" s="22">
        <v>3</v>
      </c>
      <c r="K12" s="22">
        <v>5</v>
      </c>
      <c r="L12" s="22">
        <v>1</v>
      </c>
      <c r="M12" s="22">
        <v>1</v>
      </c>
      <c r="N12" s="22">
        <v>5</v>
      </c>
      <c r="O12" s="22">
        <v>1</v>
      </c>
      <c r="P12" s="22">
        <v>3</v>
      </c>
      <c r="Q12" s="22">
        <v>1</v>
      </c>
      <c r="R12" s="22">
        <v>5</v>
      </c>
      <c r="S12" s="22">
        <v>2</v>
      </c>
      <c r="T12" s="22">
        <v>1</v>
      </c>
      <c r="U12" s="22">
        <v>2</v>
      </c>
      <c r="V12" s="22">
        <v>1</v>
      </c>
      <c r="W12" s="22">
        <v>1</v>
      </c>
      <c r="X12" s="22">
        <v>3</v>
      </c>
      <c r="Y12" s="8">
        <v>1</v>
      </c>
      <c r="Z12" s="22">
        <v>5</v>
      </c>
      <c r="AA12" s="22">
        <v>5</v>
      </c>
      <c r="AB12" s="22">
        <v>1</v>
      </c>
      <c r="AC12" s="22">
        <v>1</v>
      </c>
      <c r="AD12" s="22">
        <v>5</v>
      </c>
      <c r="AE12" s="22">
        <v>3</v>
      </c>
      <c r="AF12" s="31">
        <v>1</v>
      </c>
      <c r="AG12" s="31">
        <f t="shared" si="1"/>
        <v>68</v>
      </c>
      <c r="AH12" s="47">
        <f t="shared" si="2"/>
        <v>0</v>
      </c>
      <c r="AI12" s="47">
        <f t="shared" si="3"/>
        <v>13</v>
      </c>
      <c r="AJ12" s="47">
        <f t="shared" si="4"/>
        <v>2</v>
      </c>
      <c r="AK12" s="47">
        <f t="shared" si="5"/>
        <v>4</v>
      </c>
      <c r="AL12" s="47">
        <f t="shared" si="6"/>
        <v>1</v>
      </c>
      <c r="AM12" s="47">
        <f t="shared" si="7"/>
        <v>7</v>
      </c>
      <c r="AN12" s="47">
        <f t="shared" si="8"/>
        <v>27</v>
      </c>
      <c r="AO12" s="47">
        <f t="shared" si="9"/>
        <v>135</v>
      </c>
      <c r="AP12" s="44">
        <f t="shared" si="10"/>
        <v>37.962962962962962</v>
      </c>
      <c r="AQ12" s="50" t="str">
        <f t="shared" si="11"/>
        <v>Medium</v>
      </c>
    </row>
    <row r="13" spans="1:43" x14ac:dyDescent="0.35">
      <c r="A13" t="str">
        <f t="shared" si="0"/>
        <v>MA</v>
      </c>
      <c r="B13" s="31" t="s">
        <v>228</v>
      </c>
      <c r="C13" s="32" t="s">
        <v>98</v>
      </c>
      <c r="D13" s="33" t="s">
        <v>568</v>
      </c>
      <c r="E13" s="33" t="s">
        <v>219</v>
      </c>
      <c r="F13" s="22">
        <v>5</v>
      </c>
      <c r="G13" s="22">
        <v>3</v>
      </c>
      <c r="H13" s="22">
        <v>1</v>
      </c>
      <c r="I13" s="22">
        <v>2</v>
      </c>
      <c r="J13" s="22">
        <v>1</v>
      </c>
      <c r="K13" s="22">
        <v>5</v>
      </c>
      <c r="L13" s="22">
        <v>1</v>
      </c>
      <c r="M13" s="22">
        <v>1</v>
      </c>
      <c r="N13" s="22">
        <v>5</v>
      </c>
      <c r="O13" s="22">
        <v>1</v>
      </c>
      <c r="P13" s="22">
        <v>1</v>
      </c>
      <c r="Q13" s="22">
        <v>1</v>
      </c>
      <c r="R13" s="22">
        <v>1</v>
      </c>
      <c r="S13" s="22">
        <v>2</v>
      </c>
      <c r="T13" s="22">
        <v>1</v>
      </c>
      <c r="U13" s="22">
        <v>3</v>
      </c>
      <c r="V13" s="22">
        <v>1</v>
      </c>
      <c r="W13" s="22">
        <v>1</v>
      </c>
      <c r="X13" s="22">
        <v>1</v>
      </c>
      <c r="Y13" s="8">
        <v>1</v>
      </c>
      <c r="Z13" s="22">
        <v>5</v>
      </c>
      <c r="AA13" s="22">
        <v>5</v>
      </c>
      <c r="AB13" s="22">
        <v>3</v>
      </c>
      <c r="AC13" s="22">
        <v>1</v>
      </c>
      <c r="AD13" s="22">
        <v>1</v>
      </c>
      <c r="AE13" s="22">
        <v>3</v>
      </c>
      <c r="AF13" s="31">
        <v>1</v>
      </c>
      <c r="AG13" s="31">
        <f t="shared" si="1"/>
        <v>57</v>
      </c>
      <c r="AH13" s="47">
        <f t="shared" si="2"/>
        <v>0</v>
      </c>
      <c r="AI13" s="47">
        <f t="shared" si="3"/>
        <v>16</v>
      </c>
      <c r="AJ13" s="47">
        <f t="shared" si="4"/>
        <v>2</v>
      </c>
      <c r="AK13" s="47">
        <f t="shared" si="5"/>
        <v>4</v>
      </c>
      <c r="AL13" s="47">
        <f t="shared" si="6"/>
        <v>0</v>
      </c>
      <c r="AM13" s="47">
        <f t="shared" si="7"/>
        <v>5</v>
      </c>
      <c r="AN13" s="47">
        <f t="shared" si="8"/>
        <v>27</v>
      </c>
      <c r="AO13" s="47">
        <f t="shared" si="9"/>
        <v>135</v>
      </c>
      <c r="AP13" s="44">
        <f t="shared" si="10"/>
        <v>27.777777777777779</v>
      </c>
      <c r="AQ13" s="50" t="str">
        <f t="shared" si="11"/>
        <v>Medium</v>
      </c>
    </row>
    <row r="14" spans="1:43" x14ac:dyDescent="0.35">
      <c r="A14" t="str">
        <f t="shared" si="0"/>
        <v>PV</v>
      </c>
      <c r="B14" s="31" t="s">
        <v>466</v>
      </c>
      <c r="C14" s="32" t="s">
        <v>468</v>
      </c>
      <c r="D14" s="33" t="s">
        <v>568</v>
      </c>
      <c r="E14" s="33" t="s">
        <v>567</v>
      </c>
      <c r="F14" s="22">
        <v>5</v>
      </c>
      <c r="G14" s="22">
        <v>1</v>
      </c>
      <c r="H14" s="22">
        <v>1</v>
      </c>
      <c r="I14" s="22">
        <v>5</v>
      </c>
      <c r="J14" s="22">
        <v>1</v>
      </c>
      <c r="K14" s="22">
        <v>1</v>
      </c>
      <c r="L14" s="22">
        <v>4</v>
      </c>
      <c r="M14" s="22">
        <v>5</v>
      </c>
      <c r="N14" s="22">
        <v>5</v>
      </c>
      <c r="O14" s="22">
        <v>5</v>
      </c>
      <c r="P14" s="22">
        <v>1</v>
      </c>
      <c r="Q14" s="22">
        <v>5</v>
      </c>
      <c r="R14" s="22">
        <v>1</v>
      </c>
      <c r="S14" s="22">
        <v>1</v>
      </c>
      <c r="T14" s="22">
        <v>5</v>
      </c>
      <c r="U14" s="22">
        <v>3</v>
      </c>
      <c r="V14" s="22">
        <v>1</v>
      </c>
      <c r="W14" s="22">
        <v>4</v>
      </c>
      <c r="X14" s="22">
        <v>5</v>
      </c>
      <c r="Y14" s="8">
        <v>1</v>
      </c>
      <c r="Z14" s="22">
        <v>1</v>
      </c>
      <c r="AA14" s="22">
        <v>1</v>
      </c>
      <c r="AB14" s="22">
        <v>1</v>
      </c>
      <c r="AC14" s="22">
        <v>1</v>
      </c>
      <c r="AD14" s="22">
        <v>5</v>
      </c>
      <c r="AE14" s="22">
        <v>5</v>
      </c>
      <c r="AF14" s="31">
        <v>1</v>
      </c>
      <c r="AG14" s="31">
        <f t="shared" si="1"/>
        <v>75</v>
      </c>
      <c r="AH14" s="47">
        <f t="shared" si="2"/>
        <v>0</v>
      </c>
      <c r="AI14" s="47">
        <f t="shared" si="3"/>
        <v>14</v>
      </c>
      <c r="AJ14" s="47">
        <f t="shared" si="4"/>
        <v>0</v>
      </c>
      <c r="AK14" s="47">
        <f t="shared" si="5"/>
        <v>1</v>
      </c>
      <c r="AL14" s="47">
        <f t="shared" si="6"/>
        <v>2</v>
      </c>
      <c r="AM14" s="47">
        <f t="shared" si="7"/>
        <v>10</v>
      </c>
      <c r="AN14" s="47">
        <f t="shared" si="8"/>
        <v>27</v>
      </c>
      <c r="AO14" s="47">
        <f t="shared" si="9"/>
        <v>135</v>
      </c>
      <c r="AP14" s="44">
        <f t="shared" si="10"/>
        <v>44.444444444444443</v>
      </c>
      <c r="AQ14" s="50" t="str">
        <f t="shared" si="11"/>
        <v>Medium</v>
      </c>
    </row>
    <row r="15" spans="1:43" x14ac:dyDescent="0.35">
      <c r="A15" t="str">
        <f t="shared" si="0"/>
        <v>MA</v>
      </c>
      <c r="B15" s="31" t="s">
        <v>366</v>
      </c>
      <c r="C15" s="32" t="s">
        <v>85</v>
      </c>
      <c r="D15" s="33" t="s">
        <v>370</v>
      </c>
      <c r="E15" s="33" t="s">
        <v>219</v>
      </c>
      <c r="F15" s="22">
        <v>5</v>
      </c>
      <c r="G15" s="22">
        <v>5</v>
      </c>
      <c r="H15" s="22">
        <v>5</v>
      </c>
      <c r="I15" s="22">
        <v>4</v>
      </c>
      <c r="J15" s="22">
        <v>5</v>
      </c>
      <c r="K15" s="22">
        <v>3</v>
      </c>
      <c r="L15" s="22">
        <v>3</v>
      </c>
      <c r="M15" s="22">
        <v>0</v>
      </c>
      <c r="N15" s="22">
        <v>5</v>
      </c>
      <c r="O15" s="22">
        <v>3</v>
      </c>
      <c r="P15" s="22">
        <v>1</v>
      </c>
      <c r="Q15" s="22">
        <v>3</v>
      </c>
      <c r="R15" s="22">
        <v>1</v>
      </c>
      <c r="S15" s="22">
        <v>3</v>
      </c>
      <c r="T15" s="22">
        <v>2</v>
      </c>
      <c r="U15" s="22">
        <v>3</v>
      </c>
      <c r="V15" s="22">
        <v>2</v>
      </c>
      <c r="W15" s="22">
        <v>4</v>
      </c>
      <c r="X15" s="22">
        <v>3</v>
      </c>
      <c r="Y15" s="8">
        <v>1</v>
      </c>
      <c r="Z15" s="22">
        <v>2</v>
      </c>
      <c r="AA15" s="22">
        <v>2</v>
      </c>
      <c r="AB15" s="22">
        <v>3</v>
      </c>
      <c r="AC15" s="22">
        <v>2</v>
      </c>
      <c r="AD15" s="22">
        <v>3</v>
      </c>
      <c r="AE15" s="22">
        <v>5</v>
      </c>
      <c r="AF15" s="31">
        <v>3</v>
      </c>
      <c r="AG15" s="31">
        <f t="shared" si="1"/>
        <v>81</v>
      </c>
      <c r="AH15" s="47">
        <f t="shared" si="2"/>
        <v>1</v>
      </c>
      <c r="AI15" s="47">
        <f t="shared" si="3"/>
        <v>3</v>
      </c>
      <c r="AJ15" s="47">
        <f t="shared" si="4"/>
        <v>5</v>
      </c>
      <c r="AK15" s="47">
        <f t="shared" si="5"/>
        <v>10</v>
      </c>
      <c r="AL15" s="47">
        <f t="shared" si="6"/>
        <v>2</v>
      </c>
      <c r="AM15" s="47">
        <f t="shared" si="7"/>
        <v>6</v>
      </c>
      <c r="AN15" s="47">
        <f t="shared" si="8"/>
        <v>26</v>
      </c>
      <c r="AO15" s="47">
        <f t="shared" si="9"/>
        <v>130</v>
      </c>
      <c r="AP15" s="44">
        <f t="shared" si="10"/>
        <v>52.884615384615387</v>
      </c>
      <c r="AQ15" s="50" t="str">
        <f t="shared" si="11"/>
        <v>Medium</v>
      </c>
    </row>
    <row r="16" spans="1:43" x14ac:dyDescent="0.35">
      <c r="A16" t="str">
        <f t="shared" si="0"/>
        <v>MA</v>
      </c>
      <c r="B16" s="31" t="s">
        <v>494</v>
      </c>
      <c r="C16" s="32" t="s">
        <v>85</v>
      </c>
      <c r="D16" s="33" t="s">
        <v>370</v>
      </c>
      <c r="E16" s="33" t="s">
        <v>219</v>
      </c>
      <c r="F16" s="22">
        <v>5</v>
      </c>
      <c r="G16" s="22">
        <v>5</v>
      </c>
      <c r="H16" s="22">
        <v>5</v>
      </c>
      <c r="I16" s="22">
        <v>4</v>
      </c>
      <c r="J16" s="22">
        <v>1</v>
      </c>
      <c r="K16" s="22">
        <v>1</v>
      </c>
      <c r="L16" s="22">
        <v>1</v>
      </c>
      <c r="M16" s="22">
        <v>1</v>
      </c>
      <c r="N16" s="22">
        <v>5</v>
      </c>
      <c r="O16" s="22">
        <v>1</v>
      </c>
      <c r="P16" s="22">
        <v>1</v>
      </c>
      <c r="Q16" s="22">
        <v>1</v>
      </c>
      <c r="R16" s="22">
        <v>1</v>
      </c>
      <c r="S16" s="22">
        <v>2</v>
      </c>
      <c r="T16" s="22">
        <v>1</v>
      </c>
      <c r="U16" s="22">
        <v>4</v>
      </c>
      <c r="V16" s="22">
        <v>2</v>
      </c>
      <c r="W16" s="22">
        <v>1</v>
      </c>
      <c r="X16" s="22">
        <v>0</v>
      </c>
      <c r="Y16" s="8">
        <v>1</v>
      </c>
      <c r="Z16" s="22">
        <v>1</v>
      </c>
      <c r="AA16" s="22">
        <v>1</v>
      </c>
      <c r="AB16" s="22">
        <v>3</v>
      </c>
      <c r="AC16" s="22">
        <v>1</v>
      </c>
      <c r="AD16" s="22">
        <v>1</v>
      </c>
      <c r="AE16" s="22">
        <v>5</v>
      </c>
      <c r="AF16" s="31">
        <v>2</v>
      </c>
      <c r="AG16" s="31">
        <f t="shared" si="1"/>
        <v>57</v>
      </c>
      <c r="AH16" s="47">
        <f t="shared" si="2"/>
        <v>1</v>
      </c>
      <c r="AI16" s="47">
        <f t="shared" si="3"/>
        <v>15</v>
      </c>
      <c r="AJ16" s="47">
        <f t="shared" si="4"/>
        <v>3</v>
      </c>
      <c r="AK16" s="47">
        <f t="shared" si="5"/>
        <v>1</v>
      </c>
      <c r="AL16" s="47">
        <f t="shared" si="6"/>
        <v>2</v>
      </c>
      <c r="AM16" s="47">
        <f t="shared" si="7"/>
        <v>5</v>
      </c>
      <c r="AN16" s="47">
        <f t="shared" si="8"/>
        <v>26</v>
      </c>
      <c r="AO16" s="47">
        <f t="shared" si="9"/>
        <v>130</v>
      </c>
      <c r="AP16" s="44">
        <f t="shared" si="10"/>
        <v>29.807692307692307</v>
      </c>
      <c r="AQ16" s="50" t="str">
        <f t="shared" si="11"/>
        <v>Medium</v>
      </c>
    </row>
    <row r="17" spans="1:43" x14ac:dyDescent="0.35">
      <c r="A17" t="str">
        <f t="shared" si="0"/>
        <v>MA</v>
      </c>
      <c r="B17" s="31" t="s">
        <v>251</v>
      </c>
      <c r="C17" s="32" t="s">
        <v>85</v>
      </c>
      <c r="D17" s="33" t="s">
        <v>370</v>
      </c>
      <c r="E17" s="33" t="s">
        <v>219</v>
      </c>
      <c r="F17" s="22">
        <v>5</v>
      </c>
      <c r="G17" s="22">
        <v>1</v>
      </c>
      <c r="H17" s="22">
        <v>0</v>
      </c>
      <c r="I17" s="22">
        <v>1</v>
      </c>
      <c r="J17" s="22">
        <v>1</v>
      </c>
      <c r="K17" s="22">
        <v>3</v>
      </c>
      <c r="L17" s="22">
        <v>1</v>
      </c>
      <c r="M17" s="22">
        <v>1</v>
      </c>
      <c r="N17" s="22">
        <v>5</v>
      </c>
      <c r="O17" s="22">
        <v>1</v>
      </c>
      <c r="P17" s="22">
        <v>1</v>
      </c>
      <c r="Q17" s="22">
        <v>1</v>
      </c>
      <c r="R17" s="22">
        <v>1</v>
      </c>
      <c r="S17" s="22">
        <v>1</v>
      </c>
      <c r="T17" s="22">
        <v>1</v>
      </c>
      <c r="U17" s="22">
        <v>3</v>
      </c>
      <c r="V17" s="22">
        <v>2</v>
      </c>
      <c r="W17" s="22">
        <v>2</v>
      </c>
      <c r="X17" s="22">
        <v>1</v>
      </c>
      <c r="Y17" s="8">
        <v>1</v>
      </c>
      <c r="Z17" s="22">
        <v>1</v>
      </c>
      <c r="AA17" s="22">
        <v>1</v>
      </c>
      <c r="AB17" s="22">
        <v>3</v>
      </c>
      <c r="AC17" s="22">
        <v>1</v>
      </c>
      <c r="AD17" s="22">
        <v>1</v>
      </c>
      <c r="AE17" s="22">
        <v>5</v>
      </c>
      <c r="AF17" s="31">
        <v>1</v>
      </c>
      <c r="AG17" s="31">
        <f t="shared" si="1"/>
        <v>46</v>
      </c>
      <c r="AH17" s="47">
        <f t="shared" si="2"/>
        <v>1</v>
      </c>
      <c r="AI17" s="47">
        <f t="shared" si="3"/>
        <v>18</v>
      </c>
      <c r="AJ17" s="47">
        <f t="shared" si="4"/>
        <v>2</v>
      </c>
      <c r="AK17" s="47">
        <f t="shared" si="5"/>
        <v>3</v>
      </c>
      <c r="AL17" s="47">
        <f t="shared" si="6"/>
        <v>0</v>
      </c>
      <c r="AM17" s="47">
        <f t="shared" si="7"/>
        <v>3</v>
      </c>
      <c r="AN17" s="47">
        <f t="shared" si="8"/>
        <v>26</v>
      </c>
      <c r="AO17" s="47">
        <f t="shared" si="9"/>
        <v>130</v>
      </c>
      <c r="AP17" s="44">
        <f t="shared" si="10"/>
        <v>19.23076923076923</v>
      </c>
      <c r="AQ17" s="50" t="str">
        <f t="shared" si="11"/>
        <v>Low</v>
      </c>
    </row>
    <row r="18" spans="1:43" x14ac:dyDescent="0.35">
      <c r="A18" t="str">
        <f t="shared" si="0"/>
        <v>MA</v>
      </c>
      <c r="B18" s="31" t="s">
        <v>369</v>
      </c>
      <c r="C18" s="32" t="s">
        <v>85</v>
      </c>
      <c r="D18" s="33" t="s">
        <v>370</v>
      </c>
      <c r="E18" s="33" t="s">
        <v>219</v>
      </c>
      <c r="F18" s="22">
        <v>1</v>
      </c>
      <c r="G18" s="22">
        <v>1</v>
      </c>
      <c r="H18" s="22">
        <v>1</v>
      </c>
      <c r="I18" s="22">
        <v>1</v>
      </c>
      <c r="J18" s="22">
        <v>1</v>
      </c>
      <c r="K18" s="22">
        <v>3</v>
      </c>
      <c r="L18" s="22">
        <v>1</v>
      </c>
      <c r="M18" s="22">
        <v>1</v>
      </c>
      <c r="N18" s="22">
        <v>1</v>
      </c>
      <c r="O18" s="22">
        <v>1</v>
      </c>
      <c r="P18" s="22">
        <v>1</v>
      </c>
      <c r="Q18" s="22">
        <v>1</v>
      </c>
      <c r="R18" s="22">
        <v>1</v>
      </c>
      <c r="S18" s="22">
        <v>1</v>
      </c>
      <c r="T18" s="22">
        <v>1</v>
      </c>
      <c r="U18" s="22">
        <v>5</v>
      </c>
      <c r="V18" s="22">
        <v>1</v>
      </c>
      <c r="W18" s="22">
        <v>3</v>
      </c>
      <c r="X18" s="22">
        <v>1</v>
      </c>
      <c r="Y18" s="8">
        <v>1</v>
      </c>
      <c r="Z18" s="22">
        <v>1</v>
      </c>
      <c r="AA18" s="22">
        <v>1</v>
      </c>
      <c r="AB18" s="22">
        <v>1</v>
      </c>
      <c r="AC18" s="22">
        <v>3</v>
      </c>
      <c r="AD18" s="22">
        <v>1</v>
      </c>
      <c r="AE18" s="22">
        <v>3</v>
      </c>
      <c r="AF18" s="31">
        <v>1</v>
      </c>
      <c r="AG18" s="31">
        <f t="shared" si="1"/>
        <v>39</v>
      </c>
      <c r="AH18" s="47">
        <f t="shared" si="2"/>
        <v>0</v>
      </c>
      <c r="AI18" s="47">
        <f t="shared" si="3"/>
        <v>22</v>
      </c>
      <c r="AJ18" s="47">
        <f t="shared" si="4"/>
        <v>0</v>
      </c>
      <c r="AK18" s="47">
        <f t="shared" si="5"/>
        <v>4</v>
      </c>
      <c r="AL18" s="47">
        <f t="shared" si="6"/>
        <v>0</v>
      </c>
      <c r="AM18" s="47">
        <f t="shared" si="7"/>
        <v>1</v>
      </c>
      <c r="AN18" s="47">
        <f t="shared" si="8"/>
        <v>27</v>
      </c>
      <c r="AO18" s="47">
        <f t="shared" si="9"/>
        <v>135</v>
      </c>
      <c r="AP18" s="44">
        <f t="shared" si="10"/>
        <v>11.111111111111111</v>
      </c>
      <c r="AQ18" s="50" t="str">
        <f t="shared" si="11"/>
        <v>Low</v>
      </c>
    </row>
    <row r="19" spans="1:43" x14ac:dyDescent="0.35">
      <c r="A19" t="str">
        <f t="shared" si="0"/>
        <v>MA</v>
      </c>
      <c r="B19" s="31" t="s">
        <v>648</v>
      </c>
      <c r="C19" s="32" t="s">
        <v>85</v>
      </c>
      <c r="D19" s="33" t="s">
        <v>370</v>
      </c>
      <c r="E19" s="33" t="s">
        <v>219</v>
      </c>
      <c r="F19" s="22">
        <v>5</v>
      </c>
      <c r="G19" s="22">
        <v>5</v>
      </c>
      <c r="H19" s="22">
        <v>3</v>
      </c>
      <c r="I19" s="22">
        <v>2</v>
      </c>
      <c r="J19" s="22">
        <v>1</v>
      </c>
      <c r="K19" s="22">
        <v>3</v>
      </c>
      <c r="L19" s="22">
        <v>1</v>
      </c>
      <c r="M19" s="22">
        <v>1</v>
      </c>
      <c r="N19" s="22">
        <v>5</v>
      </c>
      <c r="O19" s="22">
        <v>1</v>
      </c>
      <c r="P19" s="22">
        <v>1</v>
      </c>
      <c r="Q19" s="22">
        <v>0</v>
      </c>
      <c r="R19" s="22">
        <v>1</v>
      </c>
      <c r="S19" s="22">
        <v>1</v>
      </c>
      <c r="T19" s="22">
        <v>2</v>
      </c>
      <c r="U19" s="22">
        <v>3</v>
      </c>
      <c r="V19" s="22">
        <v>2</v>
      </c>
      <c r="W19" s="22">
        <v>1</v>
      </c>
      <c r="X19" s="22">
        <v>1</v>
      </c>
      <c r="Y19" s="22">
        <v>1</v>
      </c>
      <c r="Z19" s="22">
        <v>1</v>
      </c>
      <c r="AA19" s="22">
        <v>1</v>
      </c>
      <c r="AB19" s="22">
        <v>5</v>
      </c>
      <c r="AC19" s="22">
        <v>1</v>
      </c>
      <c r="AD19" s="22">
        <v>1</v>
      </c>
      <c r="AE19" s="22">
        <v>5</v>
      </c>
      <c r="AF19" s="31">
        <v>1</v>
      </c>
      <c r="AG19" s="31">
        <f t="shared" si="1"/>
        <v>55</v>
      </c>
      <c r="AH19" s="47">
        <f t="shared" si="2"/>
        <v>1</v>
      </c>
      <c r="AI19" s="47">
        <f t="shared" si="3"/>
        <v>15</v>
      </c>
      <c r="AJ19" s="47">
        <f t="shared" si="4"/>
        <v>3</v>
      </c>
      <c r="AK19" s="47">
        <f t="shared" si="5"/>
        <v>3</v>
      </c>
      <c r="AL19" s="47">
        <f t="shared" si="6"/>
        <v>0</v>
      </c>
      <c r="AM19" s="47">
        <f t="shared" si="7"/>
        <v>5</v>
      </c>
      <c r="AN19" s="47">
        <f t="shared" si="8"/>
        <v>26</v>
      </c>
      <c r="AO19" s="47">
        <f t="shared" si="9"/>
        <v>130</v>
      </c>
      <c r="AP19" s="44">
        <f t="shared" si="10"/>
        <v>27.884615384615383</v>
      </c>
      <c r="AQ19" s="50" t="str">
        <f t="shared" si="11"/>
        <v>Medium</v>
      </c>
    </row>
    <row r="20" spans="1:43" x14ac:dyDescent="0.35">
      <c r="A20" t="str">
        <f t="shared" si="0"/>
        <v>MA</v>
      </c>
      <c r="B20" s="31" t="s">
        <v>169</v>
      </c>
      <c r="C20" s="32" t="s">
        <v>85</v>
      </c>
      <c r="D20" s="33" t="s">
        <v>370</v>
      </c>
      <c r="E20" s="33" t="s">
        <v>219</v>
      </c>
      <c r="F20" s="22">
        <v>1</v>
      </c>
      <c r="G20" s="22">
        <v>3</v>
      </c>
      <c r="H20" s="22">
        <v>0</v>
      </c>
      <c r="I20" s="22">
        <v>1</v>
      </c>
      <c r="J20" s="22">
        <v>1</v>
      </c>
      <c r="K20" s="22">
        <v>1</v>
      </c>
      <c r="L20" s="22">
        <v>1</v>
      </c>
      <c r="M20" s="22">
        <v>1</v>
      </c>
      <c r="N20" s="22">
        <v>5</v>
      </c>
      <c r="O20" s="22">
        <v>1</v>
      </c>
      <c r="P20" s="22">
        <v>1</v>
      </c>
      <c r="Q20" s="22">
        <v>1</v>
      </c>
      <c r="R20" s="22">
        <v>1</v>
      </c>
      <c r="S20" s="22">
        <v>1</v>
      </c>
      <c r="T20" s="22">
        <v>1</v>
      </c>
      <c r="U20" s="22">
        <v>2</v>
      </c>
      <c r="V20" s="22">
        <v>2</v>
      </c>
      <c r="W20" s="22">
        <v>1</v>
      </c>
      <c r="X20" s="22">
        <v>1</v>
      </c>
      <c r="Y20" s="8">
        <v>1</v>
      </c>
      <c r="Z20" s="22">
        <v>1</v>
      </c>
      <c r="AA20" s="22">
        <v>1</v>
      </c>
      <c r="AB20" s="22">
        <v>1</v>
      </c>
      <c r="AC20" s="22">
        <v>1</v>
      </c>
      <c r="AD20" s="22">
        <v>1</v>
      </c>
      <c r="AE20" s="22">
        <v>3</v>
      </c>
      <c r="AF20" s="31">
        <v>1</v>
      </c>
      <c r="AG20" s="31">
        <f t="shared" si="1"/>
        <v>36</v>
      </c>
      <c r="AH20" s="47">
        <f t="shared" si="2"/>
        <v>1</v>
      </c>
      <c r="AI20" s="47">
        <f t="shared" si="3"/>
        <v>21</v>
      </c>
      <c r="AJ20" s="47">
        <f t="shared" si="4"/>
        <v>2</v>
      </c>
      <c r="AK20" s="47">
        <f t="shared" si="5"/>
        <v>2</v>
      </c>
      <c r="AL20" s="47">
        <f t="shared" si="6"/>
        <v>0</v>
      </c>
      <c r="AM20" s="47">
        <f t="shared" si="7"/>
        <v>1</v>
      </c>
      <c r="AN20" s="47">
        <f t="shared" si="8"/>
        <v>26</v>
      </c>
      <c r="AO20" s="47">
        <f t="shared" si="9"/>
        <v>130</v>
      </c>
      <c r="AP20" s="44">
        <f t="shared" si="10"/>
        <v>9.615384615384615</v>
      </c>
      <c r="AQ20" s="50" t="str">
        <f t="shared" si="11"/>
        <v>Low</v>
      </c>
    </row>
    <row r="21" spans="1:43" x14ac:dyDescent="0.35">
      <c r="A21" t="str">
        <f t="shared" si="0"/>
        <v>PV</v>
      </c>
      <c r="B21" s="31" t="s">
        <v>82</v>
      </c>
      <c r="C21" s="32" t="s">
        <v>85</v>
      </c>
      <c r="D21" s="33" t="s">
        <v>370</v>
      </c>
      <c r="E21" s="33" t="s">
        <v>567</v>
      </c>
      <c r="F21" s="22">
        <v>5</v>
      </c>
      <c r="G21" s="22">
        <v>3</v>
      </c>
      <c r="H21" s="22">
        <v>1</v>
      </c>
      <c r="I21" s="22">
        <v>3</v>
      </c>
      <c r="J21" s="22">
        <v>1</v>
      </c>
      <c r="K21" s="22">
        <v>3</v>
      </c>
      <c r="L21" s="22">
        <v>1</v>
      </c>
      <c r="M21" s="22">
        <v>1</v>
      </c>
      <c r="N21" s="22">
        <v>5</v>
      </c>
      <c r="O21" s="22">
        <v>1</v>
      </c>
      <c r="P21" s="22">
        <v>0</v>
      </c>
      <c r="Q21" s="22">
        <v>1</v>
      </c>
      <c r="R21" s="22">
        <v>0</v>
      </c>
      <c r="S21" s="22">
        <v>1</v>
      </c>
      <c r="T21" s="22">
        <v>1</v>
      </c>
      <c r="U21" s="22">
        <v>3</v>
      </c>
      <c r="V21" s="22">
        <v>2</v>
      </c>
      <c r="W21" s="22">
        <v>1</v>
      </c>
      <c r="X21" s="22">
        <v>1</v>
      </c>
      <c r="Y21" s="8">
        <v>1</v>
      </c>
      <c r="Z21" s="22">
        <v>2</v>
      </c>
      <c r="AA21" s="22">
        <v>2</v>
      </c>
      <c r="AB21" s="22">
        <v>3</v>
      </c>
      <c r="AC21" s="22">
        <v>1</v>
      </c>
      <c r="AD21" s="22">
        <v>5</v>
      </c>
      <c r="AE21" s="22">
        <v>3</v>
      </c>
      <c r="AF21" s="31">
        <v>1</v>
      </c>
      <c r="AG21" s="31">
        <f t="shared" si="1"/>
        <v>52</v>
      </c>
      <c r="AH21" s="47">
        <f t="shared" si="2"/>
        <v>2</v>
      </c>
      <c r="AI21" s="47">
        <f t="shared" si="3"/>
        <v>13</v>
      </c>
      <c r="AJ21" s="47">
        <f t="shared" si="4"/>
        <v>3</v>
      </c>
      <c r="AK21" s="47">
        <f t="shared" si="5"/>
        <v>6</v>
      </c>
      <c r="AL21" s="47">
        <f t="shared" si="6"/>
        <v>0</v>
      </c>
      <c r="AM21" s="47">
        <f t="shared" si="7"/>
        <v>3</v>
      </c>
      <c r="AN21" s="47">
        <f t="shared" si="8"/>
        <v>25</v>
      </c>
      <c r="AO21" s="47">
        <f t="shared" si="9"/>
        <v>125</v>
      </c>
      <c r="AP21" s="44">
        <f t="shared" si="10"/>
        <v>27</v>
      </c>
      <c r="AQ21" s="50" t="str">
        <f t="shared" si="11"/>
        <v>Medium</v>
      </c>
    </row>
    <row r="22" spans="1:43" x14ac:dyDescent="0.35">
      <c r="A22" t="str">
        <f t="shared" si="0"/>
        <v>MA</v>
      </c>
      <c r="B22" s="31" t="s">
        <v>225</v>
      </c>
      <c r="C22" s="32" t="s">
        <v>85</v>
      </c>
      <c r="D22" s="33" t="s">
        <v>370</v>
      </c>
      <c r="E22" s="33" t="s">
        <v>219</v>
      </c>
      <c r="F22" s="22">
        <v>1</v>
      </c>
      <c r="G22" s="22">
        <v>1</v>
      </c>
      <c r="H22" s="22">
        <v>0</v>
      </c>
      <c r="I22" s="22">
        <v>2</v>
      </c>
      <c r="J22" s="22">
        <v>1</v>
      </c>
      <c r="K22" s="22">
        <v>3</v>
      </c>
      <c r="L22" s="22">
        <v>1</v>
      </c>
      <c r="M22" s="22">
        <v>1</v>
      </c>
      <c r="N22" s="22">
        <v>5</v>
      </c>
      <c r="O22" s="22">
        <v>1</v>
      </c>
      <c r="P22" s="22">
        <v>1</v>
      </c>
      <c r="Q22" s="22">
        <v>1</v>
      </c>
      <c r="R22" s="22">
        <v>1</v>
      </c>
      <c r="S22" s="22">
        <v>1</v>
      </c>
      <c r="T22" s="22">
        <v>1</v>
      </c>
      <c r="U22" s="22">
        <v>4</v>
      </c>
      <c r="V22" s="22">
        <v>2</v>
      </c>
      <c r="W22" s="22">
        <v>2</v>
      </c>
      <c r="X22" s="22">
        <v>1</v>
      </c>
      <c r="Y22" s="8">
        <v>1</v>
      </c>
      <c r="Z22" s="22">
        <v>1</v>
      </c>
      <c r="AA22" s="22">
        <v>1</v>
      </c>
      <c r="AB22" s="22">
        <v>1</v>
      </c>
      <c r="AC22" s="22">
        <v>1</v>
      </c>
      <c r="AD22" s="22">
        <v>1</v>
      </c>
      <c r="AE22" s="22">
        <v>3</v>
      </c>
      <c r="AF22" s="31">
        <v>2</v>
      </c>
      <c r="AG22" s="31">
        <f t="shared" si="1"/>
        <v>41</v>
      </c>
      <c r="AH22" s="47">
        <f t="shared" si="2"/>
        <v>1</v>
      </c>
      <c r="AI22" s="47">
        <f t="shared" si="3"/>
        <v>18</v>
      </c>
      <c r="AJ22" s="47">
        <f t="shared" si="4"/>
        <v>4</v>
      </c>
      <c r="AK22" s="47">
        <f t="shared" si="5"/>
        <v>2</v>
      </c>
      <c r="AL22" s="47">
        <f t="shared" si="6"/>
        <v>1</v>
      </c>
      <c r="AM22" s="47">
        <f t="shared" si="7"/>
        <v>1</v>
      </c>
      <c r="AN22" s="47">
        <f t="shared" si="8"/>
        <v>26</v>
      </c>
      <c r="AO22" s="47">
        <f t="shared" si="9"/>
        <v>130</v>
      </c>
      <c r="AP22" s="44">
        <f t="shared" si="10"/>
        <v>14.423076923076923</v>
      </c>
      <c r="AQ22" s="50" t="str">
        <f t="shared" si="11"/>
        <v>Low</v>
      </c>
    </row>
    <row r="23" spans="1:43" x14ac:dyDescent="0.35">
      <c r="A23" t="str">
        <f t="shared" si="0"/>
        <v>MA</v>
      </c>
      <c r="B23" s="31" t="s">
        <v>138</v>
      </c>
      <c r="C23" s="32" t="s">
        <v>85</v>
      </c>
      <c r="D23" s="33" t="s">
        <v>370</v>
      </c>
      <c r="E23" s="33" t="s">
        <v>219</v>
      </c>
      <c r="F23" s="22">
        <v>5</v>
      </c>
      <c r="G23" s="22">
        <v>1</v>
      </c>
      <c r="H23" s="22">
        <v>0</v>
      </c>
      <c r="I23" s="22">
        <v>4</v>
      </c>
      <c r="J23" s="22">
        <v>1</v>
      </c>
      <c r="K23" s="22">
        <v>3</v>
      </c>
      <c r="L23" s="22">
        <v>1</v>
      </c>
      <c r="M23" s="22">
        <v>1</v>
      </c>
      <c r="N23" s="22">
        <v>5</v>
      </c>
      <c r="O23" s="22">
        <v>1</v>
      </c>
      <c r="P23" s="22">
        <v>1</v>
      </c>
      <c r="Q23" s="22">
        <v>1</v>
      </c>
      <c r="R23" s="22">
        <v>1</v>
      </c>
      <c r="S23" s="22">
        <v>2</v>
      </c>
      <c r="T23" s="22">
        <v>1</v>
      </c>
      <c r="U23" s="22">
        <v>4</v>
      </c>
      <c r="V23" s="22">
        <v>2</v>
      </c>
      <c r="W23" s="22">
        <v>2</v>
      </c>
      <c r="X23" s="22">
        <v>0</v>
      </c>
      <c r="Y23" s="8">
        <v>1</v>
      </c>
      <c r="Z23" s="22">
        <v>1</v>
      </c>
      <c r="AA23" s="22">
        <v>1</v>
      </c>
      <c r="AB23" s="22">
        <v>1</v>
      </c>
      <c r="AC23" s="22">
        <v>1</v>
      </c>
      <c r="AD23" s="22">
        <v>1</v>
      </c>
      <c r="AE23" s="22">
        <v>5</v>
      </c>
      <c r="AF23" s="31">
        <v>1</v>
      </c>
      <c r="AG23" s="31">
        <f t="shared" si="1"/>
        <v>48</v>
      </c>
      <c r="AH23" s="47">
        <f t="shared" si="2"/>
        <v>2</v>
      </c>
      <c r="AI23" s="47">
        <f t="shared" si="3"/>
        <v>16</v>
      </c>
      <c r="AJ23" s="47">
        <f t="shared" si="4"/>
        <v>3</v>
      </c>
      <c r="AK23" s="47">
        <f t="shared" si="5"/>
        <v>1</v>
      </c>
      <c r="AL23" s="47">
        <f t="shared" si="6"/>
        <v>2</v>
      </c>
      <c r="AM23" s="47">
        <f t="shared" si="7"/>
        <v>3</v>
      </c>
      <c r="AN23" s="47">
        <f t="shared" si="8"/>
        <v>25</v>
      </c>
      <c r="AO23" s="47">
        <f t="shared" si="9"/>
        <v>125</v>
      </c>
      <c r="AP23" s="44">
        <f t="shared" si="10"/>
        <v>23</v>
      </c>
      <c r="AQ23" s="50" t="str">
        <f t="shared" si="11"/>
        <v>Medium</v>
      </c>
    </row>
    <row r="24" spans="1:43" x14ac:dyDescent="0.35">
      <c r="A24" t="str">
        <f t="shared" si="0"/>
        <v>MA</v>
      </c>
      <c r="B24" s="31" t="s">
        <v>133</v>
      </c>
      <c r="C24" s="32" t="s">
        <v>85</v>
      </c>
      <c r="D24" s="33" t="s">
        <v>370</v>
      </c>
      <c r="E24" s="33" t="s">
        <v>219</v>
      </c>
      <c r="F24" s="22">
        <v>5</v>
      </c>
      <c r="G24" s="22">
        <v>3</v>
      </c>
      <c r="H24" s="22">
        <v>3</v>
      </c>
      <c r="I24" s="22">
        <v>0</v>
      </c>
      <c r="J24" s="22">
        <v>1</v>
      </c>
      <c r="K24" s="22">
        <v>3</v>
      </c>
      <c r="L24" s="22">
        <v>1</v>
      </c>
      <c r="M24" s="22">
        <v>1</v>
      </c>
      <c r="N24" s="22">
        <v>5</v>
      </c>
      <c r="O24" s="22">
        <v>1</v>
      </c>
      <c r="P24" s="22">
        <v>1</v>
      </c>
      <c r="Q24" s="22">
        <v>0</v>
      </c>
      <c r="R24" s="22">
        <v>1</v>
      </c>
      <c r="S24" s="22">
        <v>0</v>
      </c>
      <c r="T24" s="22">
        <v>1</v>
      </c>
      <c r="U24" s="22">
        <v>4</v>
      </c>
      <c r="V24" s="22">
        <v>2</v>
      </c>
      <c r="W24" s="22">
        <v>2</v>
      </c>
      <c r="X24" s="22">
        <v>1</v>
      </c>
      <c r="Y24" s="8">
        <v>1</v>
      </c>
      <c r="Z24" s="22">
        <v>2</v>
      </c>
      <c r="AA24" s="22">
        <v>2</v>
      </c>
      <c r="AB24" s="22">
        <v>3</v>
      </c>
      <c r="AC24" s="22">
        <v>2</v>
      </c>
      <c r="AD24" s="22">
        <v>3</v>
      </c>
      <c r="AE24" s="22">
        <v>5</v>
      </c>
      <c r="AF24" s="31">
        <v>2</v>
      </c>
      <c r="AG24" s="31">
        <f t="shared" si="1"/>
        <v>55</v>
      </c>
      <c r="AH24" s="47">
        <f t="shared" si="2"/>
        <v>3</v>
      </c>
      <c r="AI24" s="47">
        <f t="shared" si="3"/>
        <v>9</v>
      </c>
      <c r="AJ24" s="47">
        <f t="shared" si="4"/>
        <v>6</v>
      </c>
      <c r="AK24" s="47">
        <f t="shared" si="5"/>
        <v>5</v>
      </c>
      <c r="AL24" s="47">
        <f t="shared" si="6"/>
        <v>1</v>
      </c>
      <c r="AM24" s="47">
        <f t="shared" si="7"/>
        <v>3</v>
      </c>
      <c r="AN24" s="47">
        <f t="shared" si="8"/>
        <v>24</v>
      </c>
      <c r="AO24" s="47">
        <f t="shared" si="9"/>
        <v>120</v>
      </c>
      <c r="AP24" s="44">
        <f t="shared" si="10"/>
        <v>32.291666666666664</v>
      </c>
      <c r="AQ24" s="50" t="str">
        <f t="shared" si="11"/>
        <v>Medium</v>
      </c>
    </row>
    <row r="25" spans="1:43" x14ac:dyDescent="0.35">
      <c r="A25" t="str">
        <f t="shared" si="0"/>
        <v>MA</v>
      </c>
      <c r="B25" s="31" t="s">
        <v>570</v>
      </c>
      <c r="C25" s="32" t="s">
        <v>500</v>
      </c>
      <c r="D25" s="33" t="s">
        <v>370</v>
      </c>
      <c r="E25" s="33" t="s">
        <v>219</v>
      </c>
      <c r="F25" s="22">
        <v>1</v>
      </c>
      <c r="G25" s="22">
        <v>5</v>
      </c>
      <c r="H25" s="22">
        <v>3</v>
      </c>
      <c r="I25" s="22">
        <v>4</v>
      </c>
      <c r="J25" s="22">
        <v>3</v>
      </c>
      <c r="K25" s="22">
        <v>3</v>
      </c>
      <c r="L25" s="22">
        <v>4</v>
      </c>
      <c r="M25" s="22">
        <v>0</v>
      </c>
      <c r="N25" s="22">
        <v>3</v>
      </c>
      <c r="O25" s="22">
        <v>0</v>
      </c>
      <c r="P25" s="22">
        <v>0</v>
      </c>
      <c r="Q25" s="22">
        <v>0</v>
      </c>
      <c r="R25" s="22">
        <v>0</v>
      </c>
      <c r="S25" s="22">
        <v>0</v>
      </c>
      <c r="T25" s="22">
        <v>0</v>
      </c>
      <c r="U25" s="22">
        <v>0</v>
      </c>
      <c r="V25" s="22">
        <v>0</v>
      </c>
      <c r="W25" s="22">
        <v>2</v>
      </c>
      <c r="X25" s="22">
        <v>1</v>
      </c>
      <c r="Y25" s="8">
        <v>1</v>
      </c>
      <c r="Z25" s="22">
        <v>3</v>
      </c>
      <c r="AA25" s="22">
        <v>3</v>
      </c>
      <c r="AB25" s="22">
        <v>1</v>
      </c>
      <c r="AC25" s="22">
        <v>2</v>
      </c>
      <c r="AD25" s="22">
        <v>5</v>
      </c>
      <c r="AE25" s="22">
        <v>5</v>
      </c>
      <c r="AF25" s="31">
        <v>2</v>
      </c>
      <c r="AG25" s="31">
        <f t="shared" si="1"/>
        <v>51</v>
      </c>
      <c r="AH25" s="47">
        <f t="shared" si="2"/>
        <v>9</v>
      </c>
      <c r="AI25" s="47">
        <f t="shared" si="3"/>
        <v>4</v>
      </c>
      <c r="AJ25" s="47">
        <f t="shared" si="4"/>
        <v>3</v>
      </c>
      <c r="AK25" s="47">
        <f t="shared" si="5"/>
        <v>6</v>
      </c>
      <c r="AL25" s="47">
        <f t="shared" si="6"/>
        <v>2</v>
      </c>
      <c r="AM25" s="47">
        <f t="shared" si="7"/>
        <v>3</v>
      </c>
      <c r="AN25" s="47">
        <f t="shared" si="8"/>
        <v>18</v>
      </c>
      <c r="AO25" s="47">
        <f t="shared" si="9"/>
        <v>90</v>
      </c>
      <c r="AP25" s="44">
        <f t="shared" si="10"/>
        <v>45.833333333333336</v>
      </c>
      <c r="AQ25" s="50" t="str">
        <f t="shared" si="11"/>
        <v>Medium</v>
      </c>
    </row>
    <row r="26" spans="1:43" x14ac:dyDescent="0.35">
      <c r="A26" t="str">
        <f t="shared" si="0"/>
        <v>MA</v>
      </c>
      <c r="B26" s="31" t="s">
        <v>360</v>
      </c>
      <c r="C26" s="32" t="s">
        <v>256</v>
      </c>
      <c r="D26" s="33" t="s">
        <v>67</v>
      </c>
      <c r="E26" s="33" t="s">
        <v>219</v>
      </c>
      <c r="F26" s="22">
        <v>5</v>
      </c>
      <c r="G26" s="22">
        <v>1</v>
      </c>
      <c r="H26" s="22">
        <v>3</v>
      </c>
      <c r="I26" s="22">
        <v>0</v>
      </c>
      <c r="J26" s="22">
        <v>1</v>
      </c>
      <c r="K26" s="22">
        <v>3</v>
      </c>
      <c r="L26" s="22">
        <v>1</v>
      </c>
      <c r="M26" s="22">
        <v>1</v>
      </c>
      <c r="N26" s="22">
        <v>5</v>
      </c>
      <c r="O26" s="22">
        <v>1</v>
      </c>
      <c r="P26" s="22">
        <v>1</v>
      </c>
      <c r="Q26" s="22">
        <v>1</v>
      </c>
      <c r="R26" s="22">
        <v>1</v>
      </c>
      <c r="S26" s="22">
        <v>3</v>
      </c>
      <c r="T26" s="22">
        <v>1</v>
      </c>
      <c r="U26" s="22">
        <v>3</v>
      </c>
      <c r="V26" s="22">
        <v>2</v>
      </c>
      <c r="W26" s="22">
        <v>1</v>
      </c>
      <c r="X26" s="22">
        <v>1</v>
      </c>
      <c r="Y26" s="8">
        <v>1</v>
      </c>
      <c r="Z26" s="22">
        <v>1</v>
      </c>
      <c r="AA26" s="22">
        <v>1</v>
      </c>
      <c r="AB26" s="22">
        <v>3</v>
      </c>
      <c r="AC26" s="22">
        <v>1</v>
      </c>
      <c r="AD26" s="22">
        <v>1</v>
      </c>
      <c r="AE26" s="22">
        <v>5</v>
      </c>
      <c r="AF26" s="31">
        <v>1</v>
      </c>
      <c r="AG26" s="31">
        <f t="shared" si="1"/>
        <v>49</v>
      </c>
      <c r="AH26" s="47">
        <f t="shared" si="2"/>
        <v>1</v>
      </c>
      <c r="AI26" s="47">
        <f t="shared" si="3"/>
        <v>17</v>
      </c>
      <c r="AJ26" s="47">
        <f t="shared" si="4"/>
        <v>1</v>
      </c>
      <c r="AK26" s="47">
        <f t="shared" si="5"/>
        <v>5</v>
      </c>
      <c r="AL26" s="47">
        <f t="shared" si="6"/>
        <v>0</v>
      </c>
      <c r="AM26" s="47">
        <f t="shared" si="7"/>
        <v>3</v>
      </c>
      <c r="AN26" s="47">
        <f t="shared" si="8"/>
        <v>26</v>
      </c>
      <c r="AO26" s="47">
        <f t="shared" si="9"/>
        <v>130</v>
      </c>
      <c r="AP26" s="44">
        <f t="shared" si="10"/>
        <v>22.115384615384617</v>
      </c>
      <c r="AQ26" s="50" t="str">
        <f t="shared" si="11"/>
        <v>Medium</v>
      </c>
    </row>
    <row r="27" spans="1:43" x14ac:dyDescent="0.35">
      <c r="A27" t="str">
        <f t="shared" si="0"/>
        <v>MA</v>
      </c>
      <c r="B27" s="31" t="s">
        <v>252</v>
      </c>
      <c r="C27" s="32" t="s">
        <v>256</v>
      </c>
      <c r="D27" s="33" t="s">
        <v>67</v>
      </c>
      <c r="E27" s="33" t="s">
        <v>219</v>
      </c>
      <c r="F27" s="22">
        <v>5</v>
      </c>
      <c r="G27" s="22">
        <v>5</v>
      </c>
      <c r="H27" s="22">
        <v>1</v>
      </c>
      <c r="I27" s="22">
        <v>3</v>
      </c>
      <c r="J27" s="22">
        <v>1</v>
      </c>
      <c r="K27" s="22">
        <v>1</v>
      </c>
      <c r="L27" s="22">
        <v>1</v>
      </c>
      <c r="M27" s="22">
        <v>1</v>
      </c>
      <c r="N27" s="22">
        <v>5</v>
      </c>
      <c r="O27" s="22">
        <v>2</v>
      </c>
      <c r="P27" s="22">
        <v>1</v>
      </c>
      <c r="Q27" s="22">
        <v>2</v>
      </c>
      <c r="R27" s="22">
        <v>1</v>
      </c>
      <c r="S27" s="22">
        <v>1</v>
      </c>
      <c r="T27" s="22">
        <v>1</v>
      </c>
      <c r="U27" s="22">
        <v>3</v>
      </c>
      <c r="V27" s="22">
        <v>1</v>
      </c>
      <c r="W27" s="22">
        <v>2</v>
      </c>
      <c r="X27" s="22">
        <v>1</v>
      </c>
      <c r="Y27" s="8">
        <v>1</v>
      </c>
      <c r="Z27" s="22">
        <v>1</v>
      </c>
      <c r="AA27" s="22">
        <v>2</v>
      </c>
      <c r="AB27" s="22">
        <v>3</v>
      </c>
      <c r="AC27" s="22">
        <v>1</v>
      </c>
      <c r="AD27" s="22">
        <v>1</v>
      </c>
      <c r="AE27" s="22">
        <v>3</v>
      </c>
      <c r="AF27" s="31">
        <v>1</v>
      </c>
      <c r="AG27" s="31">
        <f t="shared" si="1"/>
        <v>51</v>
      </c>
      <c r="AH27" s="47">
        <f t="shared" si="2"/>
        <v>0</v>
      </c>
      <c r="AI27" s="47">
        <f t="shared" si="3"/>
        <v>16</v>
      </c>
      <c r="AJ27" s="47">
        <f t="shared" si="4"/>
        <v>4</v>
      </c>
      <c r="AK27" s="47">
        <f t="shared" si="5"/>
        <v>4</v>
      </c>
      <c r="AL27" s="47">
        <f t="shared" si="6"/>
        <v>0</v>
      </c>
      <c r="AM27" s="47">
        <f t="shared" si="7"/>
        <v>3</v>
      </c>
      <c r="AN27" s="47">
        <f t="shared" si="8"/>
        <v>27</v>
      </c>
      <c r="AO27" s="47">
        <f t="shared" si="9"/>
        <v>135</v>
      </c>
      <c r="AP27" s="44">
        <f t="shared" si="10"/>
        <v>22.222222222222221</v>
      </c>
      <c r="AQ27" s="50" t="str">
        <f t="shared" si="11"/>
        <v>Medium</v>
      </c>
    </row>
    <row r="28" spans="1:43" x14ac:dyDescent="0.35">
      <c r="A28" t="str">
        <f t="shared" si="0"/>
        <v>PV</v>
      </c>
      <c r="B28" s="31" t="s">
        <v>428</v>
      </c>
      <c r="C28" s="32" t="s">
        <v>256</v>
      </c>
      <c r="D28" s="33" t="s">
        <v>67</v>
      </c>
      <c r="E28" s="33" t="s">
        <v>567</v>
      </c>
      <c r="F28" s="22">
        <v>1</v>
      </c>
      <c r="G28" s="22">
        <v>5</v>
      </c>
      <c r="H28" s="22">
        <v>3</v>
      </c>
      <c r="I28" s="22">
        <v>4</v>
      </c>
      <c r="J28" s="22">
        <v>1</v>
      </c>
      <c r="K28" s="22">
        <v>1</v>
      </c>
      <c r="L28" s="22">
        <v>3</v>
      </c>
      <c r="M28" s="22">
        <v>1</v>
      </c>
      <c r="N28" s="22">
        <v>5</v>
      </c>
      <c r="O28" s="22">
        <v>2</v>
      </c>
      <c r="P28" s="22">
        <v>1</v>
      </c>
      <c r="Q28" s="22">
        <v>1</v>
      </c>
      <c r="R28" s="22">
        <v>1</v>
      </c>
      <c r="S28" s="22">
        <v>3</v>
      </c>
      <c r="T28" s="22">
        <v>1</v>
      </c>
      <c r="U28" s="22">
        <v>4</v>
      </c>
      <c r="V28" s="22">
        <v>2</v>
      </c>
      <c r="W28" s="22">
        <v>2</v>
      </c>
      <c r="X28" s="22">
        <v>1</v>
      </c>
      <c r="Y28" s="8">
        <v>1</v>
      </c>
      <c r="Z28" s="22">
        <v>1</v>
      </c>
      <c r="AA28" s="22">
        <v>1</v>
      </c>
      <c r="AB28" s="22">
        <v>5</v>
      </c>
      <c r="AC28" s="22">
        <v>1</v>
      </c>
      <c r="AD28" s="22">
        <v>1</v>
      </c>
      <c r="AE28" s="22">
        <v>5</v>
      </c>
      <c r="AF28" s="31">
        <v>1</v>
      </c>
      <c r="AG28" s="31">
        <f t="shared" si="1"/>
        <v>58</v>
      </c>
      <c r="AH28" s="47">
        <f t="shared" si="2"/>
        <v>0</v>
      </c>
      <c r="AI28" s="47">
        <f t="shared" si="3"/>
        <v>15</v>
      </c>
      <c r="AJ28" s="47">
        <f t="shared" si="4"/>
        <v>3</v>
      </c>
      <c r="AK28" s="47">
        <f t="shared" si="5"/>
        <v>3</v>
      </c>
      <c r="AL28" s="47">
        <f t="shared" si="6"/>
        <v>2</v>
      </c>
      <c r="AM28" s="47">
        <f t="shared" si="7"/>
        <v>4</v>
      </c>
      <c r="AN28" s="47">
        <f t="shared" si="8"/>
        <v>27</v>
      </c>
      <c r="AO28" s="47">
        <f t="shared" si="9"/>
        <v>135</v>
      </c>
      <c r="AP28" s="44">
        <f t="shared" si="10"/>
        <v>28.703703703703702</v>
      </c>
      <c r="AQ28" s="50" t="str">
        <f t="shared" si="11"/>
        <v>Medium</v>
      </c>
    </row>
    <row r="29" spans="1:43" x14ac:dyDescent="0.35">
      <c r="A29" t="str">
        <f t="shared" si="0"/>
        <v>MA</v>
      </c>
      <c r="B29" s="31" t="s">
        <v>363</v>
      </c>
      <c r="C29" s="32" t="s">
        <v>256</v>
      </c>
      <c r="D29" s="33" t="s">
        <v>67</v>
      </c>
      <c r="E29" s="33" t="s">
        <v>219</v>
      </c>
      <c r="F29" s="22">
        <v>5</v>
      </c>
      <c r="G29" s="22">
        <v>5</v>
      </c>
      <c r="H29" s="22">
        <v>3</v>
      </c>
      <c r="I29" s="22">
        <v>1</v>
      </c>
      <c r="J29" s="22">
        <v>3</v>
      </c>
      <c r="K29" s="22">
        <v>3</v>
      </c>
      <c r="L29" s="22">
        <v>1</v>
      </c>
      <c r="M29" s="22">
        <v>1</v>
      </c>
      <c r="N29" s="22">
        <v>5</v>
      </c>
      <c r="O29" s="22">
        <v>2</v>
      </c>
      <c r="P29" s="22">
        <v>3</v>
      </c>
      <c r="Q29" s="22">
        <v>5</v>
      </c>
      <c r="R29" s="22">
        <v>1</v>
      </c>
      <c r="S29" s="22">
        <v>3</v>
      </c>
      <c r="T29" s="22">
        <v>1</v>
      </c>
      <c r="U29" s="22">
        <v>3</v>
      </c>
      <c r="V29" s="22">
        <v>1</v>
      </c>
      <c r="W29" s="22">
        <v>1</v>
      </c>
      <c r="X29" s="22">
        <v>1</v>
      </c>
      <c r="Y29" s="8">
        <v>1</v>
      </c>
      <c r="Z29" s="22">
        <v>2</v>
      </c>
      <c r="AA29" s="22">
        <v>2</v>
      </c>
      <c r="AB29" s="22">
        <v>3</v>
      </c>
      <c r="AC29" s="22">
        <v>1</v>
      </c>
      <c r="AD29" s="22">
        <v>1</v>
      </c>
      <c r="AE29" s="22">
        <v>5</v>
      </c>
      <c r="AF29" s="31">
        <v>1</v>
      </c>
      <c r="AG29" s="31">
        <f t="shared" si="1"/>
        <v>64</v>
      </c>
      <c r="AH29" s="47">
        <f t="shared" si="2"/>
        <v>0</v>
      </c>
      <c r="AI29" s="47">
        <f t="shared" si="3"/>
        <v>12</v>
      </c>
      <c r="AJ29" s="47">
        <f t="shared" si="4"/>
        <v>3</v>
      </c>
      <c r="AK29" s="47">
        <f t="shared" si="5"/>
        <v>7</v>
      </c>
      <c r="AL29" s="47">
        <f t="shared" si="6"/>
        <v>0</v>
      </c>
      <c r="AM29" s="47">
        <f t="shared" si="7"/>
        <v>5</v>
      </c>
      <c r="AN29" s="47">
        <f t="shared" si="8"/>
        <v>27</v>
      </c>
      <c r="AO29" s="47">
        <f t="shared" si="9"/>
        <v>135</v>
      </c>
      <c r="AP29" s="44">
        <f t="shared" si="10"/>
        <v>34.25925925925926</v>
      </c>
      <c r="AQ29" s="50" t="str">
        <f t="shared" si="11"/>
        <v>Medium</v>
      </c>
    </row>
    <row r="30" spans="1:43" x14ac:dyDescent="0.35">
      <c r="A30" t="str">
        <f t="shared" si="0"/>
        <v>MA</v>
      </c>
      <c r="B30" s="31" t="s">
        <v>379</v>
      </c>
      <c r="C30" s="32" t="s">
        <v>380</v>
      </c>
      <c r="D30" s="33" t="s">
        <v>566</v>
      </c>
      <c r="E30" s="33" t="s">
        <v>569</v>
      </c>
      <c r="F30" s="22">
        <v>5</v>
      </c>
      <c r="G30" s="22">
        <v>5</v>
      </c>
      <c r="H30" s="22">
        <v>1</v>
      </c>
      <c r="I30" s="22">
        <v>2</v>
      </c>
      <c r="J30" s="22">
        <v>1</v>
      </c>
      <c r="K30" s="22">
        <v>3</v>
      </c>
      <c r="L30" s="22">
        <v>1</v>
      </c>
      <c r="M30" s="22">
        <v>1</v>
      </c>
      <c r="N30" s="22">
        <v>5</v>
      </c>
      <c r="O30" s="22">
        <v>2</v>
      </c>
      <c r="P30" s="22">
        <v>5</v>
      </c>
      <c r="Q30" s="22">
        <v>1</v>
      </c>
      <c r="R30" s="22">
        <v>5</v>
      </c>
      <c r="S30" s="22">
        <v>1</v>
      </c>
      <c r="T30" s="22">
        <v>1</v>
      </c>
      <c r="U30" s="22">
        <v>5</v>
      </c>
      <c r="V30" s="22">
        <v>2</v>
      </c>
      <c r="W30" s="22">
        <v>1</v>
      </c>
      <c r="X30" s="22">
        <v>1</v>
      </c>
      <c r="Y30" s="8">
        <v>1</v>
      </c>
      <c r="Z30" s="22">
        <v>1</v>
      </c>
      <c r="AA30" s="22">
        <v>1</v>
      </c>
      <c r="AB30" s="22">
        <v>3</v>
      </c>
      <c r="AC30" s="22">
        <v>1</v>
      </c>
      <c r="AD30" s="22">
        <v>1</v>
      </c>
      <c r="AE30" s="22">
        <v>5</v>
      </c>
      <c r="AF30" s="31">
        <v>1</v>
      </c>
      <c r="AG30" s="31">
        <f t="shared" si="1"/>
        <v>62</v>
      </c>
      <c r="AH30" s="47">
        <f t="shared" si="2"/>
        <v>0</v>
      </c>
      <c r="AI30" s="47">
        <f t="shared" si="3"/>
        <v>15</v>
      </c>
      <c r="AJ30" s="47">
        <f t="shared" si="4"/>
        <v>3</v>
      </c>
      <c r="AK30" s="47">
        <f t="shared" si="5"/>
        <v>2</v>
      </c>
      <c r="AL30" s="47">
        <f t="shared" si="6"/>
        <v>0</v>
      </c>
      <c r="AM30" s="47">
        <f t="shared" si="7"/>
        <v>7</v>
      </c>
      <c r="AN30" s="47">
        <f t="shared" si="8"/>
        <v>27</v>
      </c>
      <c r="AO30" s="47">
        <f t="shared" si="9"/>
        <v>135</v>
      </c>
      <c r="AP30" s="44">
        <f t="shared" si="10"/>
        <v>32.407407407407405</v>
      </c>
      <c r="AQ30" s="50" t="str">
        <f t="shared" si="11"/>
        <v>Medium</v>
      </c>
    </row>
    <row r="31" spans="1:43" x14ac:dyDescent="0.35">
      <c r="A31" t="str">
        <f t="shared" si="0"/>
        <v>MA</v>
      </c>
      <c r="B31" s="31" t="s">
        <v>682</v>
      </c>
      <c r="C31" s="32" t="s">
        <v>680</v>
      </c>
      <c r="D31" s="33" t="s">
        <v>566</v>
      </c>
      <c r="E31" s="33" t="s">
        <v>569</v>
      </c>
      <c r="F31" s="22">
        <v>5</v>
      </c>
      <c r="G31" s="22">
        <v>1</v>
      </c>
      <c r="H31" s="22">
        <v>5</v>
      </c>
      <c r="I31" s="22">
        <v>3</v>
      </c>
      <c r="J31" s="22">
        <v>3</v>
      </c>
      <c r="K31" s="22">
        <v>1</v>
      </c>
      <c r="L31" s="22">
        <v>3</v>
      </c>
      <c r="M31" s="22">
        <v>5</v>
      </c>
      <c r="N31" s="22">
        <v>1</v>
      </c>
      <c r="O31" s="22">
        <v>3</v>
      </c>
      <c r="P31" s="22">
        <v>3</v>
      </c>
      <c r="Q31" s="22">
        <v>3</v>
      </c>
      <c r="R31" s="22">
        <v>1</v>
      </c>
      <c r="S31" s="22">
        <v>3</v>
      </c>
      <c r="T31" s="22">
        <v>2</v>
      </c>
      <c r="U31" s="22">
        <v>4</v>
      </c>
      <c r="V31" s="22">
        <v>2</v>
      </c>
      <c r="W31" s="22">
        <v>2</v>
      </c>
      <c r="X31" s="22">
        <v>3</v>
      </c>
      <c r="Y31" s="22">
        <v>1</v>
      </c>
      <c r="Z31" s="22">
        <v>2</v>
      </c>
      <c r="AA31" s="22">
        <v>4</v>
      </c>
      <c r="AB31" s="22">
        <v>3</v>
      </c>
      <c r="AC31" s="22">
        <v>2</v>
      </c>
      <c r="AD31" s="22">
        <v>1</v>
      </c>
      <c r="AE31" s="22">
        <v>5</v>
      </c>
      <c r="AF31" s="31">
        <v>2</v>
      </c>
      <c r="AG31" s="31">
        <f t="shared" si="1"/>
        <v>73</v>
      </c>
      <c r="AH31" s="47">
        <f t="shared" si="2"/>
        <v>0</v>
      </c>
      <c r="AI31" s="47">
        <f t="shared" si="3"/>
        <v>6</v>
      </c>
      <c r="AJ31" s="47">
        <f t="shared" si="4"/>
        <v>6</v>
      </c>
      <c r="AK31" s="47">
        <f t="shared" si="5"/>
        <v>9</v>
      </c>
      <c r="AL31" s="47">
        <f t="shared" si="6"/>
        <v>2</v>
      </c>
      <c r="AM31" s="47">
        <f t="shared" si="7"/>
        <v>4</v>
      </c>
      <c r="AN31" s="47">
        <f t="shared" si="8"/>
        <v>27</v>
      </c>
      <c r="AO31" s="47">
        <f t="shared" si="9"/>
        <v>135</v>
      </c>
      <c r="AP31" s="44">
        <f t="shared" si="10"/>
        <v>42.592592592592595</v>
      </c>
      <c r="AQ31" s="50" t="str">
        <f t="shared" si="11"/>
        <v>Medium</v>
      </c>
    </row>
    <row r="32" spans="1:43" x14ac:dyDescent="0.35">
      <c r="A32" t="str">
        <f t="shared" si="0"/>
        <v>MA</v>
      </c>
      <c r="B32" s="31" t="s">
        <v>460</v>
      </c>
      <c r="C32" s="32" t="s">
        <v>462</v>
      </c>
      <c r="D32" s="33" t="s">
        <v>566</v>
      </c>
      <c r="E32" s="33" t="s">
        <v>569</v>
      </c>
      <c r="F32" s="22">
        <v>5</v>
      </c>
      <c r="G32" s="22">
        <v>3</v>
      </c>
      <c r="H32" s="22">
        <v>3</v>
      </c>
      <c r="I32" s="22">
        <v>3</v>
      </c>
      <c r="J32" s="22">
        <v>1</v>
      </c>
      <c r="K32" s="22">
        <v>3</v>
      </c>
      <c r="L32" s="22">
        <v>3</v>
      </c>
      <c r="M32" s="22">
        <v>1</v>
      </c>
      <c r="N32" s="22">
        <v>1</v>
      </c>
      <c r="O32" s="22">
        <v>3</v>
      </c>
      <c r="P32" s="22">
        <v>3</v>
      </c>
      <c r="Q32" s="22">
        <v>3</v>
      </c>
      <c r="R32" s="22">
        <v>5</v>
      </c>
      <c r="S32" s="22">
        <v>3</v>
      </c>
      <c r="T32" s="22">
        <v>3</v>
      </c>
      <c r="U32" s="22">
        <v>2</v>
      </c>
      <c r="V32" s="22">
        <v>2</v>
      </c>
      <c r="W32" s="22">
        <v>4</v>
      </c>
      <c r="X32" s="22">
        <v>5</v>
      </c>
      <c r="Y32" s="8">
        <v>1</v>
      </c>
      <c r="Z32" s="22">
        <v>2</v>
      </c>
      <c r="AA32" s="22">
        <v>1</v>
      </c>
      <c r="AB32" s="22">
        <v>5</v>
      </c>
      <c r="AC32" s="22">
        <v>1</v>
      </c>
      <c r="AD32" s="22">
        <v>5</v>
      </c>
      <c r="AE32" s="22">
        <v>5</v>
      </c>
      <c r="AF32" s="31">
        <v>2</v>
      </c>
      <c r="AG32" s="31">
        <f t="shared" si="1"/>
        <v>78</v>
      </c>
      <c r="AH32" s="47">
        <f t="shared" si="2"/>
        <v>0</v>
      </c>
      <c r="AI32" s="47">
        <f t="shared" si="3"/>
        <v>6</v>
      </c>
      <c r="AJ32" s="47">
        <f t="shared" si="4"/>
        <v>4</v>
      </c>
      <c r="AK32" s="47">
        <f t="shared" si="5"/>
        <v>10</v>
      </c>
      <c r="AL32" s="47">
        <f t="shared" si="6"/>
        <v>1</v>
      </c>
      <c r="AM32" s="47">
        <f t="shared" si="7"/>
        <v>6</v>
      </c>
      <c r="AN32" s="47">
        <f t="shared" si="8"/>
        <v>27</v>
      </c>
      <c r="AO32" s="47">
        <f t="shared" si="9"/>
        <v>135</v>
      </c>
      <c r="AP32" s="44">
        <f t="shared" si="10"/>
        <v>47.222222222222221</v>
      </c>
      <c r="AQ32" s="50" t="str">
        <f t="shared" si="11"/>
        <v>Medium</v>
      </c>
    </row>
    <row r="33" spans="1:43" x14ac:dyDescent="0.35">
      <c r="A33" t="str">
        <f t="shared" si="0"/>
        <v>MA</v>
      </c>
      <c r="B33" s="31" t="s">
        <v>273</v>
      </c>
      <c r="C33" s="32" t="s">
        <v>275</v>
      </c>
      <c r="D33" s="33" t="s">
        <v>566</v>
      </c>
      <c r="E33" s="33" t="s">
        <v>219</v>
      </c>
      <c r="F33" s="22">
        <v>5</v>
      </c>
      <c r="G33" s="22">
        <v>3</v>
      </c>
      <c r="H33" s="22">
        <v>3</v>
      </c>
      <c r="I33" s="22">
        <v>0</v>
      </c>
      <c r="J33" s="22">
        <v>1</v>
      </c>
      <c r="K33" s="22">
        <v>0</v>
      </c>
      <c r="L33" s="22">
        <v>1</v>
      </c>
      <c r="M33" s="22">
        <v>1</v>
      </c>
      <c r="N33" s="22">
        <v>5</v>
      </c>
      <c r="O33" s="22">
        <v>2</v>
      </c>
      <c r="P33" s="22">
        <v>0</v>
      </c>
      <c r="Q33" s="22">
        <v>2</v>
      </c>
      <c r="R33" s="22">
        <v>0</v>
      </c>
      <c r="S33" s="22">
        <v>0</v>
      </c>
      <c r="T33" s="22">
        <v>2</v>
      </c>
      <c r="U33" s="22">
        <v>4</v>
      </c>
      <c r="V33" s="22">
        <v>2</v>
      </c>
      <c r="W33" s="22">
        <v>0</v>
      </c>
      <c r="X33" s="22">
        <v>0</v>
      </c>
      <c r="Y33" s="8">
        <v>1</v>
      </c>
      <c r="Z33" s="22">
        <v>4</v>
      </c>
      <c r="AA33" s="22">
        <v>3</v>
      </c>
      <c r="AB33" s="22">
        <v>1</v>
      </c>
      <c r="AC33" s="22">
        <v>0</v>
      </c>
      <c r="AD33" s="22">
        <v>0</v>
      </c>
      <c r="AE33" s="22">
        <v>5</v>
      </c>
      <c r="AF33" s="31">
        <v>1</v>
      </c>
      <c r="AG33" s="31">
        <f t="shared" si="1"/>
        <v>46</v>
      </c>
      <c r="AH33" s="47">
        <f t="shared" si="2"/>
        <v>9</v>
      </c>
      <c r="AI33" s="47">
        <f t="shared" si="3"/>
        <v>6</v>
      </c>
      <c r="AJ33" s="47">
        <f t="shared" si="4"/>
        <v>4</v>
      </c>
      <c r="AK33" s="47">
        <f t="shared" si="5"/>
        <v>3</v>
      </c>
      <c r="AL33" s="47">
        <f t="shared" si="6"/>
        <v>2</v>
      </c>
      <c r="AM33" s="47">
        <f t="shared" si="7"/>
        <v>3</v>
      </c>
      <c r="AN33" s="47">
        <f t="shared" si="8"/>
        <v>18</v>
      </c>
      <c r="AO33" s="47">
        <f t="shared" si="9"/>
        <v>90</v>
      </c>
      <c r="AP33" s="44">
        <f t="shared" si="10"/>
        <v>38.888888888888886</v>
      </c>
      <c r="AQ33" s="50" t="str">
        <f t="shared" si="11"/>
        <v>Medium</v>
      </c>
    </row>
    <row r="34" spans="1:43" x14ac:dyDescent="0.35">
      <c r="A34" t="str">
        <f t="shared" si="0"/>
        <v>MA</v>
      </c>
      <c r="B34" s="31" t="s">
        <v>560</v>
      </c>
      <c r="C34" s="32" t="s">
        <v>490</v>
      </c>
      <c r="D34" s="33" t="s">
        <v>566</v>
      </c>
      <c r="E34" s="33" t="s">
        <v>569</v>
      </c>
      <c r="F34" s="22">
        <v>5</v>
      </c>
      <c r="G34" s="22">
        <v>3</v>
      </c>
      <c r="H34" s="22">
        <v>1</v>
      </c>
      <c r="I34" s="22">
        <v>4</v>
      </c>
      <c r="J34" s="22">
        <v>1</v>
      </c>
      <c r="K34" s="22">
        <v>1</v>
      </c>
      <c r="L34" s="22">
        <v>1</v>
      </c>
      <c r="M34" s="22">
        <v>1</v>
      </c>
      <c r="N34" s="22">
        <v>1</v>
      </c>
      <c r="O34" s="22">
        <v>3</v>
      </c>
      <c r="P34" s="22">
        <v>3</v>
      </c>
      <c r="Q34" s="22">
        <v>3</v>
      </c>
      <c r="R34" s="22">
        <v>5</v>
      </c>
      <c r="S34" s="22">
        <v>2</v>
      </c>
      <c r="T34" s="22">
        <v>1</v>
      </c>
      <c r="U34" s="22">
        <v>2</v>
      </c>
      <c r="V34" s="22">
        <v>1</v>
      </c>
      <c r="W34" s="22">
        <v>1</v>
      </c>
      <c r="X34" s="22">
        <v>1</v>
      </c>
      <c r="Y34" s="8">
        <v>1</v>
      </c>
      <c r="Z34" s="22">
        <v>1</v>
      </c>
      <c r="AA34" s="22">
        <v>1</v>
      </c>
      <c r="AB34" s="22">
        <v>1</v>
      </c>
      <c r="AC34" s="22">
        <v>1</v>
      </c>
      <c r="AD34" s="22">
        <v>1</v>
      </c>
      <c r="AE34" s="22">
        <v>5</v>
      </c>
      <c r="AF34" s="31">
        <v>1</v>
      </c>
      <c r="AG34" s="31">
        <f t="shared" si="1"/>
        <v>52</v>
      </c>
      <c r="AH34" s="47">
        <f t="shared" si="2"/>
        <v>0</v>
      </c>
      <c r="AI34" s="47">
        <f t="shared" si="3"/>
        <v>17</v>
      </c>
      <c r="AJ34" s="47">
        <f t="shared" si="4"/>
        <v>2</v>
      </c>
      <c r="AK34" s="47">
        <f t="shared" si="5"/>
        <v>4</v>
      </c>
      <c r="AL34" s="47">
        <f t="shared" si="6"/>
        <v>1</v>
      </c>
      <c r="AM34" s="47">
        <f t="shared" si="7"/>
        <v>3</v>
      </c>
      <c r="AN34" s="47">
        <f t="shared" si="8"/>
        <v>27</v>
      </c>
      <c r="AO34" s="47">
        <f t="shared" si="9"/>
        <v>135</v>
      </c>
      <c r="AP34" s="44">
        <f t="shared" si="10"/>
        <v>23.148148148148149</v>
      </c>
      <c r="AQ34" s="50" t="str">
        <f t="shared" si="11"/>
        <v>Medium</v>
      </c>
    </row>
    <row r="35" spans="1:43" x14ac:dyDescent="0.35">
      <c r="A35" t="str">
        <f t="shared" si="0"/>
        <v>MA</v>
      </c>
      <c r="B35" s="31" t="s">
        <v>489</v>
      </c>
      <c r="C35" s="32" t="s">
        <v>490</v>
      </c>
      <c r="D35" s="33" t="s">
        <v>566</v>
      </c>
      <c r="E35" s="33" t="s">
        <v>219</v>
      </c>
      <c r="F35" s="22">
        <v>5</v>
      </c>
      <c r="G35" s="22">
        <v>1</v>
      </c>
      <c r="H35" s="22">
        <v>5</v>
      </c>
      <c r="I35" s="22">
        <v>4</v>
      </c>
      <c r="J35" s="22">
        <v>0</v>
      </c>
      <c r="K35" s="22">
        <v>1</v>
      </c>
      <c r="L35" s="22">
        <v>2</v>
      </c>
      <c r="M35" s="22">
        <v>5</v>
      </c>
      <c r="N35" s="22">
        <v>1</v>
      </c>
      <c r="O35" s="22">
        <v>1</v>
      </c>
      <c r="P35" s="22">
        <v>3</v>
      </c>
      <c r="Q35" s="22">
        <v>0</v>
      </c>
      <c r="R35" s="22">
        <v>5</v>
      </c>
      <c r="S35" s="22">
        <v>1</v>
      </c>
      <c r="T35" s="22">
        <v>1</v>
      </c>
      <c r="U35" s="22">
        <v>2</v>
      </c>
      <c r="V35" s="22">
        <v>1</v>
      </c>
      <c r="W35" s="22">
        <v>1</v>
      </c>
      <c r="X35" s="22">
        <v>3</v>
      </c>
      <c r="Y35" s="8">
        <v>1</v>
      </c>
      <c r="Z35" s="22">
        <v>2</v>
      </c>
      <c r="AA35" s="22">
        <v>2</v>
      </c>
      <c r="AB35" s="22">
        <v>3</v>
      </c>
      <c r="AC35" s="22">
        <v>2</v>
      </c>
      <c r="AD35" s="22">
        <v>1</v>
      </c>
      <c r="AE35" s="22">
        <v>3</v>
      </c>
      <c r="AF35" s="31">
        <v>1</v>
      </c>
      <c r="AG35" s="31">
        <f t="shared" si="1"/>
        <v>57</v>
      </c>
      <c r="AH35" s="47">
        <f t="shared" si="2"/>
        <v>2</v>
      </c>
      <c r="AI35" s="47">
        <f t="shared" si="3"/>
        <v>11</v>
      </c>
      <c r="AJ35" s="47">
        <f t="shared" si="4"/>
        <v>5</v>
      </c>
      <c r="AK35" s="47">
        <f t="shared" si="5"/>
        <v>4</v>
      </c>
      <c r="AL35" s="47">
        <f t="shared" si="6"/>
        <v>1</v>
      </c>
      <c r="AM35" s="47">
        <f t="shared" si="7"/>
        <v>4</v>
      </c>
      <c r="AN35" s="47">
        <f t="shared" si="8"/>
        <v>25</v>
      </c>
      <c r="AO35" s="47">
        <f t="shared" si="9"/>
        <v>125</v>
      </c>
      <c r="AP35" s="44">
        <f t="shared" si="10"/>
        <v>32</v>
      </c>
      <c r="AQ35" s="50" t="str">
        <f t="shared" si="11"/>
        <v>Medium</v>
      </c>
    </row>
    <row r="36" spans="1:43" x14ac:dyDescent="0.35">
      <c r="A36" t="str">
        <f t="shared" si="0"/>
        <v>MA</v>
      </c>
      <c r="B36" s="31" t="s">
        <v>436</v>
      </c>
      <c r="C36" s="32" t="s">
        <v>439</v>
      </c>
      <c r="D36" s="33" t="s">
        <v>566</v>
      </c>
      <c r="E36" s="33" t="s">
        <v>569</v>
      </c>
      <c r="F36" s="22">
        <v>5</v>
      </c>
      <c r="G36" s="22">
        <v>3</v>
      </c>
      <c r="H36" s="22">
        <v>1</v>
      </c>
      <c r="I36" s="22">
        <v>2</v>
      </c>
      <c r="J36" s="22">
        <v>1</v>
      </c>
      <c r="K36" s="22">
        <v>3</v>
      </c>
      <c r="L36" s="22">
        <v>1</v>
      </c>
      <c r="M36" s="22">
        <v>1</v>
      </c>
      <c r="N36" s="22">
        <v>1</v>
      </c>
      <c r="O36" s="22">
        <v>2</v>
      </c>
      <c r="P36" s="22">
        <v>1</v>
      </c>
      <c r="Q36" s="22">
        <v>0</v>
      </c>
      <c r="R36" s="22">
        <v>0</v>
      </c>
      <c r="S36" s="22">
        <v>1</v>
      </c>
      <c r="T36" s="22">
        <v>1</v>
      </c>
      <c r="U36" s="22">
        <v>4</v>
      </c>
      <c r="V36" s="22">
        <v>1</v>
      </c>
      <c r="W36" s="22">
        <v>3</v>
      </c>
      <c r="X36" s="22">
        <v>5</v>
      </c>
      <c r="Y36" s="8">
        <v>1</v>
      </c>
      <c r="Z36" s="22">
        <v>2</v>
      </c>
      <c r="AA36" s="22">
        <v>2</v>
      </c>
      <c r="AB36" s="22">
        <v>0</v>
      </c>
      <c r="AC36" s="22">
        <v>1</v>
      </c>
      <c r="AD36" s="22">
        <v>1</v>
      </c>
      <c r="AE36" s="22">
        <v>3</v>
      </c>
      <c r="AF36" s="31">
        <v>1</v>
      </c>
      <c r="AG36" s="31">
        <f t="shared" si="1"/>
        <v>47</v>
      </c>
      <c r="AH36" s="47">
        <f t="shared" si="2"/>
        <v>3</v>
      </c>
      <c r="AI36" s="47">
        <f t="shared" si="3"/>
        <v>13</v>
      </c>
      <c r="AJ36" s="47">
        <f t="shared" si="4"/>
        <v>4</v>
      </c>
      <c r="AK36" s="47">
        <f t="shared" si="5"/>
        <v>4</v>
      </c>
      <c r="AL36" s="47">
        <f t="shared" si="6"/>
        <v>1</v>
      </c>
      <c r="AM36" s="47">
        <f t="shared" si="7"/>
        <v>2</v>
      </c>
      <c r="AN36" s="47">
        <f t="shared" si="8"/>
        <v>24</v>
      </c>
      <c r="AO36" s="47">
        <f t="shared" si="9"/>
        <v>120</v>
      </c>
      <c r="AP36" s="44">
        <f t="shared" si="10"/>
        <v>23.958333333333332</v>
      </c>
      <c r="AQ36" s="50" t="str">
        <f t="shared" si="11"/>
        <v>Medium</v>
      </c>
    </row>
    <row r="37" spans="1:43" x14ac:dyDescent="0.35">
      <c r="A37" t="str">
        <f t="shared" si="0"/>
        <v>PV</v>
      </c>
      <c r="B37" s="31" t="s">
        <v>267</v>
      </c>
      <c r="C37" s="32" t="s">
        <v>270</v>
      </c>
      <c r="D37" s="33" t="s">
        <v>566</v>
      </c>
      <c r="E37" s="33" t="s">
        <v>567</v>
      </c>
      <c r="F37" s="22">
        <v>5</v>
      </c>
      <c r="G37" s="22">
        <v>5</v>
      </c>
      <c r="H37" s="22">
        <v>3</v>
      </c>
      <c r="I37" s="22">
        <v>2</v>
      </c>
      <c r="J37" s="22">
        <v>3</v>
      </c>
      <c r="K37" s="22">
        <v>3</v>
      </c>
      <c r="L37" s="22">
        <v>4</v>
      </c>
      <c r="M37" s="22">
        <v>1</v>
      </c>
      <c r="N37" s="22">
        <v>5</v>
      </c>
      <c r="O37" s="22">
        <v>0</v>
      </c>
      <c r="P37" s="22">
        <v>0</v>
      </c>
      <c r="Q37" s="22">
        <v>1</v>
      </c>
      <c r="R37" s="22">
        <v>1</v>
      </c>
      <c r="S37" s="22">
        <v>1</v>
      </c>
      <c r="T37" s="22">
        <v>2</v>
      </c>
      <c r="U37" s="22">
        <v>4</v>
      </c>
      <c r="V37" s="22">
        <v>2</v>
      </c>
      <c r="W37" s="22">
        <v>1</v>
      </c>
      <c r="X37" s="22">
        <v>1</v>
      </c>
      <c r="Y37" s="8">
        <v>1</v>
      </c>
      <c r="Z37" s="22">
        <v>1</v>
      </c>
      <c r="AA37" s="22">
        <v>2</v>
      </c>
      <c r="AB37" s="22">
        <v>3</v>
      </c>
      <c r="AC37" s="22">
        <v>2</v>
      </c>
      <c r="AD37" s="22">
        <v>1</v>
      </c>
      <c r="AE37" s="22">
        <v>5</v>
      </c>
      <c r="AF37" s="31">
        <v>2</v>
      </c>
      <c r="AG37" s="31">
        <f t="shared" si="1"/>
        <v>61</v>
      </c>
      <c r="AH37" s="47">
        <f t="shared" si="2"/>
        <v>2</v>
      </c>
      <c r="AI37" s="47">
        <f t="shared" si="3"/>
        <v>9</v>
      </c>
      <c r="AJ37" s="47">
        <f t="shared" si="4"/>
        <v>6</v>
      </c>
      <c r="AK37" s="47">
        <f t="shared" si="5"/>
        <v>4</v>
      </c>
      <c r="AL37" s="47">
        <f t="shared" si="6"/>
        <v>2</v>
      </c>
      <c r="AM37" s="47">
        <f t="shared" si="7"/>
        <v>4</v>
      </c>
      <c r="AN37" s="47">
        <f t="shared" si="8"/>
        <v>25</v>
      </c>
      <c r="AO37" s="47">
        <f t="shared" si="9"/>
        <v>125</v>
      </c>
      <c r="AP37" s="44">
        <f t="shared" si="10"/>
        <v>36</v>
      </c>
      <c r="AQ37" s="50" t="str">
        <f t="shared" si="11"/>
        <v>Medium</v>
      </c>
    </row>
    <row r="38" spans="1:43" x14ac:dyDescent="0.35">
      <c r="A38" t="str">
        <f t="shared" si="0"/>
        <v>MA</v>
      </c>
      <c r="B38" s="31" t="s">
        <v>457</v>
      </c>
      <c r="C38" s="32" t="s">
        <v>459</v>
      </c>
      <c r="D38" s="33" t="s">
        <v>566</v>
      </c>
      <c r="E38" s="33" t="s">
        <v>219</v>
      </c>
      <c r="F38" s="22">
        <v>5</v>
      </c>
      <c r="G38" s="22">
        <v>3</v>
      </c>
      <c r="H38" s="22">
        <v>1</v>
      </c>
      <c r="I38" s="22">
        <v>4</v>
      </c>
      <c r="J38" s="22">
        <v>3</v>
      </c>
      <c r="K38" s="22">
        <v>1</v>
      </c>
      <c r="L38" s="22">
        <v>1</v>
      </c>
      <c r="M38" s="22">
        <v>5</v>
      </c>
      <c r="N38" s="22">
        <v>1</v>
      </c>
      <c r="O38" s="22">
        <v>1</v>
      </c>
      <c r="P38" s="22">
        <v>1</v>
      </c>
      <c r="Q38" s="22">
        <v>0</v>
      </c>
      <c r="R38" s="22">
        <v>1</v>
      </c>
      <c r="S38" s="22">
        <v>1</v>
      </c>
      <c r="T38" s="22">
        <v>3</v>
      </c>
      <c r="U38" s="22">
        <v>4</v>
      </c>
      <c r="V38" s="22">
        <v>2</v>
      </c>
      <c r="W38" s="22">
        <v>1</v>
      </c>
      <c r="X38" s="22">
        <v>3</v>
      </c>
      <c r="Y38" s="8">
        <v>1</v>
      </c>
      <c r="Z38" s="22">
        <v>1</v>
      </c>
      <c r="AA38" s="22">
        <v>2</v>
      </c>
      <c r="AB38" s="22">
        <v>1</v>
      </c>
      <c r="AC38" s="22">
        <v>1</v>
      </c>
      <c r="AD38" s="22">
        <v>1</v>
      </c>
      <c r="AE38" s="22">
        <v>5</v>
      </c>
      <c r="AF38" s="31">
        <v>1</v>
      </c>
      <c r="AG38" s="31">
        <f t="shared" si="1"/>
        <v>54</v>
      </c>
      <c r="AH38" s="47">
        <f t="shared" si="2"/>
        <v>1</v>
      </c>
      <c r="AI38" s="47">
        <f t="shared" si="3"/>
        <v>15</v>
      </c>
      <c r="AJ38" s="47">
        <f t="shared" si="4"/>
        <v>2</v>
      </c>
      <c r="AK38" s="47">
        <f t="shared" si="5"/>
        <v>4</v>
      </c>
      <c r="AL38" s="47">
        <f t="shared" si="6"/>
        <v>2</v>
      </c>
      <c r="AM38" s="47">
        <f t="shared" si="7"/>
        <v>3</v>
      </c>
      <c r="AN38" s="47">
        <f t="shared" si="8"/>
        <v>26</v>
      </c>
      <c r="AO38" s="47">
        <f t="shared" si="9"/>
        <v>130</v>
      </c>
      <c r="AP38" s="44">
        <f t="shared" si="10"/>
        <v>26.923076923076923</v>
      </c>
      <c r="AQ38" s="50" t="str">
        <f t="shared" si="11"/>
        <v>Medium</v>
      </c>
    </row>
    <row r="39" spans="1:43" x14ac:dyDescent="0.35">
      <c r="A39" t="str">
        <f t="shared" si="0"/>
        <v>MA</v>
      </c>
      <c r="B39" s="31" t="s">
        <v>249</v>
      </c>
      <c r="C39" s="32" t="s">
        <v>255</v>
      </c>
      <c r="D39" s="33" t="s">
        <v>566</v>
      </c>
      <c r="E39" s="33" t="s">
        <v>569</v>
      </c>
      <c r="F39" s="22">
        <v>5</v>
      </c>
      <c r="G39" s="22">
        <v>5</v>
      </c>
      <c r="H39" s="22">
        <v>0</v>
      </c>
      <c r="I39" s="22">
        <v>4</v>
      </c>
      <c r="J39" s="22">
        <v>1</v>
      </c>
      <c r="K39" s="22">
        <v>1</v>
      </c>
      <c r="L39" s="22">
        <v>1</v>
      </c>
      <c r="M39" s="22">
        <v>5</v>
      </c>
      <c r="N39" s="22">
        <v>1</v>
      </c>
      <c r="O39" s="22">
        <v>0</v>
      </c>
      <c r="P39" s="22">
        <v>1</v>
      </c>
      <c r="Q39" s="22">
        <v>0</v>
      </c>
      <c r="R39" s="22">
        <v>1</v>
      </c>
      <c r="S39" s="22">
        <v>1</v>
      </c>
      <c r="T39" s="22">
        <v>1</v>
      </c>
      <c r="U39" s="22">
        <v>3</v>
      </c>
      <c r="V39" s="22">
        <v>2</v>
      </c>
      <c r="W39" s="22">
        <v>2</v>
      </c>
      <c r="X39" s="22">
        <v>3</v>
      </c>
      <c r="Y39" s="8">
        <v>1</v>
      </c>
      <c r="Z39" s="22">
        <v>5</v>
      </c>
      <c r="AA39" s="22">
        <v>5</v>
      </c>
      <c r="AB39" s="22">
        <v>1</v>
      </c>
      <c r="AC39" s="22">
        <v>1</v>
      </c>
      <c r="AD39" s="22">
        <v>1</v>
      </c>
      <c r="AE39" s="22">
        <v>3</v>
      </c>
      <c r="AF39" s="31">
        <v>1</v>
      </c>
      <c r="AG39" s="31">
        <f t="shared" si="1"/>
        <v>55</v>
      </c>
      <c r="AH39" s="47">
        <f t="shared" si="2"/>
        <v>3</v>
      </c>
      <c r="AI39" s="47">
        <f t="shared" si="3"/>
        <v>13</v>
      </c>
      <c r="AJ39" s="47">
        <f t="shared" si="4"/>
        <v>2</v>
      </c>
      <c r="AK39" s="47">
        <f t="shared" si="5"/>
        <v>3</v>
      </c>
      <c r="AL39" s="47">
        <f t="shared" si="6"/>
        <v>1</v>
      </c>
      <c r="AM39" s="47">
        <f t="shared" si="7"/>
        <v>5</v>
      </c>
      <c r="AN39" s="47">
        <f t="shared" si="8"/>
        <v>24</v>
      </c>
      <c r="AO39" s="47">
        <f t="shared" si="9"/>
        <v>120</v>
      </c>
      <c r="AP39" s="44">
        <f t="shared" si="10"/>
        <v>32.291666666666664</v>
      </c>
      <c r="AQ39" s="50" t="str">
        <f t="shared" si="11"/>
        <v>Medium</v>
      </c>
    </row>
    <row r="40" spans="1:43" x14ac:dyDescent="0.35">
      <c r="A40" t="str">
        <f t="shared" si="0"/>
        <v>MA</v>
      </c>
      <c r="B40" s="31" t="s">
        <v>250</v>
      </c>
      <c r="C40" s="32" t="s">
        <v>255</v>
      </c>
      <c r="D40" s="33" t="s">
        <v>566</v>
      </c>
      <c r="E40" s="33" t="s">
        <v>219</v>
      </c>
      <c r="F40" s="22">
        <v>5</v>
      </c>
      <c r="G40" s="22">
        <v>5</v>
      </c>
      <c r="H40" s="22">
        <v>3</v>
      </c>
      <c r="I40" s="22">
        <v>4</v>
      </c>
      <c r="J40" s="22">
        <v>1</v>
      </c>
      <c r="K40" s="22">
        <v>1</v>
      </c>
      <c r="L40" s="22">
        <v>1</v>
      </c>
      <c r="M40" s="22">
        <v>1</v>
      </c>
      <c r="N40" s="22">
        <v>1</v>
      </c>
      <c r="O40" s="22">
        <v>0</v>
      </c>
      <c r="P40" s="22">
        <v>1</v>
      </c>
      <c r="Q40" s="22">
        <v>0</v>
      </c>
      <c r="R40" s="22">
        <v>1</v>
      </c>
      <c r="S40" s="22">
        <v>1</v>
      </c>
      <c r="T40" s="22">
        <v>1</v>
      </c>
      <c r="U40" s="22">
        <v>3</v>
      </c>
      <c r="V40" s="22">
        <v>2</v>
      </c>
      <c r="W40" s="22">
        <v>2</v>
      </c>
      <c r="X40" s="22">
        <v>3</v>
      </c>
      <c r="Y40" s="8">
        <v>1</v>
      </c>
      <c r="Z40" s="22">
        <v>5</v>
      </c>
      <c r="AA40" s="22">
        <v>5</v>
      </c>
      <c r="AB40" s="22">
        <v>1</v>
      </c>
      <c r="AC40" s="22">
        <v>1</v>
      </c>
      <c r="AD40" s="22">
        <v>1</v>
      </c>
      <c r="AE40" s="22">
        <v>3</v>
      </c>
      <c r="AF40" s="31">
        <v>1</v>
      </c>
      <c r="AG40" s="31">
        <f t="shared" si="1"/>
        <v>54</v>
      </c>
      <c r="AH40" s="47">
        <f t="shared" si="2"/>
        <v>2</v>
      </c>
      <c r="AI40" s="47">
        <f t="shared" si="3"/>
        <v>14</v>
      </c>
      <c r="AJ40" s="47">
        <f t="shared" si="4"/>
        <v>2</v>
      </c>
      <c r="AK40" s="47">
        <f t="shared" si="5"/>
        <v>4</v>
      </c>
      <c r="AL40" s="47">
        <f t="shared" si="6"/>
        <v>1</v>
      </c>
      <c r="AM40" s="47">
        <f t="shared" si="7"/>
        <v>4</v>
      </c>
      <c r="AN40" s="47">
        <f t="shared" si="8"/>
        <v>25</v>
      </c>
      <c r="AO40" s="47">
        <f t="shared" si="9"/>
        <v>125</v>
      </c>
      <c r="AP40" s="44">
        <f t="shared" si="10"/>
        <v>29</v>
      </c>
      <c r="AQ40" s="50" t="str">
        <f t="shared" si="11"/>
        <v>Medium</v>
      </c>
    </row>
    <row r="41" spans="1:43" x14ac:dyDescent="0.35">
      <c r="A41" t="str">
        <f t="shared" si="0"/>
        <v>PV</v>
      </c>
      <c r="B41" s="31" t="s">
        <v>507</v>
      </c>
      <c r="C41" s="32" t="s">
        <v>255</v>
      </c>
      <c r="D41" s="33" t="s">
        <v>566</v>
      </c>
      <c r="E41" s="33" t="s">
        <v>567</v>
      </c>
      <c r="F41" s="22">
        <v>1</v>
      </c>
      <c r="G41" s="22">
        <v>5</v>
      </c>
      <c r="H41" s="22">
        <v>1</v>
      </c>
      <c r="I41" s="22">
        <v>4</v>
      </c>
      <c r="J41" s="22">
        <v>1</v>
      </c>
      <c r="K41" s="22">
        <v>1</v>
      </c>
      <c r="L41" s="22">
        <v>1</v>
      </c>
      <c r="M41" s="22">
        <v>1</v>
      </c>
      <c r="N41" s="22">
        <v>5</v>
      </c>
      <c r="O41" s="22">
        <v>0</v>
      </c>
      <c r="P41" s="22">
        <v>0</v>
      </c>
      <c r="Q41" s="22">
        <v>0</v>
      </c>
      <c r="R41" s="22">
        <v>1</v>
      </c>
      <c r="S41" s="22">
        <v>1</v>
      </c>
      <c r="T41" s="22">
        <v>2</v>
      </c>
      <c r="U41" s="22">
        <v>2</v>
      </c>
      <c r="V41" s="22">
        <v>2</v>
      </c>
      <c r="W41" s="22">
        <v>1</v>
      </c>
      <c r="X41" s="22">
        <v>3</v>
      </c>
      <c r="Y41" s="8">
        <v>1</v>
      </c>
      <c r="Z41" s="22">
        <v>2</v>
      </c>
      <c r="AA41" s="22">
        <v>3</v>
      </c>
      <c r="AB41" s="22">
        <v>1</v>
      </c>
      <c r="AC41" s="22">
        <v>1</v>
      </c>
      <c r="AD41" s="22">
        <v>1</v>
      </c>
      <c r="AE41" s="22">
        <v>3</v>
      </c>
      <c r="AF41" s="31">
        <v>1</v>
      </c>
      <c r="AG41" s="31">
        <f t="shared" si="1"/>
        <v>45</v>
      </c>
      <c r="AH41" s="47">
        <f t="shared" si="2"/>
        <v>3</v>
      </c>
      <c r="AI41" s="47">
        <f t="shared" si="3"/>
        <v>14</v>
      </c>
      <c r="AJ41" s="47">
        <f t="shared" si="4"/>
        <v>4</v>
      </c>
      <c r="AK41" s="47">
        <f t="shared" si="5"/>
        <v>3</v>
      </c>
      <c r="AL41" s="47">
        <f t="shared" si="6"/>
        <v>1</v>
      </c>
      <c r="AM41" s="47">
        <f t="shared" si="7"/>
        <v>2</v>
      </c>
      <c r="AN41" s="47">
        <f t="shared" si="8"/>
        <v>24</v>
      </c>
      <c r="AO41" s="47">
        <f t="shared" si="9"/>
        <v>120</v>
      </c>
      <c r="AP41" s="44">
        <f t="shared" si="10"/>
        <v>21.875</v>
      </c>
      <c r="AQ41" s="50" t="str">
        <f t="shared" si="11"/>
        <v>Medium</v>
      </c>
    </row>
    <row r="42" spans="1:43" x14ac:dyDescent="0.35">
      <c r="A42" t="str">
        <f t="shared" si="0"/>
        <v>MA</v>
      </c>
      <c r="B42" s="31" t="s">
        <v>357</v>
      </c>
      <c r="C42" s="32" t="s">
        <v>358</v>
      </c>
      <c r="D42" s="33" t="s">
        <v>566</v>
      </c>
      <c r="E42" s="33" t="s">
        <v>219</v>
      </c>
      <c r="F42" s="22">
        <v>5</v>
      </c>
      <c r="G42" s="22">
        <v>0</v>
      </c>
      <c r="H42" s="22">
        <v>0</v>
      </c>
      <c r="I42" s="22">
        <v>0</v>
      </c>
      <c r="J42" s="22">
        <v>0</v>
      </c>
      <c r="K42" s="22">
        <v>0</v>
      </c>
      <c r="L42" s="22">
        <v>0</v>
      </c>
      <c r="M42" s="22">
        <v>0</v>
      </c>
      <c r="N42" s="22">
        <v>0</v>
      </c>
      <c r="O42" s="22">
        <v>0</v>
      </c>
      <c r="P42" s="22">
        <v>0</v>
      </c>
      <c r="Q42" s="22">
        <v>0</v>
      </c>
      <c r="R42" s="22">
        <v>0</v>
      </c>
      <c r="S42" s="22">
        <v>1</v>
      </c>
      <c r="T42" s="22">
        <v>0</v>
      </c>
      <c r="U42" s="22">
        <v>2</v>
      </c>
      <c r="V42" s="22">
        <v>0</v>
      </c>
      <c r="W42" s="22">
        <v>0</v>
      </c>
      <c r="X42" s="22">
        <v>0</v>
      </c>
      <c r="Y42" s="22">
        <v>0</v>
      </c>
      <c r="Z42" s="22">
        <v>0</v>
      </c>
      <c r="AA42" s="22">
        <v>0</v>
      </c>
      <c r="AB42" s="22">
        <v>5</v>
      </c>
      <c r="AC42" s="22">
        <v>1</v>
      </c>
      <c r="AD42" s="22">
        <v>0</v>
      </c>
      <c r="AE42" s="22">
        <v>1</v>
      </c>
      <c r="AF42" s="31">
        <v>0</v>
      </c>
      <c r="AG42" s="31">
        <f t="shared" si="1"/>
        <v>15</v>
      </c>
      <c r="AH42" s="47">
        <f t="shared" si="2"/>
        <v>21</v>
      </c>
      <c r="AI42" s="47">
        <f t="shared" si="3"/>
        <v>3</v>
      </c>
      <c r="AJ42" s="47">
        <f t="shared" si="4"/>
        <v>1</v>
      </c>
      <c r="AK42" s="47">
        <f t="shared" si="5"/>
        <v>0</v>
      </c>
      <c r="AL42" s="47">
        <f t="shared" si="6"/>
        <v>0</v>
      </c>
      <c r="AM42" s="47">
        <f t="shared" si="7"/>
        <v>2</v>
      </c>
      <c r="AN42" s="47">
        <f t="shared" si="8"/>
        <v>6</v>
      </c>
      <c r="AO42" s="47">
        <f t="shared" si="9"/>
        <v>30</v>
      </c>
      <c r="AP42" s="44">
        <f t="shared" si="10"/>
        <v>37.5</v>
      </c>
      <c r="AQ42" s="50" t="str">
        <f t="shared" si="11"/>
        <v>Medium</v>
      </c>
    </row>
    <row r="43" spans="1:43" x14ac:dyDescent="0.35">
      <c r="A43" t="str">
        <f t="shared" si="0"/>
        <v>MA</v>
      </c>
      <c r="B43" s="31" t="s">
        <v>109</v>
      </c>
      <c r="C43" s="32" t="s">
        <v>112</v>
      </c>
      <c r="D43" s="33" t="s">
        <v>566</v>
      </c>
      <c r="E43" s="33" t="s">
        <v>569</v>
      </c>
      <c r="F43" s="22">
        <v>1</v>
      </c>
      <c r="G43" s="22">
        <v>1</v>
      </c>
      <c r="H43" s="22">
        <v>3</v>
      </c>
      <c r="I43" s="22">
        <v>3</v>
      </c>
      <c r="J43" s="22">
        <v>1</v>
      </c>
      <c r="K43" s="22">
        <v>3</v>
      </c>
      <c r="L43" s="22">
        <v>3</v>
      </c>
      <c r="M43" s="22">
        <v>5</v>
      </c>
      <c r="N43" s="22">
        <v>1</v>
      </c>
      <c r="O43" s="22">
        <v>4</v>
      </c>
      <c r="P43" s="22">
        <v>3</v>
      </c>
      <c r="Q43" s="22">
        <v>4</v>
      </c>
      <c r="R43" s="22">
        <v>1</v>
      </c>
      <c r="S43" s="22">
        <v>3</v>
      </c>
      <c r="T43" s="22">
        <v>2</v>
      </c>
      <c r="U43" s="22">
        <v>4</v>
      </c>
      <c r="V43" s="22">
        <v>4</v>
      </c>
      <c r="W43" s="22">
        <v>1</v>
      </c>
      <c r="X43" s="22">
        <v>3</v>
      </c>
      <c r="Y43" s="8">
        <v>1</v>
      </c>
      <c r="Z43" s="22">
        <v>2</v>
      </c>
      <c r="AA43" s="22">
        <v>2</v>
      </c>
      <c r="AB43" s="22">
        <v>1</v>
      </c>
      <c r="AC43" s="22">
        <v>2</v>
      </c>
      <c r="AD43" s="22">
        <v>3</v>
      </c>
      <c r="AE43" s="22">
        <v>3</v>
      </c>
      <c r="AF43" s="31">
        <v>2</v>
      </c>
      <c r="AG43" s="31">
        <f t="shared" si="1"/>
        <v>66</v>
      </c>
      <c r="AH43" s="47">
        <f t="shared" si="2"/>
        <v>0</v>
      </c>
      <c r="AI43" s="47">
        <f t="shared" si="3"/>
        <v>8</v>
      </c>
      <c r="AJ43" s="47">
        <f t="shared" si="4"/>
        <v>5</v>
      </c>
      <c r="AK43" s="47">
        <f t="shared" si="5"/>
        <v>9</v>
      </c>
      <c r="AL43" s="47">
        <f t="shared" si="6"/>
        <v>4</v>
      </c>
      <c r="AM43" s="47">
        <f t="shared" si="7"/>
        <v>1</v>
      </c>
      <c r="AN43" s="47">
        <f t="shared" si="8"/>
        <v>27</v>
      </c>
      <c r="AO43" s="47">
        <f t="shared" si="9"/>
        <v>135</v>
      </c>
      <c r="AP43" s="44">
        <f t="shared" si="10"/>
        <v>36.111111111111114</v>
      </c>
      <c r="AQ43" s="50" t="str">
        <f t="shared" si="11"/>
        <v>Medium</v>
      </c>
    </row>
    <row r="44" spans="1:43" x14ac:dyDescent="0.35">
      <c r="A44" t="str">
        <f t="shared" si="0"/>
        <v>MA</v>
      </c>
      <c r="B44" s="31" t="s">
        <v>423</v>
      </c>
      <c r="C44" s="32" t="s">
        <v>425</v>
      </c>
      <c r="D44" s="33" t="s">
        <v>566</v>
      </c>
      <c r="E44" s="33" t="s">
        <v>569</v>
      </c>
      <c r="F44" s="22">
        <v>5</v>
      </c>
      <c r="G44" s="22">
        <v>3</v>
      </c>
      <c r="H44" s="22">
        <v>1</v>
      </c>
      <c r="I44" s="22">
        <v>3</v>
      </c>
      <c r="J44" s="22">
        <v>3</v>
      </c>
      <c r="K44" s="22">
        <v>3</v>
      </c>
      <c r="L44" s="22">
        <v>3</v>
      </c>
      <c r="M44" s="22">
        <v>1</v>
      </c>
      <c r="N44" s="22">
        <v>5</v>
      </c>
      <c r="O44" s="22">
        <v>0</v>
      </c>
      <c r="P44" s="22">
        <v>1</v>
      </c>
      <c r="Q44" s="22">
        <v>0</v>
      </c>
      <c r="R44" s="22">
        <v>1</v>
      </c>
      <c r="S44" s="22">
        <v>1</v>
      </c>
      <c r="T44" s="22">
        <v>2</v>
      </c>
      <c r="U44" s="22">
        <v>1</v>
      </c>
      <c r="V44" s="22">
        <v>1</v>
      </c>
      <c r="W44" s="22">
        <v>1</v>
      </c>
      <c r="X44" s="22">
        <v>3</v>
      </c>
      <c r="Y44" s="8">
        <v>1</v>
      </c>
      <c r="Z44" s="22">
        <v>1</v>
      </c>
      <c r="AA44" s="22">
        <v>1</v>
      </c>
      <c r="AB44" s="22">
        <v>3</v>
      </c>
      <c r="AC44" s="22">
        <v>1</v>
      </c>
      <c r="AD44" s="22">
        <v>1</v>
      </c>
      <c r="AE44" s="22">
        <v>5</v>
      </c>
      <c r="AF44" s="31">
        <v>1</v>
      </c>
      <c r="AG44" s="31">
        <f t="shared" si="1"/>
        <v>52</v>
      </c>
      <c r="AH44" s="47">
        <f t="shared" si="2"/>
        <v>2</v>
      </c>
      <c r="AI44" s="47">
        <f t="shared" si="3"/>
        <v>14</v>
      </c>
      <c r="AJ44" s="47">
        <f t="shared" si="4"/>
        <v>1</v>
      </c>
      <c r="AK44" s="47">
        <f t="shared" si="5"/>
        <v>7</v>
      </c>
      <c r="AL44" s="47">
        <f t="shared" si="6"/>
        <v>0</v>
      </c>
      <c r="AM44" s="47">
        <f t="shared" si="7"/>
        <v>3</v>
      </c>
      <c r="AN44" s="47">
        <f t="shared" si="8"/>
        <v>25</v>
      </c>
      <c r="AO44" s="47">
        <f t="shared" si="9"/>
        <v>125</v>
      </c>
      <c r="AP44" s="44">
        <f t="shared" si="10"/>
        <v>27</v>
      </c>
      <c r="AQ44" s="50" t="str">
        <f t="shared" si="11"/>
        <v>Medium</v>
      </c>
    </row>
    <row r="45" spans="1:43" x14ac:dyDescent="0.35">
      <c r="A45" t="str">
        <f t="shared" si="0"/>
        <v>MA</v>
      </c>
      <c r="B45" s="31" t="s">
        <v>258</v>
      </c>
      <c r="C45" s="32" t="s">
        <v>261</v>
      </c>
      <c r="D45" s="33" t="s">
        <v>566</v>
      </c>
      <c r="E45" s="33" t="s">
        <v>569</v>
      </c>
      <c r="F45" s="22">
        <v>1</v>
      </c>
      <c r="G45" s="22">
        <v>5</v>
      </c>
      <c r="H45" s="22">
        <v>1</v>
      </c>
      <c r="I45" s="22">
        <v>1</v>
      </c>
      <c r="J45" s="22">
        <v>1</v>
      </c>
      <c r="K45" s="22">
        <v>3</v>
      </c>
      <c r="L45" s="22">
        <v>4</v>
      </c>
      <c r="M45" s="22">
        <v>1</v>
      </c>
      <c r="N45" s="22">
        <v>1</v>
      </c>
      <c r="O45" s="22">
        <v>1</v>
      </c>
      <c r="P45" s="22">
        <v>1</v>
      </c>
      <c r="Q45" s="22">
        <v>1</v>
      </c>
      <c r="R45" s="22">
        <v>1</v>
      </c>
      <c r="S45" s="22">
        <v>1</v>
      </c>
      <c r="T45" s="22">
        <v>2</v>
      </c>
      <c r="U45" s="22">
        <v>2</v>
      </c>
      <c r="V45" s="22">
        <v>2</v>
      </c>
      <c r="W45" s="22">
        <v>1</v>
      </c>
      <c r="X45" s="22">
        <v>1</v>
      </c>
      <c r="Y45" s="8">
        <v>1</v>
      </c>
      <c r="Z45" s="22">
        <v>1</v>
      </c>
      <c r="AA45" s="22">
        <v>4</v>
      </c>
      <c r="AB45" s="22">
        <v>3</v>
      </c>
      <c r="AC45" s="22">
        <v>1</v>
      </c>
      <c r="AD45" s="22">
        <v>1</v>
      </c>
      <c r="AE45" s="22">
        <v>5</v>
      </c>
      <c r="AF45" s="31">
        <v>1</v>
      </c>
      <c r="AG45" s="31">
        <f t="shared" si="1"/>
        <v>48</v>
      </c>
      <c r="AH45" s="47">
        <f t="shared" si="2"/>
        <v>0</v>
      </c>
      <c r="AI45" s="47">
        <f t="shared" si="3"/>
        <v>18</v>
      </c>
      <c r="AJ45" s="47">
        <f t="shared" si="4"/>
        <v>3</v>
      </c>
      <c r="AK45" s="47">
        <f t="shared" si="5"/>
        <v>2</v>
      </c>
      <c r="AL45" s="47">
        <f t="shared" si="6"/>
        <v>2</v>
      </c>
      <c r="AM45" s="47">
        <f t="shared" si="7"/>
        <v>2</v>
      </c>
      <c r="AN45" s="47">
        <f t="shared" si="8"/>
        <v>27</v>
      </c>
      <c r="AO45" s="47">
        <f t="shared" si="9"/>
        <v>135</v>
      </c>
      <c r="AP45" s="44">
        <f t="shared" si="10"/>
        <v>19.444444444444443</v>
      </c>
      <c r="AQ45" s="50" t="str">
        <f t="shared" si="11"/>
        <v>Low</v>
      </c>
    </row>
    <row r="46" spans="1:43" x14ac:dyDescent="0.35">
      <c r="A46" t="str">
        <f t="shared" si="0"/>
        <v>MA</v>
      </c>
      <c r="B46" s="31" t="s">
        <v>12</v>
      </c>
      <c r="C46" s="32" t="s">
        <v>15</v>
      </c>
      <c r="D46" s="33" t="s">
        <v>566</v>
      </c>
      <c r="E46" s="33" t="s">
        <v>569</v>
      </c>
      <c r="F46" s="22">
        <v>5</v>
      </c>
      <c r="G46" s="22">
        <v>3</v>
      </c>
      <c r="H46" s="22">
        <v>1</v>
      </c>
      <c r="I46" s="22">
        <v>3</v>
      </c>
      <c r="J46" s="22">
        <v>1</v>
      </c>
      <c r="K46" s="22">
        <v>3</v>
      </c>
      <c r="L46" s="22">
        <v>2</v>
      </c>
      <c r="M46" s="22">
        <v>1</v>
      </c>
      <c r="N46" s="22">
        <v>5</v>
      </c>
      <c r="O46" s="22">
        <v>3</v>
      </c>
      <c r="P46" s="22">
        <v>3</v>
      </c>
      <c r="Q46" s="22">
        <v>3</v>
      </c>
      <c r="R46" s="22">
        <v>5</v>
      </c>
      <c r="S46" s="22">
        <v>1</v>
      </c>
      <c r="T46" s="22">
        <v>1</v>
      </c>
      <c r="U46" s="22">
        <v>2</v>
      </c>
      <c r="V46" s="22">
        <v>2</v>
      </c>
      <c r="W46" s="22">
        <v>1</v>
      </c>
      <c r="X46" s="22">
        <v>3</v>
      </c>
      <c r="Y46" s="8">
        <v>1</v>
      </c>
      <c r="Z46" s="22">
        <v>1</v>
      </c>
      <c r="AA46" s="22">
        <v>1</v>
      </c>
      <c r="AB46" s="22">
        <v>1</v>
      </c>
      <c r="AC46" s="22">
        <v>1</v>
      </c>
      <c r="AD46" s="22">
        <v>1</v>
      </c>
      <c r="AE46" s="22">
        <v>3</v>
      </c>
      <c r="AF46" s="31">
        <v>1</v>
      </c>
      <c r="AG46" s="31">
        <f t="shared" si="1"/>
        <v>58</v>
      </c>
      <c r="AH46" s="47">
        <f t="shared" si="2"/>
        <v>0</v>
      </c>
      <c r="AI46" s="47">
        <f t="shared" si="3"/>
        <v>13</v>
      </c>
      <c r="AJ46" s="47">
        <f t="shared" si="4"/>
        <v>3</v>
      </c>
      <c r="AK46" s="47">
        <f t="shared" si="5"/>
        <v>8</v>
      </c>
      <c r="AL46" s="47">
        <f t="shared" si="6"/>
        <v>0</v>
      </c>
      <c r="AM46" s="47">
        <f t="shared" si="7"/>
        <v>3</v>
      </c>
      <c r="AN46" s="47">
        <f t="shared" si="8"/>
        <v>27</v>
      </c>
      <c r="AO46" s="47">
        <f t="shared" si="9"/>
        <v>135</v>
      </c>
      <c r="AP46" s="44">
        <f t="shared" si="10"/>
        <v>28.703703703703702</v>
      </c>
      <c r="AQ46" s="50" t="str">
        <f t="shared" si="11"/>
        <v>Medium</v>
      </c>
    </row>
    <row r="47" spans="1:43" x14ac:dyDescent="0.35">
      <c r="A47" t="str">
        <f t="shared" si="0"/>
        <v>PV</v>
      </c>
      <c r="B47" s="34" t="s">
        <v>242</v>
      </c>
      <c r="C47" s="7" t="s">
        <v>245</v>
      </c>
      <c r="D47" s="33" t="s">
        <v>566</v>
      </c>
      <c r="E47" s="33" t="s">
        <v>567</v>
      </c>
      <c r="F47" s="8">
        <v>5</v>
      </c>
      <c r="G47" s="8">
        <v>1</v>
      </c>
      <c r="H47" s="8">
        <v>1</v>
      </c>
      <c r="I47" s="8">
        <v>4</v>
      </c>
      <c r="J47" s="8">
        <v>3</v>
      </c>
      <c r="K47" s="8">
        <v>1</v>
      </c>
      <c r="L47" s="8">
        <v>3</v>
      </c>
      <c r="M47" s="8">
        <v>1</v>
      </c>
      <c r="N47" s="8">
        <v>1</v>
      </c>
      <c r="O47" s="8">
        <v>0</v>
      </c>
      <c r="P47" s="8">
        <v>0</v>
      </c>
      <c r="Q47" s="8">
        <v>0</v>
      </c>
      <c r="R47" s="8">
        <v>0</v>
      </c>
      <c r="S47" s="8">
        <v>0</v>
      </c>
      <c r="T47" s="8">
        <v>2</v>
      </c>
      <c r="U47" s="8">
        <v>4</v>
      </c>
      <c r="V47" s="8">
        <v>2</v>
      </c>
      <c r="W47" s="8">
        <v>1</v>
      </c>
      <c r="X47" s="8">
        <v>3</v>
      </c>
      <c r="Y47" s="8">
        <v>1</v>
      </c>
      <c r="Z47" s="8">
        <v>1</v>
      </c>
      <c r="AA47" s="8">
        <v>1</v>
      </c>
      <c r="AB47" s="8">
        <v>1</v>
      </c>
      <c r="AC47" s="8">
        <v>2</v>
      </c>
      <c r="AD47" s="8">
        <v>5</v>
      </c>
      <c r="AE47" s="8">
        <v>3</v>
      </c>
      <c r="AF47" s="34">
        <v>2</v>
      </c>
      <c r="AG47" s="31">
        <f t="shared" si="1"/>
        <v>48</v>
      </c>
      <c r="AH47" s="47">
        <f t="shared" si="2"/>
        <v>5</v>
      </c>
      <c r="AI47" s="47">
        <f t="shared" si="3"/>
        <v>10</v>
      </c>
      <c r="AJ47" s="47">
        <f t="shared" si="4"/>
        <v>4</v>
      </c>
      <c r="AK47" s="47">
        <f t="shared" si="5"/>
        <v>4</v>
      </c>
      <c r="AL47" s="47">
        <f t="shared" si="6"/>
        <v>2</v>
      </c>
      <c r="AM47" s="47">
        <f t="shared" si="7"/>
        <v>2</v>
      </c>
      <c r="AN47" s="47">
        <f t="shared" si="8"/>
        <v>22</v>
      </c>
      <c r="AO47" s="47">
        <f t="shared" si="9"/>
        <v>110</v>
      </c>
      <c r="AP47" s="44">
        <f t="shared" si="10"/>
        <v>29.545454545454547</v>
      </c>
      <c r="AQ47" s="50" t="str">
        <f t="shared" si="11"/>
        <v>Medium</v>
      </c>
    </row>
    <row r="48" spans="1:43" x14ac:dyDescent="0.35">
      <c r="A48" t="str">
        <f t="shared" si="0"/>
        <v>MA</v>
      </c>
      <c r="B48" s="31" t="s">
        <v>524</v>
      </c>
      <c r="C48" s="32" t="s">
        <v>526</v>
      </c>
      <c r="D48" s="33" t="s">
        <v>566</v>
      </c>
      <c r="E48" s="33" t="s">
        <v>219</v>
      </c>
      <c r="F48" s="22">
        <v>5</v>
      </c>
      <c r="G48" s="22">
        <v>5</v>
      </c>
      <c r="H48" s="22">
        <v>1</v>
      </c>
      <c r="I48" s="22">
        <v>4</v>
      </c>
      <c r="J48" s="22">
        <v>1</v>
      </c>
      <c r="K48" s="22">
        <v>5</v>
      </c>
      <c r="L48" s="22">
        <v>1</v>
      </c>
      <c r="M48" s="22">
        <v>5</v>
      </c>
      <c r="N48" s="22">
        <v>1</v>
      </c>
      <c r="O48" s="22">
        <v>5</v>
      </c>
      <c r="P48" s="22">
        <v>0</v>
      </c>
      <c r="Q48" s="22">
        <v>5</v>
      </c>
      <c r="R48" s="22">
        <v>5</v>
      </c>
      <c r="S48" s="22">
        <v>0</v>
      </c>
      <c r="T48" s="22">
        <v>1</v>
      </c>
      <c r="U48" s="22">
        <v>2</v>
      </c>
      <c r="V48" s="22">
        <v>1</v>
      </c>
      <c r="W48" s="22">
        <v>1</v>
      </c>
      <c r="X48" s="22">
        <v>3</v>
      </c>
      <c r="Y48" s="22">
        <v>5</v>
      </c>
      <c r="Z48" s="22">
        <v>5</v>
      </c>
      <c r="AA48" s="22">
        <v>5</v>
      </c>
      <c r="AB48" s="22">
        <v>1</v>
      </c>
      <c r="AC48" s="22">
        <v>1</v>
      </c>
      <c r="AD48" s="22">
        <v>5</v>
      </c>
      <c r="AE48" s="22">
        <v>3</v>
      </c>
      <c r="AF48" s="31">
        <v>1</v>
      </c>
      <c r="AG48" s="31">
        <f t="shared" si="1"/>
        <v>77</v>
      </c>
      <c r="AH48" s="47">
        <f t="shared" si="2"/>
        <v>2</v>
      </c>
      <c r="AI48" s="47">
        <f t="shared" si="3"/>
        <v>10</v>
      </c>
      <c r="AJ48" s="47">
        <f t="shared" si="4"/>
        <v>1</v>
      </c>
      <c r="AK48" s="47">
        <f t="shared" si="5"/>
        <v>2</v>
      </c>
      <c r="AL48" s="47">
        <f t="shared" si="6"/>
        <v>1</v>
      </c>
      <c r="AM48" s="47">
        <f t="shared" si="7"/>
        <v>11</v>
      </c>
      <c r="AN48" s="47">
        <f t="shared" si="8"/>
        <v>25</v>
      </c>
      <c r="AO48" s="47">
        <f t="shared" si="9"/>
        <v>125</v>
      </c>
      <c r="AP48" s="44">
        <f t="shared" si="10"/>
        <v>52</v>
      </c>
      <c r="AQ48" s="50" t="str">
        <f t="shared" si="11"/>
        <v>Medium</v>
      </c>
    </row>
    <row r="49" spans="1:43" x14ac:dyDescent="0.35">
      <c r="A49" t="str">
        <f t="shared" si="0"/>
        <v>PV</v>
      </c>
      <c r="B49" s="31" t="s">
        <v>372</v>
      </c>
      <c r="C49" s="32" t="s">
        <v>374</v>
      </c>
      <c r="D49" s="33" t="s">
        <v>566</v>
      </c>
      <c r="E49" s="33" t="s">
        <v>567</v>
      </c>
      <c r="F49" s="22">
        <v>1</v>
      </c>
      <c r="G49" s="22">
        <v>5</v>
      </c>
      <c r="H49" s="22">
        <v>1</v>
      </c>
      <c r="I49" s="22">
        <v>3</v>
      </c>
      <c r="J49" s="22">
        <v>1</v>
      </c>
      <c r="K49" s="22">
        <v>1</v>
      </c>
      <c r="L49" s="22">
        <v>1</v>
      </c>
      <c r="M49" s="22">
        <v>1</v>
      </c>
      <c r="N49" s="22">
        <v>1</v>
      </c>
      <c r="O49" s="22">
        <v>1</v>
      </c>
      <c r="P49" s="22">
        <v>1</v>
      </c>
      <c r="Q49" s="22">
        <v>1</v>
      </c>
      <c r="R49" s="22">
        <v>1</v>
      </c>
      <c r="S49" s="22">
        <v>1</v>
      </c>
      <c r="T49" s="22">
        <v>1</v>
      </c>
      <c r="U49" s="22">
        <v>3</v>
      </c>
      <c r="V49" s="22">
        <v>2</v>
      </c>
      <c r="W49" s="22">
        <v>1</v>
      </c>
      <c r="X49" s="22">
        <v>1</v>
      </c>
      <c r="Y49" s="8">
        <v>1</v>
      </c>
      <c r="Z49" s="22">
        <v>1</v>
      </c>
      <c r="AA49" s="22">
        <v>1</v>
      </c>
      <c r="AB49" s="22">
        <v>1</v>
      </c>
      <c r="AC49" s="22">
        <v>1</v>
      </c>
      <c r="AD49" s="22">
        <v>1</v>
      </c>
      <c r="AE49" s="22">
        <v>3</v>
      </c>
      <c r="AF49" s="31">
        <v>1</v>
      </c>
      <c r="AG49" s="31">
        <f t="shared" si="1"/>
        <v>38</v>
      </c>
      <c r="AH49" s="47">
        <f t="shared" si="2"/>
        <v>0</v>
      </c>
      <c r="AI49" s="47">
        <f t="shared" si="3"/>
        <v>22</v>
      </c>
      <c r="AJ49" s="47">
        <f t="shared" si="4"/>
        <v>1</v>
      </c>
      <c r="AK49" s="47">
        <f t="shared" si="5"/>
        <v>3</v>
      </c>
      <c r="AL49" s="47">
        <f t="shared" si="6"/>
        <v>0</v>
      </c>
      <c r="AM49" s="47">
        <f t="shared" si="7"/>
        <v>1</v>
      </c>
      <c r="AN49" s="47">
        <f t="shared" si="8"/>
        <v>27</v>
      </c>
      <c r="AO49" s="47">
        <f t="shared" si="9"/>
        <v>135</v>
      </c>
      <c r="AP49" s="44">
        <f t="shared" si="10"/>
        <v>10.185185185185185</v>
      </c>
      <c r="AQ49" s="50" t="str">
        <f t="shared" si="11"/>
        <v>Low</v>
      </c>
    </row>
    <row r="50" spans="1:43" x14ac:dyDescent="0.35">
      <c r="A50" t="str">
        <f t="shared" si="0"/>
        <v>QA</v>
      </c>
      <c r="B50" s="31" t="s">
        <v>207</v>
      </c>
      <c r="C50" s="32" t="s">
        <v>210</v>
      </c>
      <c r="D50" s="33" t="s">
        <v>566</v>
      </c>
      <c r="E50" s="33" t="s">
        <v>571</v>
      </c>
      <c r="F50" s="22">
        <v>0</v>
      </c>
      <c r="G50" s="22">
        <v>0</v>
      </c>
      <c r="H50" s="22">
        <v>0</v>
      </c>
      <c r="I50" s="22">
        <v>1</v>
      </c>
      <c r="J50" s="22">
        <v>1</v>
      </c>
      <c r="K50" s="22">
        <v>5</v>
      </c>
      <c r="L50" s="22">
        <v>0</v>
      </c>
      <c r="M50" s="22">
        <v>0</v>
      </c>
      <c r="N50" s="22">
        <v>0</v>
      </c>
      <c r="O50" s="22">
        <v>0</v>
      </c>
      <c r="P50" s="22">
        <v>0</v>
      </c>
      <c r="Q50" s="22">
        <v>0</v>
      </c>
      <c r="R50" s="22">
        <v>0</v>
      </c>
      <c r="S50" s="22">
        <v>0</v>
      </c>
      <c r="T50" s="22">
        <v>1</v>
      </c>
      <c r="U50" s="22">
        <v>5</v>
      </c>
      <c r="V50" s="22">
        <v>3</v>
      </c>
      <c r="W50" s="22">
        <v>2</v>
      </c>
      <c r="X50" s="22">
        <v>3</v>
      </c>
      <c r="Y50" s="22">
        <v>5</v>
      </c>
      <c r="Z50" s="22">
        <v>2</v>
      </c>
      <c r="AA50" s="22">
        <v>0</v>
      </c>
      <c r="AB50" s="22">
        <v>0</v>
      </c>
      <c r="AC50" s="22">
        <v>0</v>
      </c>
      <c r="AD50" s="22">
        <v>0</v>
      </c>
      <c r="AE50" s="22">
        <v>0</v>
      </c>
      <c r="AF50" s="31">
        <v>0</v>
      </c>
      <c r="AG50" s="31">
        <f t="shared" si="1"/>
        <v>28</v>
      </c>
      <c r="AH50" s="47">
        <f t="shared" si="2"/>
        <v>17</v>
      </c>
      <c r="AI50" s="47">
        <f t="shared" si="3"/>
        <v>3</v>
      </c>
      <c r="AJ50" s="47">
        <f t="shared" si="4"/>
        <v>2</v>
      </c>
      <c r="AK50" s="47">
        <f t="shared" si="5"/>
        <v>2</v>
      </c>
      <c r="AL50" s="47">
        <f t="shared" si="6"/>
        <v>0</v>
      </c>
      <c r="AM50" s="47">
        <f t="shared" si="7"/>
        <v>3</v>
      </c>
      <c r="AN50" s="47">
        <f t="shared" si="8"/>
        <v>10</v>
      </c>
      <c r="AO50" s="47">
        <f t="shared" si="9"/>
        <v>50</v>
      </c>
      <c r="AP50" s="44">
        <f t="shared" si="10"/>
        <v>45</v>
      </c>
      <c r="AQ50" s="50" t="str">
        <f t="shared" si="11"/>
        <v>Medium</v>
      </c>
    </row>
    <row r="51" spans="1:43" x14ac:dyDescent="0.35">
      <c r="A51" t="str">
        <f t="shared" si="0"/>
        <v>MA</v>
      </c>
      <c r="B51" s="31" t="s">
        <v>144</v>
      </c>
      <c r="C51" s="32" t="s">
        <v>210</v>
      </c>
      <c r="D51" s="33" t="s">
        <v>566</v>
      </c>
      <c r="E51" s="33" t="s">
        <v>219</v>
      </c>
      <c r="F51" s="22">
        <v>5</v>
      </c>
      <c r="G51" s="22">
        <v>5</v>
      </c>
      <c r="H51" s="22">
        <v>0</v>
      </c>
      <c r="I51" s="22">
        <v>1</v>
      </c>
      <c r="J51" s="22">
        <v>3</v>
      </c>
      <c r="K51" s="22">
        <v>3</v>
      </c>
      <c r="L51" s="22">
        <v>3</v>
      </c>
      <c r="M51" s="22">
        <v>1</v>
      </c>
      <c r="N51" s="22">
        <v>1</v>
      </c>
      <c r="O51" s="22">
        <v>1</v>
      </c>
      <c r="P51" s="22">
        <v>1</v>
      </c>
      <c r="Q51" s="22">
        <v>1</v>
      </c>
      <c r="R51" s="22">
        <v>1</v>
      </c>
      <c r="S51" s="22">
        <v>1</v>
      </c>
      <c r="T51" s="22">
        <v>2</v>
      </c>
      <c r="U51" s="22">
        <v>4</v>
      </c>
      <c r="V51" s="22">
        <v>1</v>
      </c>
      <c r="W51" s="22">
        <v>3</v>
      </c>
      <c r="X51" s="22">
        <v>1</v>
      </c>
      <c r="Y51" s="8">
        <v>1</v>
      </c>
      <c r="Z51" s="22">
        <v>2</v>
      </c>
      <c r="AA51" s="22">
        <v>1</v>
      </c>
      <c r="AB51" s="22">
        <v>5</v>
      </c>
      <c r="AC51" s="22">
        <v>1</v>
      </c>
      <c r="AD51" s="22">
        <v>5</v>
      </c>
      <c r="AE51" s="22">
        <v>5</v>
      </c>
      <c r="AF51" s="31">
        <v>1</v>
      </c>
      <c r="AG51" s="31">
        <f t="shared" si="1"/>
        <v>59</v>
      </c>
      <c r="AH51" s="47">
        <f t="shared" si="2"/>
        <v>1</v>
      </c>
      <c r="AI51" s="47">
        <f t="shared" si="3"/>
        <v>14</v>
      </c>
      <c r="AJ51" s="47">
        <f t="shared" si="4"/>
        <v>2</v>
      </c>
      <c r="AK51" s="47">
        <f t="shared" si="5"/>
        <v>4</v>
      </c>
      <c r="AL51" s="47">
        <f t="shared" si="6"/>
        <v>1</v>
      </c>
      <c r="AM51" s="47">
        <f t="shared" si="7"/>
        <v>5</v>
      </c>
      <c r="AN51" s="47">
        <f t="shared" si="8"/>
        <v>26</v>
      </c>
      <c r="AO51" s="47">
        <f t="shared" si="9"/>
        <v>130</v>
      </c>
      <c r="AP51" s="44">
        <f t="shared" si="10"/>
        <v>31.73076923076923</v>
      </c>
      <c r="AQ51" s="50" t="str">
        <f t="shared" si="11"/>
        <v>Medium</v>
      </c>
    </row>
    <row r="52" spans="1:43" x14ac:dyDescent="0.35">
      <c r="A52" t="str">
        <f t="shared" si="0"/>
        <v>PV</v>
      </c>
      <c r="B52" s="31" t="s">
        <v>263</v>
      </c>
      <c r="C52" s="32" t="s">
        <v>265</v>
      </c>
      <c r="D52" s="33" t="s">
        <v>566</v>
      </c>
      <c r="E52" s="33" t="s">
        <v>567</v>
      </c>
      <c r="F52" s="22">
        <v>1</v>
      </c>
      <c r="G52" s="22">
        <v>5</v>
      </c>
      <c r="H52" s="22">
        <v>5</v>
      </c>
      <c r="I52" s="22">
        <v>4</v>
      </c>
      <c r="J52" s="22">
        <v>5</v>
      </c>
      <c r="K52" s="22">
        <v>5</v>
      </c>
      <c r="L52" s="22">
        <v>4</v>
      </c>
      <c r="M52" s="22">
        <v>5</v>
      </c>
      <c r="N52" s="22">
        <v>5</v>
      </c>
      <c r="O52" s="22">
        <v>0</v>
      </c>
      <c r="P52" s="22">
        <v>0</v>
      </c>
      <c r="Q52" s="22">
        <v>0</v>
      </c>
      <c r="R52" s="22">
        <v>5</v>
      </c>
      <c r="S52" s="22">
        <v>0</v>
      </c>
      <c r="T52" s="22">
        <v>4</v>
      </c>
      <c r="U52" s="22">
        <v>2</v>
      </c>
      <c r="V52" s="22">
        <v>4</v>
      </c>
      <c r="W52" s="22">
        <v>3</v>
      </c>
      <c r="X52" s="22">
        <v>3</v>
      </c>
      <c r="Y52" s="22">
        <v>5</v>
      </c>
      <c r="Z52" s="22">
        <v>4</v>
      </c>
      <c r="AA52" s="22">
        <v>5</v>
      </c>
      <c r="AB52" s="22">
        <v>5</v>
      </c>
      <c r="AC52" s="22">
        <v>3</v>
      </c>
      <c r="AD52" s="22">
        <v>3</v>
      </c>
      <c r="AE52" s="22">
        <v>3</v>
      </c>
      <c r="AF52" s="31">
        <v>2</v>
      </c>
      <c r="AG52" s="31">
        <f t="shared" si="1"/>
        <v>90</v>
      </c>
      <c r="AH52" s="47">
        <f t="shared" si="2"/>
        <v>4</v>
      </c>
      <c r="AI52" s="47">
        <f t="shared" si="3"/>
        <v>1</v>
      </c>
      <c r="AJ52" s="47">
        <f t="shared" si="4"/>
        <v>2</v>
      </c>
      <c r="AK52" s="47">
        <f t="shared" si="5"/>
        <v>5</v>
      </c>
      <c r="AL52" s="47">
        <f t="shared" si="6"/>
        <v>5</v>
      </c>
      <c r="AM52" s="47">
        <f t="shared" si="7"/>
        <v>10</v>
      </c>
      <c r="AN52" s="47">
        <f t="shared" si="8"/>
        <v>23</v>
      </c>
      <c r="AO52" s="47">
        <f t="shared" si="9"/>
        <v>115</v>
      </c>
      <c r="AP52" s="44">
        <f t="shared" si="10"/>
        <v>72.826086956521735</v>
      </c>
      <c r="AQ52" s="50" t="str">
        <f t="shared" si="11"/>
        <v>High</v>
      </c>
    </row>
    <row r="53" spans="1:43" x14ac:dyDescent="0.35">
      <c r="A53" t="str">
        <f t="shared" si="0"/>
        <v>PV</v>
      </c>
      <c r="B53" s="31" t="s">
        <v>277</v>
      </c>
      <c r="C53" s="32" t="s">
        <v>677</v>
      </c>
      <c r="D53" s="33" t="s">
        <v>185</v>
      </c>
      <c r="E53" s="33" t="s">
        <v>567</v>
      </c>
      <c r="F53" s="22">
        <v>5</v>
      </c>
      <c r="G53" s="22">
        <v>5</v>
      </c>
      <c r="H53" s="22">
        <v>1</v>
      </c>
      <c r="I53" s="22">
        <v>3</v>
      </c>
      <c r="J53" s="22">
        <v>1</v>
      </c>
      <c r="K53" s="22">
        <v>1</v>
      </c>
      <c r="L53" s="22">
        <v>3</v>
      </c>
      <c r="M53" s="22">
        <v>1</v>
      </c>
      <c r="N53" s="22">
        <v>5</v>
      </c>
      <c r="O53" s="22">
        <v>0</v>
      </c>
      <c r="P53" s="22">
        <v>0</v>
      </c>
      <c r="Q53" s="22">
        <v>0</v>
      </c>
      <c r="R53" s="22">
        <v>0</v>
      </c>
      <c r="S53" s="22">
        <v>0</v>
      </c>
      <c r="T53" s="22">
        <v>1</v>
      </c>
      <c r="U53" s="22">
        <v>3</v>
      </c>
      <c r="V53" s="22">
        <v>2</v>
      </c>
      <c r="W53" s="22">
        <v>1</v>
      </c>
      <c r="X53" s="22">
        <v>1</v>
      </c>
      <c r="Y53" s="8">
        <v>1</v>
      </c>
      <c r="Z53" s="22">
        <v>1</v>
      </c>
      <c r="AA53" s="22">
        <v>1</v>
      </c>
      <c r="AB53" s="22">
        <v>5</v>
      </c>
      <c r="AC53" s="22">
        <v>1</v>
      </c>
      <c r="AD53" s="22">
        <v>1</v>
      </c>
      <c r="AE53" s="22">
        <v>5</v>
      </c>
      <c r="AF53" s="31">
        <v>1</v>
      </c>
      <c r="AG53" s="31">
        <f t="shared" si="1"/>
        <v>49</v>
      </c>
      <c r="AH53" s="47">
        <f t="shared" si="2"/>
        <v>5</v>
      </c>
      <c r="AI53" s="47">
        <f t="shared" si="3"/>
        <v>13</v>
      </c>
      <c r="AJ53" s="47">
        <f t="shared" si="4"/>
        <v>1</v>
      </c>
      <c r="AK53" s="47">
        <f t="shared" si="5"/>
        <v>3</v>
      </c>
      <c r="AL53" s="47">
        <f t="shared" si="6"/>
        <v>0</v>
      </c>
      <c r="AM53" s="47">
        <f t="shared" si="7"/>
        <v>5</v>
      </c>
      <c r="AN53" s="47">
        <f t="shared" si="8"/>
        <v>22</v>
      </c>
      <c r="AO53" s="47">
        <f t="shared" si="9"/>
        <v>110</v>
      </c>
      <c r="AP53" s="44">
        <f t="shared" si="10"/>
        <v>30.681818181818183</v>
      </c>
      <c r="AQ53" s="50" t="str">
        <f t="shared" si="11"/>
        <v>Medium</v>
      </c>
    </row>
    <row r="54" spans="1:43" x14ac:dyDescent="0.35">
      <c r="A54" t="str">
        <f t="shared" si="0"/>
        <v>MA</v>
      </c>
      <c r="B54" s="31" t="s">
        <v>237</v>
      </c>
      <c r="C54" s="32" t="s">
        <v>677</v>
      </c>
      <c r="D54" s="33" t="s">
        <v>185</v>
      </c>
      <c r="E54" s="33" t="s">
        <v>219</v>
      </c>
      <c r="F54" s="22">
        <v>1</v>
      </c>
      <c r="G54" s="22">
        <v>1</v>
      </c>
      <c r="H54" s="22">
        <v>0</v>
      </c>
      <c r="I54" s="22">
        <v>5</v>
      </c>
      <c r="J54" s="22">
        <v>1</v>
      </c>
      <c r="K54" s="22">
        <v>5</v>
      </c>
      <c r="L54" s="22">
        <v>0</v>
      </c>
      <c r="M54" s="22">
        <v>1</v>
      </c>
      <c r="N54" s="22">
        <v>3</v>
      </c>
      <c r="O54" s="22">
        <v>2</v>
      </c>
      <c r="P54" s="22">
        <v>1</v>
      </c>
      <c r="Q54" s="22">
        <v>2</v>
      </c>
      <c r="R54" s="22">
        <v>1</v>
      </c>
      <c r="S54" s="22">
        <v>2</v>
      </c>
      <c r="T54" s="22">
        <v>1</v>
      </c>
      <c r="U54" s="22">
        <v>1</v>
      </c>
      <c r="V54" s="22">
        <v>2</v>
      </c>
      <c r="W54" s="22">
        <v>4</v>
      </c>
      <c r="X54" s="22">
        <v>1</v>
      </c>
      <c r="Y54" s="8">
        <v>1</v>
      </c>
      <c r="Z54" s="22">
        <v>1</v>
      </c>
      <c r="AA54" s="22">
        <v>1</v>
      </c>
      <c r="AB54" s="22">
        <v>3</v>
      </c>
      <c r="AC54" s="22">
        <v>0</v>
      </c>
      <c r="AD54" s="22">
        <v>3</v>
      </c>
      <c r="AE54" s="22">
        <v>5</v>
      </c>
      <c r="AF54" s="31">
        <v>1</v>
      </c>
      <c r="AG54" s="31">
        <f t="shared" si="1"/>
        <v>49</v>
      </c>
      <c r="AH54" s="47">
        <f t="shared" si="2"/>
        <v>3</v>
      </c>
      <c r="AI54" s="47">
        <f t="shared" si="3"/>
        <v>13</v>
      </c>
      <c r="AJ54" s="47">
        <f t="shared" si="4"/>
        <v>4</v>
      </c>
      <c r="AK54" s="47">
        <f t="shared" si="5"/>
        <v>3</v>
      </c>
      <c r="AL54" s="47">
        <f t="shared" si="6"/>
        <v>1</v>
      </c>
      <c r="AM54" s="47">
        <f t="shared" si="7"/>
        <v>3</v>
      </c>
      <c r="AN54" s="47">
        <f t="shared" si="8"/>
        <v>24</v>
      </c>
      <c r="AO54" s="47">
        <f t="shared" si="9"/>
        <v>120</v>
      </c>
      <c r="AP54" s="44">
        <f t="shared" si="10"/>
        <v>26.041666666666668</v>
      </c>
      <c r="AQ54" s="50" t="str">
        <f t="shared" si="11"/>
        <v>Medium</v>
      </c>
    </row>
    <row r="55" spans="1:43" x14ac:dyDescent="0.35">
      <c r="A55" t="str">
        <f t="shared" si="0"/>
        <v>MA</v>
      </c>
      <c r="B55" s="31" t="s">
        <v>341</v>
      </c>
      <c r="C55" s="32" t="s">
        <v>677</v>
      </c>
      <c r="D55" s="33" t="s">
        <v>185</v>
      </c>
      <c r="E55" s="33" t="s">
        <v>219</v>
      </c>
      <c r="F55" s="22">
        <v>5</v>
      </c>
      <c r="G55" s="22">
        <v>5</v>
      </c>
      <c r="H55" s="22">
        <v>1</v>
      </c>
      <c r="I55" s="22">
        <v>3</v>
      </c>
      <c r="J55" s="22">
        <v>3</v>
      </c>
      <c r="K55" s="22">
        <v>3</v>
      </c>
      <c r="L55" s="22">
        <v>3</v>
      </c>
      <c r="M55" s="22">
        <v>5</v>
      </c>
      <c r="N55" s="22">
        <v>3</v>
      </c>
      <c r="O55" s="22">
        <v>1</v>
      </c>
      <c r="P55" s="22">
        <v>1</v>
      </c>
      <c r="Q55" s="22">
        <v>1</v>
      </c>
      <c r="R55" s="22">
        <v>1</v>
      </c>
      <c r="S55" s="22">
        <v>3</v>
      </c>
      <c r="T55" s="22">
        <v>3</v>
      </c>
      <c r="U55" s="22">
        <v>1</v>
      </c>
      <c r="V55" s="22">
        <v>4</v>
      </c>
      <c r="W55" s="22">
        <v>3</v>
      </c>
      <c r="X55" s="22">
        <v>3</v>
      </c>
      <c r="Y55" s="8">
        <v>1</v>
      </c>
      <c r="Z55" s="22">
        <v>5</v>
      </c>
      <c r="AA55" s="22">
        <v>2</v>
      </c>
      <c r="AB55" s="22">
        <v>5</v>
      </c>
      <c r="AC55" s="22">
        <v>2</v>
      </c>
      <c r="AD55" s="22">
        <v>1</v>
      </c>
      <c r="AE55" s="22">
        <v>5</v>
      </c>
      <c r="AF55" s="31">
        <v>2</v>
      </c>
      <c r="AG55" s="31">
        <f t="shared" si="1"/>
        <v>75</v>
      </c>
      <c r="AH55" s="47">
        <f t="shared" si="2"/>
        <v>0</v>
      </c>
      <c r="AI55" s="47">
        <f t="shared" si="3"/>
        <v>8</v>
      </c>
      <c r="AJ55" s="47">
        <f t="shared" si="4"/>
        <v>3</v>
      </c>
      <c r="AK55" s="47">
        <f t="shared" si="5"/>
        <v>9</v>
      </c>
      <c r="AL55" s="47">
        <f t="shared" si="6"/>
        <v>1</v>
      </c>
      <c r="AM55" s="47">
        <f t="shared" si="7"/>
        <v>6</v>
      </c>
      <c r="AN55" s="47">
        <f t="shared" si="8"/>
        <v>27</v>
      </c>
      <c r="AO55" s="47">
        <f t="shared" si="9"/>
        <v>135</v>
      </c>
      <c r="AP55" s="44">
        <f t="shared" si="10"/>
        <v>44.444444444444443</v>
      </c>
      <c r="AQ55" s="50" t="str">
        <f t="shared" si="11"/>
        <v>Medium</v>
      </c>
    </row>
    <row r="56" spans="1:43" x14ac:dyDescent="0.35">
      <c r="A56" t="str">
        <f t="shared" si="0"/>
        <v>MA</v>
      </c>
      <c r="B56" s="31" t="s">
        <v>184</v>
      </c>
      <c r="C56" s="32" t="s">
        <v>677</v>
      </c>
      <c r="D56" s="33" t="s">
        <v>185</v>
      </c>
      <c r="E56" s="33" t="s">
        <v>219</v>
      </c>
      <c r="F56" s="22">
        <v>5</v>
      </c>
      <c r="G56" s="22">
        <v>3</v>
      </c>
      <c r="H56" s="22">
        <v>3</v>
      </c>
      <c r="I56" s="22">
        <v>3</v>
      </c>
      <c r="J56" s="22">
        <v>3</v>
      </c>
      <c r="K56" s="22">
        <v>3</v>
      </c>
      <c r="L56" s="22">
        <v>1</v>
      </c>
      <c r="M56" s="22">
        <v>1</v>
      </c>
      <c r="N56" s="22">
        <v>5</v>
      </c>
      <c r="O56" s="22">
        <v>1</v>
      </c>
      <c r="P56" s="22">
        <v>1</v>
      </c>
      <c r="Q56" s="22">
        <v>1</v>
      </c>
      <c r="R56" s="22">
        <v>1</v>
      </c>
      <c r="S56" s="22">
        <v>3</v>
      </c>
      <c r="T56" s="22">
        <v>2</v>
      </c>
      <c r="U56" s="22">
        <v>2</v>
      </c>
      <c r="V56" s="22">
        <v>2</v>
      </c>
      <c r="W56" s="22">
        <v>1</v>
      </c>
      <c r="X56" s="22">
        <v>1</v>
      </c>
      <c r="Y56" s="8">
        <v>1</v>
      </c>
      <c r="Z56" s="22">
        <v>1</v>
      </c>
      <c r="AA56" s="22">
        <v>1</v>
      </c>
      <c r="AB56" s="22">
        <v>3</v>
      </c>
      <c r="AC56" s="22">
        <v>2</v>
      </c>
      <c r="AD56" s="22">
        <v>3</v>
      </c>
      <c r="AE56" s="22">
        <v>5</v>
      </c>
      <c r="AF56" s="31">
        <v>2</v>
      </c>
      <c r="AG56" s="31">
        <f t="shared" si="1"/>
        <v>60</v>
      </c>
      <c r="AH56" s="47">
        <f t="shared" si="2"/>
        <v>0</v>
      </c>
      <c r="AI56" s="47">
        <f t="shared" si="3"/>
        <v>11</v>
      </c>
      <c r="AJ56" s="47">
        <f t="shared" si="4"/>
        <v>5</v>
      </c>
      <c r="AK56" s="47">
        <f t="shared" si="5"/>
        <v>8</v>
      </c>
      <c r="AL56" s="47">
        <f t="shared" si="6"/>
        <v>0</v>
      </c>
      <c r="AM56" s="47">
        <f t="shared" si="7"/>
        <v>3</v>
      </c>
      <c r="AN56" s="47">
        <f t="shared" si="8"/>
        <v>27</v>
      </c>
      <c r="AO56" s="47">
        <f t="shared" si="9"/>
        <v>135</v>
      </c>
      <c r="AP56" s="44">
        <f t="shared" si="10"/>
        <v>30.555555555555557</v>
      </c>
      <c r="AQ56" s="50" t="str">
        <f t="shared" si="11"/>
        <v>Medium</v>
      </c>
    </row>
    <row r="57" spans="1:43" x14ac:dyDescent="0.35">
      <c r="A57" t="str">
        <f t="shared" si="0"/>
        <v>MA</v>
      </c>
      <c r="B57" s="31" t="s">
        <v>515</v>
      </c>
      <c r="C57" s="32" t="s">
        <v>677</v>
      </c>
      <c r="D57" s="33" t="s">
        <v>185</v>
      </c>
      <c r="E57" s="33" t="s">
        <v>219</v>
      </c>
      <c r="F57" s="22">
        <v>1</v>
      </c>
      <c r="G57" s="22">
        <v>1</v>
      </c>
      <c r="H57" s="22">
        <v>1</v>
      </c>
      <c r="I57" s="22">
        <v>1</v>
      </c>
      <c r="J57" s="22">
        <v>0</v>
      </c>
      <c r="K57" s="22">
        <v>1</v>
      </c>
      <c r="L57" s="22">
        <v>1</v>
      </c>
      <c r="M57" s="22">
        <v>1</v>
      </c>
      <c r="N57" s="22">
        <v>5</v>
      </c>
      <c r="O57" s="22">
        <v>1</v>
      </c>
      <c r="P57" s="22">
        <v>1</v>
      </c>
      <c r="Q57" s="22">
        <v>0</v>
      </c>
      <c r="R57" s="22">
        <v>1</v>
      </c>
      <c r="S57" s="22">
        <v>1</v>
      </c>
      <c r="T57" s="22">
        <v>1</v>
      </c>
      <c r="U57" s="22">
        <v>4</v>
      </c>
      <c r="V57" s="22">
        <v>1</v>
      </c>
      <c r="W57" s="22">
        <v>1</v>
      </c>
      <c r="X57" s="22">
        <v>1</v>
      </c>
      <c r="Y57" s="8">
        <v>1</v>
      </c>
      <c r="Z57" s="22">
        <v>1</v>
      </c>
      <c r="AA57" s="22">
        <v>1</v>
      </c>
      <c r="AB57" s="22">
        <v>1</v>
      </c>
      <c r="AC57" s="22">
        <v>1</v>
      </c>
      <c r="AD57" s="22">
        <v>5</v>
      </c>
      <c r="AE57" s="22">
        <v>5</v>
      </c>
      <c r="AF57" s="31">
        <v>1</v>
      </c>
      <c r="AG57" s="31">
        <f t="shared" si="1"/>
        <v>40</v>
      </c>
      <c r="AH57" s="47">
        <f t="shared" si="2"/>
        <v>2</v>
      </c>
      <c r="AI57" s="47">
        <f t="shared" si="3"/>
        <v>21</v>
      </c>
      <c r="AJ57" s="47">
        <f t="shared" si="4"/>
        <v>0</v>
      </c>
      <c r="AK57" s="47">
        <f t="shared" si="5"/>
        <v>0</v>
      </c>
      <c r="AL57" s="47">
        <f t="shared" si="6"/>
        <v>1</v>
      </c>
      <c r="AM57" s="47">
        <f t="shared" si="7"/>
        <v>3</v>
      </c>
      <c r="AN57" s="47">
        <f t="shared" si="8"/>
        <v>25</v>
      </c>
      <c r="AO57" s="47">
        <f t="shared" si="9"/>
        <v>125</v>
      </c>
      <c r="AP57" s="44">
        <f t="shared" si="10"/>
        <v>15</v>
      </c>
      <c r="AQ57" s="50" t="str">
        <f t="shared" si="11"/>
        <v>Low</v>
      </c>
    </row>
    <row r="59" spans="1:43" x14ac:dyDescent="0.35">
      <c r="D59" s="88" t="s">
        <v>689</v>
      </c>
      <c r="E59" s="36" t="s">
        <v>695</v>
      </c>
      <c r="F59" s="37">
        <f>COUNTIF(F$2:F$57,"0")</f>
        <v>1</v>
      </c>
      <c r="G59" s="37">
        <f t="shared" ref="G59:AF59" si="12">COUNTIF(G$2:G$57,"0")</f>
        <v>3</v>
      </c>
      <c r="H59" s="37">
        <f t="shared" si="12"/>
        <v>9</v>
      </c>
      <c r="I59" s="37">
        <f t="shared" si="12"/>
        <v>5</v>
      </c>
      <c r="J59" s="37">
        <f t="shared" si="12"/>
        <v>3</v>
      </c>
      <c r="K59" s="37">
        <f t="shared" si="12"/>
        <v>2</v>
      </c>
      <c r="L59" s="37">
        <f t="shared" si="12"/>
        <v>4</v>
      </c>
      <c r="M59" s="37">
        <f t="shared" si="12"/>
        <v>5</v>
      </c>
      <c r="N59" s="37">
        <f t="shared" si="12"/>
        <v>2</v>
      </c>
      <c r="O59" s="37">
        <f t="shared" si="12"/>
        <v>12</v>
      </c>
      <c r="P59" s="37">
        <f t="shared" si="12"/>
        <v>11</v>
      </c>
      <c r="Q59" s="37">
        <f t="shared" si="12"/>
        <v>18</v>
      </c>
      <c r="R59" s="37">
        <f t="shared" si="12"/>
        <v>8</v>
      </c>
      <c r="S59" s="37">
        <f t="shared" si="12"/>
        <v>9</v>
      </c>
      <c r="T59" s="37">
        <f t="shared" si="12"/>
        <v>3</v>
      </c>
      <c r="U59" s="37">
        <f t="shared" si="12"/>
        <v>1</v>
      </c>
      <c r="V59" s="37">
        <f t="shared" si="12"/>
        <v>3</v>
      </c>
      <c r="W59" s="37">
        <f t="shared" si="12"/>
        <v>2</v>
      </c>
      <c r="X59" s="37">
        <f t="shared" si="12"/>
        <v>4</v>
      </c>
      <c r="Y59" s="37">
        <f t="shared" si="12"/>
        <v>1</v>
      </c>
      <c r="Z59" s="37">
        <f t="shared" si="12"/>
        <v>4</v>
      </c>
      <c r="AA59" s="37">
        <f t="shared" si="12"/>
        <v>5</v>
      </c>
      <c r="AB59" s="37">
        <f t="shared" si="12"/>
        <v>2</v>
      </c>
      <c r="AC59" s="37">
        <f t="shared" si="12"/>
        <v>4</v>
      </c>
      <c r="AD59" s="37">
        <f t="shared" si="12"/>
        <v>6</v>
      </c>
      <c r="AE59" s="37">
        <f t="shared" si="12"/>
        <v>1</v>
      </c>
      <c r="AF59" s="37">
        <f t="shared" si="12"/>
        <v>2</v>
      </c>
      <c r="AG59" s="40"/>
    </row>
    <row r="60" spans="1:43" x14ac:dyDescent="0.35">
      <c r="D60" s="88"/>
      <c r="E60" s="36" t="s">
        <v>690</v>
      </c>
      <c r="F60" s="37">
        <f>COUNTIF(F$2:F$57,"1")</f>
        <v>14</v>
      </c>
      <c r="G60" s="37">
        <f t="shared" ref="G60:AF60" si="13">COUNTIF(G$2:G$57,"1")</f>
        <v>14</v>
      </c>
      <c r="H60" s="37">
        <f t="shared" si="13"/>
        <v>27</v>
      </c>
      <c r="I60" s="37">
        <f t="shared" si="13"/>
        <v>11</v>
      </c>
      <c r="J60" s="37">
        <f t="shared" si="13"/>
        <v>34</v>
      </c>
      <c r="K60" s="37">
        <f t="shared" si="13"/>
        <v>18</v>
      </c>
      <c r="L60" s="37">
        <f t="shared" si="13"/>
        <v>31</v>
      </c>
      <c r="M60" s="37">
        <f t="shared" si="13"/>
        <v>39</v>
      </c>
      <c r="N60" s="37">
        <f t="shared" si="13"/>
        <v>17</v>
      </c>
      <c r="O60" s="37">
        <f t="shared" si="13"/>
        <v>28</v>
      </c>
      <c r="P60" s="37">
        <f t="shared" si="13"/>
        <v>35</v>
      </c>
      <c r="Q60" s="37">
        <f t="shared" si="13"/>
        <v>23</v>
      </c>
      <c r="R60" s="37">
        <f t="shared" si="13"/>
        <v>39</v>
      </c>
      <c r="S60" s="37">
        <f t="shared" si="13"/>
        <v>28</v>
      </c>
      <c r="T60" s="37">
        <f t="shared" si="13"/>
        <v>32</v>
      </c>
      <c r="U60" s="37">
        <f t="shared" si="13"/>
        <v>4</v>
      </c>
      <c r="V60" s="37">
        <f t="shared" si="13"/>
        <v>18</v>
      </c>
      <c r="W60" s="37">
        <f t="shared" si="13"/>
        <v>30</v>
      </c>
      <c r="X60" s="37">
        <f t="shared" si="13"/>
        <v>28</v>
      </c>
      <c r="Y60" s="37">
        <f t="shared" si="13"/>
        <v>51</v>
      </c>
      <c r="Z60" s="37">
        <f t="shared" si="13"/>
        <v>25</v>
      </c>
      <c r="AA60" s="37">
        <f t="shared" si="13"/>
        <v>24</v>
      </c>
      <c r="AB60" s="37">
        <f t="shared" si="13"/>
        <v>22</v>
      </c>
      <c r="AC60" s="37">
        <f t="shared" si="13"/>
        <v>36</v>
      </c>
      <c r="AD60" s="37">
        <f t="shared" si="13"/>
        <v>31</v>
      </c>
      <c r="AE60" s="37">
        <f t="shared" si="13"/>
        <v>1</v>
      </c>
      <c r="AF60" s="37">
        <f t="shared" si="13"/>
        <v>38</v>
      </c>
      <c r="AG60" s="40"/>
    </row>
    <row r="61" spans="1:43" x14ac:dyDescent="0.35">
      <c r="D61" s="88"/>
      <c r="E61" s="36" t="s">
        <v>691</v>
      </c>
      <c r="F61" s="38"/>
      <c r="G61" s="38"/>
      <c r="H61" s="38"/>
      <c r="I61" s="37">
        <f t="shared" ref="I61:AF61" si="14">COUNTIF(I$2:I$57,"2")</f>
        <v>8</v>
      </c>
      <c r="J61" s="38"/>
      <c r="K61" s="38"/>
      <c r="L61" s="37">
        <f t="shared" si="14"/>
        <v>3</v>
      </c>
      <c r="M61" s="38"/>
      <c r="N61" s="38"/>
      <c r="O61" s="37">
        <f t="shared" si="14"/>
        <v>8</v>
      </c>
      <c r="P61" s="38"/>
      <c r="Q61" s="37">
        <f t="shared" si="14"/>
        <v>4</v>
      </c>
      <c r="R61" s="38"/>
      <c r="S61" s="37">
        <f t="shared" si="14"/>
        <v>9</v>
      </c>
      <c r="T61" s="37">
        <f t="shared" si="14"/>
        <v>15</v>
      </c>
      <c r="U61" s="37">
        <f t="shared" si="14"/>
        <v>14</v>
      </c>
      <c r="V61" s="37">
        <f t="shared" si="14"/>
        <v>30</v>
      </c>
      <c r="W61" s="37">
        <f t="shared" si="14"/>
        <v>13</v>
      </c>
      <c r="X61" s="38"/>
      <c r="Y61" s="38"/>
      <c r="Z61" s="37">
        <f t="shared" si="14"/>
        <v>12</v>
      </c>
      <c r="AA61" s="37">
        <f t="shared" si="14"/>
        <v>12</v>
      </c>
      <c r="AB61" s="38"/>
      <c r="AC61" s="37">
        <f t="shared" si="14"/>
        <v>14</v>
      </c>
      <c r="AD61" s="38"/>
      <c r="AE61" s="38"/>
      <c r="AF61" s="37">
        <f t="shared" si="14"/>
        <v>15</v>
      </c>
      <c r="AG61" s="40"/>
    </row>
    <row r="62" spans="1:43" x14ac:dyDescent="0.35">
      <c r="D62" s="88"/>
      <c r="E62" s="36" t="s">
        <v>692</v>
      </c>
      <c r="F62" s="38"/>
      <c r="G62" s="37">
        <f t="shared" ref="G62:AF62" si="15">COUNTIF(G$2:G$57,"3")</f>
        <v>15</v>
      </c>
      <c r="H62" s="37">
        <f t="shared" si="15"/>
        <v>15</v>
      </c>
      <c r="I62" s="37">
        <f t="shared" si="15"/>
        <v>13</v>
      </c>
      <c r="J62" s="37">
        <f t="shared" si="15"/>
        <v>17</v>
      </c>
      <c r="K62" s="37">
        <f t="shared" si="15"/>
        <v>25</v>
      </c>
      <c r="L62" s="37">
        <f t="shared" si="15"/>
        <v>12</v>
      </c>
      <c r="M62" s="38"/>
      <c r="N62" s="37">
        <f t="shared" si="15"/>
        <v>5</v>
      </c>
      <c r="O62" s="37">
        <f t="shared" si="15"/>
        <v>5</v>
      </c>
      <c r="P62" s="37">
        <f t="shared" si="15"/>
        <v>9</v>
      </c>
      <c r="Q62" s="37">
        <f t="shared" si="15"/>
        <v>5</v>
      </c>
      <c r="R62" s="38"/>
      <c r="S62" s="37">
        <f t="shared" si="15"/>
        <v>10</v>
      </c>
      <c r="T62" s="37">
        <f t="shared" si="15"/>
        <v>4</v>
      </c>
      <c r="U62" s="37">
        <f t="shared" si="15"/>
        <v>17</v>
      </c>
      <c r="V62" s="37">
        <f t="shared" si="15"/>
        <v>2</v>
      </c>
      <c r="W62" s="37">
        <f t="shared" si="15"/>
        <v>6</v>
      </c>
      <c r="X62" s="37">
        <f t="shared" si="15"/>
        <v>20</v>
      </c>
      <c r="Y62" s="38"/>
      <c r="Z62" s="37">
        <f t="shared" si="15"/>
        <v>2</v>
      </c>
      <c r="AA62" s="37">
        <f t="shared" si="15"/>
        <v>5</v>
      </c>
      <c r="AB62" s="37">
        <f t="shared" si="15"/>
        <v>21</v>
      </c>
      <c r="AC62" s="37">
        <f t="shared" si="15"/>
        <v>2</v>
      </c>
      <c r="AD62" s="37">
        <f t="shared" si="15"/>
        <v>7</v>
      </c>
      <c r="AE62" s="37">
        <f t="shared" si="15"/>
        <v>21</v>
      </c>
      <c r="AF62" s="37">
        <f t="shared" si="15"/>
        <v>1</v>
      </c>
      <c r="AG62" s="40"/>
    </row>
    <row r="63" spans="1:43" x14ac:dyDescent="0.35">
      <c r="D63" s="88"/>
      <c r="E63" s="36" t="s">
        <v>693</v>
      </c>
      <c r="F63" s="38"/>
      <c r="G63" s="38"/>
      <c r="H63" s="38"/>
      <c r="I63" s="37">
        <f t="shared" ref="I63:AF63" si="16">COUNTIF(I$2:I$57,"4")</f>
        <v>16</v>
      </c>
      <c r="J63" s="38"/>
      <c r="K63" s="38"/>
      <c r="L63" s="37">
        <f t="shared" si="16"/>
        <v>5</v>
      </c>
      <c r="M63" s="38"/>
      <c r="N63" s="38"/>
      <c r="O63" s="37">
        <f t="shared" si="16"/>
        <v>1</v>
      </c>
      <c r="P63" s="38"/>
      <c r="Q63" s="37">
        <f t="shared" si="16"/>
        <v>2</v>
      </c>
      <c r="R63" s="38"/>
      <c r="S63" s="38"/>
      <c r="T63" s="37">
        <f t="shared" si="16"/>
        <v>1</v>
      </c>
      <c r="U63" s="37">
        <f t="shared" si="16"/>
        <v>16</v>
      </c>
      <c r="V63" s="37">
        <f t="shared" si="16"/>
        <v>3</v>
      </c>
      <c r="W63" s="37">
        <f t="shared" si="16"/>
        <v>5</v>
      </c>
      <c r="X63" s="38"/>
      <c r="Y63" s="38"/>
      <c r="Z63" s="37">
        <f t="shared" si="16"/>
        <v>4</v>
      </c>
      <c r="AA63" s="37">
        <f t="shared" si="16"/>
        <v>2</v>
      </c>
      <c r="AB63" s="38"/>
      <c r="AC63" s="37">
        <f t="shared" si="16"/>
        <v>0</v>
      </c>
      <c r="AD63" s="38"/>
      <c r="AE63" s="38"/>
      <c r="AF63" s="37">
        <f t="shared" si="16"/>
        <v>0</v>
      </c>
      <c r="AG63" s="40"/>
    </row>
    <row r="64" spans="1:43" x14ac:dyDescent="0.35">
      <c r="D64" s="88"/>
      <c r="E64" s="36" t="s">
        <v>694</v>
      </c>
      <c r="F64" s="37">
        <f>COUNTIF(F$2:F$57,"5")</f>
        <v>41</v>
      </c>
      <c r="G64" s="37">
        <f t="shared" ref="G64:AF64" si="17">COUNTIF(G$2:G$57,"5")</f>
        <v>24</v>
      </c>
      <c r="H64" s="37">
        <f t="shared" si="17"/>
        <v>5</v>
      </c>
      <c r="I64" s="37">
        <f t="shared" si="17"/>
        <v>3</v>
      </c>
      <c r="J64" s="37">
        <f t="shared" si="17"/>
        <v>2</v>
      </c>
      <c r="K64" s="37">
        <f t="shared" si="17"/>
        <v>11</v>
      </c>
      <c r="L64" s="37">
        <f t="shared" si="17"/>
        <v>1</v>
      </c>
      <c r="M64" s="37">
        <f t="shared" si="17"/>
        <v>12</v>
      </c>
      <c r="N64" s="37">
        <f t="shared" si="17"/>
        <v>32</v>
      </c>
      <c r="O64" s="37">
        <f t="shared" si="17"/>
        <v>2</v>
      </c>
      <c r="P64" s="37">
        <f t="shared" si="17"/>
        <v>1</v>
      </c>
      <c r="Q64" s="37">
        <f t="shared" si="17"/>
        <v>4</v>
      </c>
      <c r="R64" s="37">
        <f t="shared" si="17"/>
        <v>9</v>
      </c>
      <c r="S64" s="37">
        <f t="shared" si="17"/>
        <v>0</v>
      </c>
      <c r="T64" s="37">
        <f t="shared" si="17"/>
        <v>1</v>
      </c>
      <c r="U64" s="37">
        <f t="shared" si="17"/>
        <v>4</v>
      </c>
      <c r="V64" s="37">
        <f t="shared" si="17"/>
        <v>0</v>
      </c>
      <c r="W64" s="37">
        <f t="shared" si="17"/>
        <v>0</v>
      </c>
      <c r="X64" s="37">
        <f t="shared" si="17"/>
        <v>4</v>
      </c>
      <c r="Y64" s="37">
        <f t="shared" si="17"/>
        <v>4</v>
      </c>
      <c r="Z64" s="37">
        <f t="shared" si="17"/>
        <v>9</v>
      </c>
      <c r="AA64" s="37">
        <f t="shared" si="17"/>
        <v>8</v>
      </c>
      <c r="AB64" s="37">
        <f t="shared" si="17"/>
        <v>11</v>
      </c>
      <c r="AC64" s="37">
        <f t="shared" si="17"/>
        <v>0</v>
      </c>
      <c r="AD64" s="37">
        <f t="shared" si="17"/>
        <v>12</v>
      </c>
      <c r="AE64" s="37">
        <f t="shared" si="17"/>
        <v>33</v>
      </c>
      <c r="AF64" s="37">
        <f t="shared" si="17"/>
        <v>0</v>
      </c>
      <c r="AG64" s="40"/>
    </row>
    <row r="66" spans="2:33" x14ac:dyDescent="0.35">
      <c r="E66" s="36" t="s">
        <v>700</v>
      </c>
      <c r="F66" s="37">
        <f>SUM(F2:F57)</f>
        <v>219</v>
      </c>
      <c r="G66" s="37">
        <f t="shared" ref="G66:AF66" si="18">SUM(G2:G57)</f>
        <v>179</v>
      </c>
      <c r="H66" s="37">
        <f t="shared" si="18"/>
        <v>97</v>
      </c>
      <c r="I66" s="37">
        <f t="shared" si="18"/>
        <v>145</v>
      </c>
      <c r="J66" s="37">
        <f t="shared" si="18"/>
        <v>95</v>
      </c>
      <c r="K66" s="37">
        <f t="shared" si="18"/>
        <v>148</v>
      </c>
      <c r="L66" s="37">
        <f t="shared" si="18"/>
        <v>98</v>
      </c>
      <c r="M66" s="37">
        <f t="shared" si="18"/>
        <v>99</v>
      </c>
      <c r="N66" s="37">
        <f t="shared" si="18"/>
        <v>192</v>
      </c>
      <c r="O66" s="37">
        <f t="shared" si="18"/>
        <v>73</v>
      </c>
      <c r="P66" s="37">
        <f t="shared" si="18"/>
        <v>67</v>
      </c>
      <c r="Q66" s="37">
        <f t="shared" si="18"/>
        <v>74</v>
      </c>
      <c r="R66" s="37">
        <f t="shared" si="18"/>
        <v>84</v>
      </c>
      <c r="S66" s="37">
        <f t="shared" si="18"/>
        <v>76</v>
      </c>
      <c r="T66" s="37">
        <f t="shared" si="18"/>
        <v>83</v>
      </c>
      <c r="U66" s="37">
        <f t="shared" si="18"/>
        <v>167</v>
      </c>
      <c r="V66" s="37">
        <f t="shared" si="18"/>
        <v>96</v>
      </c>
      <c r="W66" s="37">
        <f t="shared" si="18"/>
        <v>94</v>
      </c>
      <c r="X66" s="37">
        <f t="shared" si="18"/>
        <v>108</v>
      </c>
      <c r="Y66" s="37">
        <f t="shared" si="18"/>
        <v>71</v>
      </c>
      <c r="Z66" s="37">
        <f t="shared" si="18"/>
        <v>116</v>
      </c>
      <c r="AA66" s="37">
        <f t="shared" si="18"/>
        <v>111</v>
      </c>
      <c r="AB66" s="37">
        <f t="shared" si="18"/>
        <v>140</v>
      </c>
      <c r="AC66" s="37">
        <f t="shared" si="18"/>
        <v>70</v>
      </c>
      <c r="AD66" s="37">
        <f t="shared" si="18"/>
        <v>112</v>
      </c>
      <c r="AE66" s="37">
        <f t="shared" si="18"/>
        <v>229</v>
      </c>
      <c r="AF66" s="37">
        <f t="shared" si="18"/>
        <v>71</v>
      </c>
    </row>
    <row r="67" spans="2:33" x14ac:dyDescent="0.35">
      <c r="B67" s="51">
        <v>0.2</v>
      </c>
      <c r="C67" s="48">
        <v>1.8</v>
      </c>
      <c r="E67" s="36" t="s">
        <v>696</v>
      </c>
      <c r="F67" s="37">
        <f>(56-F59)*1</f>
        <v>55</v>
      </c>
      <c r="G67" s="37">
        <f t="shared" ref="G67:AF67" si="19">(56-G59)*1</f>
        <v>53</v>
      </c>
      <c r="H67" s="37">
        <f t="shared" si="19"/>
        <v>47</v>
      </c>
      <c r="I67" s="37">
        <f t="shared" si="19"/>
        <v>51</v>
      </c>
      <c r="J67" s="37">
        <f t="shared" si="19"/>
        <v>53</v>
      </c>
      <c r="K67" s="37">
        <f t="shared" si="19"/>
        <v>54</v>
      </c>
      <c r="L67" s="37">
        <f t="shared" si="19"/>
        <v>52</v>
      </c>
      <c r="M67" s="37">
        <f t="shared" si="19"/>
        <v>51</v>
      </c>
      <c r="N67" s="37">
        <f t="shared" si="19"/>
        <v>54</v>
      </c>
      <c r="O67" s="37">
        <f t="shared" si="19"/>
        <v>44</v>
      </c>
      <c r="P67" s="37">
        <f t="shared" si="19"/>
        <v>45</v>
      </c>
      <c r="Q67" s="37">
        <f t="shared" si="19"/>
        <v>38</v>
      </c>
      <c r="R67" s="37">
        <f t="shared" si="19"/>
        <v>48</v>
      </c>
      <c r="S67" s="37">
        <f t="shared" si="19"/>
        <v>47</v>
      </c>
      <c r="T67" s="37">
        <f t="shared" si="19"/>
        <v>53</v>
      </c>
      <c r="U67" s="37">
        <f t="shared" si="19"/>
        <v>55</v>
      </c>
      <c r="V67" s="37">
        <f t="shared" si="19"/>
        <v>53</v>
      </c>
      <c r="W67" s="37">
        <f t="shared" si="19"/>
        <v>54</v>
      </c>
      <c r="X67" s="37">
        <f t="shared" si="19"/>
        <v>52</v>
      </c>
      <c r="Y67" s="37">
        <f t="shared" si="19"/>
        <v>55</v>
      </c>
      <c r="Z67" s="37">
        <f t="shared" si="19"/>
        <v>52</v>
      </c>
      <c r="AA67" s="37">
        <f t="shared" si="19"/>
        <v>51</v>
      </c>
      <c r="AB67" s="37">
        <f t="shared" si="19"/>
        <v>54</v>
      </c>
      <c r="AC67" s="37">
        <f t="shared" si="19"/>
        <v>52</v>
      </c>
      <c r="AD67" s="37">
        <f t="shared" si="19"/>
        <v>50</v>
      </c>
      <c r="AE67" s="37">
        <f t="shared" si="19"/>
        <v>55</v>
      </c>
      <c r="AF67" s="37">
        <f t="shared" si="19"/>
        <v>54</v>
      </c>
    </row>
    <row r="68" spans="2:33" x14ac:dyDescent="0.35">
      <c r="B68" s="51">
        <v>0.6</v>
      </c>
      <c r="C68" s="48">
        <v>3.4</v>
      </c>
      <c r="E68" s="36" t="s">
        <v>697</v>
      </c>
      <c r="F68" s="37">
        <f>(56-F59)*5</f>
        <v>275</v>
      </c>
      <c r="G68" s="37">
        <f t="shared" ref="G68:AF68" si="20">(56-G59)*5</f>
        <v>265</v>
      </c>
      <c r="H68" s="37">
        <f t="shared" si="20"/>
        <v>235</v>
      </c>
      <c r="I68" s="37">
        <f t="shared" si="20"/>
        <v>255</v>
      </c>
      <c r="J68" s="37">
        <f t="shared" si="20"/>
        <v>265</v>
      </c>
      <c r="K68" s="37">
        <f t="shared" si="20"/>
        <v>270</v>
      </c>
      <c r="L68" s="37">
        <f t="shared" si="20"/>
        <v>260</v>
      </c>
      <c r="M68" s="37">
        <f t="shared" si="20"/>
        <v>255</v>
      </c>
      <c r="N68" s="37">
        <f t="shared" si="20"/>
        <v>270</v>
      </c>
      <c r="O68" s="37">
        <f t="shared" si="20"/>
        <v>220</v>
      </c>
      <c r="P68" s="37">
        <f t="shared" si="20"/>
        <v>225</v>
      </c>
      <c r="Q68" s="37">
        <f t="shared" si="20"/>
        <v>190</v>
      </c>
      <c r="R68" s="37">
        <f t="shared" si="20"/>
        <v>240</v>
      </c>
      <c r="S68" s="37">
        <f t="shared" si="20"/>
        <v>235</v>
      </c>
      <c r="T68" s="37">
        <f t="shared" si="20"/>
        <v>265</v>
      </c>
      <c r="U68" s="37">
        <f t="shared" si="20"/>
        <v>275</v>
      </c>
      <c r="V68" s="37">
        <f t="shared" si="20"/>
        <v>265</v>
      </c>
      <c r="W68" s="37">
        <f t="shared" si="20"/>
        <v>270</v>
      </c>
      <c r="X68" s="37">
        <f t="shared" si="20"/>
        <v>260</v>
      </c>
      <c r="Y68" s="37">
        <f t="shared" si="20"/>
        <v>275</v>
      </c>
      <c r="Z68" s="37">
        <f t="shared" si="20"/>
        <v>260</v>
      </c>
      <c r="AA68" s="37">
        <f t="shared" si="20"/>
        <v>255</v>
      </c>
      <c r="AB68" s="37">
        <f t="shared" si="20"/>
        <v>270</v>
      </c>
      <c r="AC68" s="37">
        <f t="shared" si="20"/>
        <v>260</v>
      </c>
      <c r="AD68" s="37">
        <f t="shared" si="20"/>
        <v>250</v>
      </c>
      <c r="AE68" s="37">
        <f t="shared" si="20"/>
        <v>275</v>
      </c>
      <c r="AF68" s="37">
        <f t="shared" si="20"/>
        <v>270</v>
      </c>
    </row>
    <row r="69" spans="2:33" x14ac:dyDescent="0.35">
      <c r="B69" s="51">
        <v>1</v>
      </c>
      <c r="C69" s="48">
        <v>5</v>
      </c>
      <c r="E69" s="36" t="s">
        <v>699</v>
      </c>
      <c r="F69" s="49">
        <f>((100*(F66-F67))/(F68-F67))</f>
        <v>74.545454545454547</v>
      </c>
      <c r="G69" s="49">
        <f t="shared" ref="G69:AF69" si="21">((100*(G66-G67))/(G68-G67))</f>
        <v>59.433962264150942</v>
      </c>
      <c r="H69" s="49">
        <f t="shared" si="21"/>
        <v>26.595744680851062</v>
      </c>
      <c r="I69" s="49">
        <f t="shared" si="21"/>
        <v>46.078431372549019</v>
      </c>
      <c r="J69" s="49">
        <f t="shared" si="21"/>
        <v>19.811320754716981</v>
      </c>
      <c r="K69" s="49">
        <f t="shared" si="21"/>
        <v>43.518518518518519</v>
      </c>
      <c r="L69" s="49">
        <f t="shared" si="21"/>
        <v>22.115384615384617</v>
      </c>
      <c r="M69" s="49">
        <f t="shared" si="21"/>
        <v>23.529411764705884</v>
      </c>
      <c r="N69" s="49">
        <f t="shared" si="21"/>
        <v>63.888888888888886</v>
      </c>
      <c r="O69" s="49">
        <f t="shared" si="21"/>
        <v>16.477272727272727</v>
      </c>
      <c r="P69" s="49">
        <f t="shared" si="21"/>
        <v>12.222222222222221</v>
      </c>
      <c r="Q69" s="49">
        <f t="shared" si="21"/>
        <v>23.684210526315791</v>
      </c>
      <c r="R69" s="49">
        <f t="shared" si="21"/>
        <v>18.75</v>
      </c>
      <c r="S69" s="49">
        <f t="shared" si="21"/>
        <v>15.425531914893616</v>
      </c>
      <c r="T69" s="49">
        <f t="shared" si="21"/>
        <v>14.150943396226415</v>
      </c>
      <c r="U69" s="49">
        <f t="shared" si="21"/>
        <v>50.909090909090907</v>
      </c>
      <c r="V69" s="49">
        <f t="shared" si="21"/>
        <v>20.283018867924529</v>
      </c>
      <c r="W69" s="49">
        <f t="shared" si="21"/>
        <v>18.518518518518519</v>
      </c>
      <c r="X69" s="49">
        <f t="shared" si="21"/>
        <v>26.923076923076923</v>
      </c>
      <c r="Y69" s="49">
        <f t="shared" si="21"/>
        <v>7.2727272727272725</v>
      </c>
      <c r="Z69" s="49">
        <f t="shared" si="21"/>
        <v>30.76923076923077</v>
      </c>
      <c r="AA69" s="49">
        <f t="shared" si="21"/>
        <v>29.411764705882351</v>
      </c>
      <c r="AB69" s="49">
        <f t="shared" si="21"/>
        <v>39.814814814814817</v>
      </c>
      <c r="AC69" s="49">
        <f t="shared" si="21"/>
        <v>8.6538461538461533</v>
      </c>
      <c r="AD69" s="49">
        <f t="shared" si="21"/>
        <v>31</v>
      </c>
      <c r="AE69" s="49">
        <f t="shared" si="21"/>
        <v>79.090909090909093</v>
      </c>
      <c r="AF69" s="49">
        <f t="shared" si="21"/>
        <v>7.8703703703703702</v>
      </c>
    </row>
    <row r="71" spans="2:33" ht="56" x14ac:dyDescent="0.35">
      <c r="D71" s="88" t="s">
        <v>707</v>
      </c>
      <c r="E71" s="17" t="s">
        <v>703</v>
      </c>
      <c r="F71" s="54">
        <f>AVERAGEIF(F2:F57,"&gt;0")</f>
        <v>3.9818181818181819</v>
      </c>
      <c r="G71" s="54">
        <f t="shared" ref="G71:AF71" si="22">AVERAGEIF(G2:G57,"&gt;0")</f>
        <v>3.3773584905660377</v>
      </c>
      <c r="H71" s="54">
        <f t="shared" si="22"/>
        <v>2.0638297872340425</v>
      </c>
      <c r="I71" s="54">
        <f t="shared" si="22"/>
        <v>2.8431372549019609</v>
      </c>
      <c r="J71" s="54">
        <f t="shared" si="22"/>
        <v>1.7924528301886793</v>
      </c>
      <c r="K71" s="54">
        <f t="shared" si="22"/>
        <v>2.7407407407407409</v>
      </c>
      <c r="L71" s="54">
        <f t="shared" si="22"/>
        <v>1.8846153846153846</v>
      </c>
      <c r="M71" s="54">
        <f t="shared" si="22"/>
        <v>1.9411764705882353</v>
      </c>
      <c r="N71" s="54">
        <f t="shared" si="22"/>
        <v>3.5555555555555554</v>
      </c>
      <c r="O71" s="54">
        <f t="shared" si="22"/>
        <v>1.6590909090909092</v>
      </c>
      <c r="P71" s="54">
        <f t="shared" si="22"/>
        <v>1.4888888888888889</v>
      </c>
      <c r="Q71" s="54">
        <f t="shared" si="22"/>
        <v>1.9473684210526316</v>
      </c>
      <c r="R71" s="54">
        <f t="shared" si="22"/>
        <v>1.75</v>
      </c>
      <c r="S71" s="54">
        <f t="shared" si="22"/>
        <v>1.6170212765957446</v>
      </c>
      <c r="T71" s="54">
        <f t="shared" si="22"/>
        <v>1.5660377358490567</v>
      </c>
      <c r="U71" s="54">
        <f t="shared" si="22"/>
        <v>3.0363636363636362</v>
      </c>
      <c r="V71" s="54">
        <f t="shared" si="22"/>
        <v>1.8113207547169812</v>
      </c>
      <c r="W71" s="54">
        <f t="shared" si="22"/>
        <v>1.7407407407407407</v>
      </c>
      <c r="X71" s="54">
        <f t="shared" si="22"/>
        <v>2.0769230769230771</v>
      </c>
      <c r="Y71" s="54">
        <f t="shared" si="22"/>
        <v>1.290909090909091</v>
      </c>
      <c r="Z71" s="54">
        <f t="shared" si="22"/>
        <v>2.2307692307692308</v>
      </c>
      <c r="AA71" s="54">
        <f t="shared" si="22"/>
        <v>2.1764705882352939</v>
      </c>
      <c r="AB71" s="54">
        <f t="shared" si="22"/>
        <v>2.5925925925925926</v>
      </c>
      <c r="AC71" s="54">
        <f t="shared" si="22"/>
        <v>1.3461538461538463</v>
      </c>
      <c r="AD71" s="54">
        <f t="shared" si="22"/>
        <v>2.2400000000000002</v>
      </c>
      <c r="AE71" s="54">
        <f t="shared" si="22"/>
        <v>4.163636363636364</v>
      </c>
      <c r="AF71" s="54">
        <f t="shared" si="22"/>
        <v>1.3148148148148149</v>
      </c>
    </row>
    <row r="72" spans="2:33" x14ac:dyDescent="0.35">
      <c r="D72" s="88"/>
      <c r="E72" s="17" t="s">
        <v>702</v>
      </c>
      <c r="F72" s="33" t="str">
        <f>IF(F71&lt;=1.8,"Low",IF(AND(F71&gt;1.8,F71&lt;=3.4),"Medium",IF(AND(F71&gt;3.4,F71&lt;=5),"High","Error")))</f>
        <v>High</v>
      </c>
      <c r="G72" s="33" t="str">
        <f t="shared" ref="G72:AF72" si="23">IF(G71&lt;=1.8,"Low",IF(AND(G71&gt;1.8,G71&lt;=3.4),"Medium",IF(AND(G71&gt;3.4,G71&lt;=5),"High","Error")))</f>
        <v>Medium</v>
      </c>
      <c r="H72" s="33" t="str">
        <f t="shared" si="23"/>
        <v>Medium</v>
      </c>
      <c r="I72" s="33" t="str">
        <f t="shared" si="23"/>
        <v>Medium</v>
      </c>
      <c r="J72" s="33" t="str">
        <f t="shared" si="23"/>
        <v>Low</v>
      </c>
      <c r="K72" s="33" t="str">
        <f t="shared" si="23"/>
        <v>Medium</v>
      </c>
      <c r="L72" s="33" t="str">
        <f t="shared" si="23"/>
        <v>Medium</v>
      </c>
      <c r="M72" s="33" t="str">
        <f t="shared" si="23"/>
        <v>Medium</v>
      </c>
      <c r="N72" s="33" t="str">
        <f t="shared" si="23"/>
        <v>High</v>
      </c>
      <c r="O72" s="33" t="str">
        <f t="shared" si="23"/>
        <v>Low</v>
      </c>
      <c r="P72" s="33" t="str">
        <f t="shared" si="23"/>
        <v>Low</v>
      </c>
      <c r="Q72" s="33" t="str">
        <f t="shared" si="23"/>
        <v>Medium</v>
      </c>
      <c r="R72" s="33" t="str">
        <f t="shared" si="23"/>
        <v>Low</v>
      </c>
      <c r="S72" s="33" t="str">
        <f t="shared" si="23"/>
        <v>Low</v>
      </c>
      <c r="T72" s="33" t="str">
        <f t="shared" si="23"/>
        <v>Low</v>
      </c>
      <c r="U72" s="33" t="str">
        <f t="shared" si="23"/>
        <v>Medium</v>
      </c>
      <c r="V72" s="33" t="str">
        <f t="shared" si="23"/>
        <v>Medium</v>
      </c>
      <c r="W72" s="33" t="str">
        <f t="shared" si="23"/>
        <v>Low</v>
      </c>
      <c r="X72" s="33" t="str">
        <f t="shared" si="23"/>
        <v>Medium</v>
      </c>
      <c r="Y72" s="33" t="str">
        <f t="shared" si="23"/>
        <v>Low</v>
      </c>
      <c r="Z72" s="33" t="str">
        <f t="shared" si="23"/>
        <v>Medium</v>
      </c>
      <c r="AA72" s="33" t="str">
        <f t="shared" si="23"/>
        <v>Medium</v>
      </c>
      <c r="AB72" s="33" t="str">
        <f t="shared" si="23"/>
        <v>Medium</v>
      </c>
      <c r="AC72" s="33" t="str">
        <f t="shared" si="23"/>
        <v>Low</v>
      </c>
      <c r="AD72" s="33" t="str">
        <f t="shared" si="23"/>
        <v>Medium</v>
      </c>
      <c r="AE72" s="33" t="str">
        <f t="shared" si="23"/>
        <v>High</v>
      </c>
      <c r="AF72" s="33" t="str">
        <f t="shared" si="23"/>
        <v>Low</v>
      </c>
    </row>
    <row r="73" spans="2:33" x14ac:dyDescent="0.3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row>
    <row r="74" spans="2:33" ht="56" x14ac:dyDescent="0.35">
      <c r="D74" s="87" t="s">
        <v>370</v>
      </c>
      <c r="E74" s="17" t="s">
        <v>703</v>
      </c>
      <c r="F74" s="56">
        <f t="shared" ref="F74:AF74" si="24">AVERAGEIF(F15:F25,"&gt;0")</f>
        <v>3.5454545454545454</v>
      </c>
      <c r="G74" s="56">
        <f t="shared" si="24"/>
        <v>3</v>
      </c>
      <c r="H74" s="56">
        <f t="shared" si="24"/>
        <v>3</v>
      </c>
      <c r="I74" s="56">
        <f t="shared" si="24"/>
        <v>2.6</v>
      </c>
      <c r="J74" s="56">
        <f t="shared" si="24"/>
        <v>1.5454545454545454</v>
      </c>
      <c r="K74" s="56">
        <f t="shared" si="24"/>
        <v>2.6363636363636362</v>
      </c>
      <c r="L74" s="56">
        <f t="shared" si="24"/>
        <v>1.4545454545454546</v>
      </c>
      <c r="M74" s="56">
        <f t="shared" si="24"/>
        <v>1</v>
      </c>
      <c r="N74" s="56">
        <f t="shared" si="24"/>
        <v>4.4545454545454541</v>
      </c>
      <c r="O74" s="56">
        <f t="shared" si="24"/>
        <v>1.2</v>
      </c>
      <c r="P74" s="56">
        <f t="shared" si="24"/>
        <v>1</v>
      </c>
      <c r="Q74" s="56">
        <f t="shared" si="24"/>
        <v>1.25</v>
      </c>
      <c r="R74" s="56">
        <f t="shared" si="24"/>
        <v>1</v>
      </c>
      <c r="S74" s="56">
        <f t="shared" si="24"/>
        <v>1.4444444444444444</v>
      </c>
      <c r="T74" s="56">
        <f t="shared" si="24"/>
        <v>1.2</v>
      </c>
      <c r="U74" s="56">
        <f t="shared" si="24"/>
        <v>3.5</v>
      </c>
      <c r="V74" s="56">
        <f t="shared" si="24"/>
        <v>1.9</v>
      </c>
      <c r="W74" s="56">
        <f t="shared" si="24"/>
        <v>1.9090909090909092</v>
      </c>
      <c r="X74" s="56">
        <f t="shared" si="24"/>
        <v>1.2222222222222223</v>
      </c>
      <c r="Y74" s="56">
        <f t="shared" si="24"/>
        <v>1</v>
      </c>
      <c r="Z74" s="56">
        <f t="shared" si="24"/>
        <v>1.4545454545454546</v>
      </c>
      <c r="AA74" s="56">
        <f t="shared" si="24"/>
        <v>1.4545454545454546</v>
      </c>
      <c r="AB74" s="56">
        <f t="shared" si="24"/>
        <v>2.2727272727272729</v>
      </c>
      <c r="AC74" s="56">
        <f t="shared" si="24"/>
        <v>1.4545454545454546</v>
      </c>
      <c r="AD74" s="56">
        <f t="shared" si="24"/>
        <v>2.0909090909090908</v>
      </c>
      <c r="AE74" s="56">
        <f t="shared" si="24"/>
        <v>4.2727272727272725</v>
      </c>
      <c r="AF74" s="56">
        <f t="shared" si="24"/>
        <v>1.5454545454545454</v>
      </c>
      <c r="AG74"/>
    </row>
    <row r="75" spans="2:33" x14ac:dyDescent="0.35">
      <c r="D75" s="87"/>
      <c r="E75" s="17" t="s">
        <v>702</v>
      </c>
      <c r="F75" s="33" t="str">
        <f t="shared" ref="F75:AF75" si="25">IF(F74&lt;=1.8,"Low",IF(AND(F74&gt;1.8,F74&lt;=3.4),"Medium",IF(AND(F74&gt;3.4,F74&lt;=5),"High","Error")))</f>
        <v>High</v>
      </c>
      <c r="G75" s="33" t="str">
        <f t="shared" si="25"/>
        <v>Medium</v>
      </c>
      <c r="H75" s="33" t="str">
        <f t="shared" si="25"/>
        <v>Medium</v>
      </c>
      <c r="I75" s="33" t="str">
        <f t="shared" si="25"/>
        <v>Medium</v>
      </c>
      <c r="J75" s="33" t="str">
        <f t="shared" si="25"/>
        <v>Low</v>
      </c>
      <c r="K75" s="33" t="str">
        <f t="shared" si="25"/>
        <v>Medium</v>
      </c>
      <c r="L75" s="33" t="str">
        <f t="shared" si="25"/>
        <v>Low</v>
      </c>
      <c r="M75" s="33" t="str">
        <f t="shared" si="25"/>
        <v>Low</v>
      </c>
      <c r="N75" s="33" t="str">
        <f t="shared" si="25"/>
        <v>High</v>
      </c>
      <c r="O75" s="33" t="str">
        <f t="shared" si="25"/>
        <v>Low</v>
      </c>
      <c r="P75" s="33" t="str">
        <f t="shared" si="25"/>
        <v>Low</v>
      </c>
      <c r="Q75" s="33" t="str">
        <f t="shared" si="25"/>
        <v>Low</v>
      </c>
      <c r="R75" s="33" t="str">
        <f t="shared" si="25"/>
        <v>Low</v>
      </c>
      <c r="S75" s="33" t="str">
        <f t="shared" si="25"/>
        <v>Low</v>
      </c>
      <c r="T75" s="33" t="str">
        <f t="shared" si="25"/>
        <v>Low</v>
      </c>
      <c r="U75" s="33" t="str">
        <f t="shared" si="25"/>
        <v>High</v>
      </c>
      <c r="V75" s="33" t="str">
        <f t="shared" si="25"/>
        <v>Medium</v>
      </c>
      <c r="W75" s="33" t="str">
        <f t="shared" si="25"/>
        <v>Medium</v>
      </c>
      <c r="X75" s="33" t="str">
        <f t="shared" si="25"/>
        <v>Low</v>
      </c>
      <c r="Y75" s="33" t="str">
        <f t="shared" si="25"/>
        <v>Low</v>
      </c>
      <c r="Z75" s="33" t="str">
        <f t="shared" si="25"/>
        <v>Low</v>
      </c>
      <c r="AA75" s="33" t="str">
        <f t="shared" si="25"/>
        <v>Low</v>
      </c>
      <c r="AB75" s="33" t="str">
        <f t="shared" si="25"/>
        <v>Medium</v>
      </c>
      <c r="AC75" s="33" t="str">
        <f t="shared" si="25"/>
        <v>Low</v>
      </c>
      <c r="AD75" s="33" t="str">
        <f t="shared" si="25"/>
        <v>Medium</v>
      </c>
      <c r="AE75" s="33" t="str">
        <f t="shared" si="25"/>
        <v>High</v>
      </c>
      <c r="AF75" s="33" t="str">
        <f t="shared" si="25"/>
        <v>Low</v>
      </c>
    </row>
    <row r="76" spans="2:33" x14ac:dyDescent="0.3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row>
    <row r="77" spans="2:33" ht="56" x14ac:dyDescent="0.35">
      <c r="D77" s="88" t="s">
        <v>185</v>
      </c>
      <c r="E77" s="17" t="s">
        <v>703</v>
      </c>
      <c r="F77" s="56">
        <f t="shared" ref="F77:AF77" si="26">AVERAGEIF(F53:F57,"&gt;0")</f>
        <v>3.4</v>
      </c>
      <c r="G77" s="56">
        <f t="shared" si="26"/>
        <v>3</v>
      </c>
      <c r="H77" s="56">
        <f t="shared" si="26"/>
        <v>1.5</v>
      </c>
      <c r="I77" s="56">
        <f t="shared" si="26"/>
        <v>3</v>
      </c>
      <c r="J77" s="56">
        <f t="shared" si="26"/>
        <v>2</v>
      </c>
      <c r="K77" s="56">
        <f t="shared" si="26"/>
        <v>2.6</v>
      </c>
      <c r="L77" s="56">
        <f>AVERAGEIF(L53:L57,"&gt;0")</f>
        <v>2</v>
      </c>
      <c r="M77" s="56">
        <f t="shared" si="26"/>
        <v>1.8</v>
      </c>
      <c r="N77" s="56">
        <f t="shared" si="26"/>
        <v>4.2</v>
      </c>
      <c r="O77" s="56">
        <f t="shared" si="26"/>
        <v>1.25</v>
      </c>
      <c r="P77" s="56">
        <f t="shared" si="26"/>
        <v>1</v>
      </c>
      <c r="Q77" s="56">
        <f t="shared" si="26"/>
        <v>1.3333333333333333</v>
      </c>
      <c r="R77" s="56">
        <f t="shared" si="26"/>
        <v>1</v>
      </c>
      <c r="S77" s="56">
        <f t="shared" si="26"/>
        <v>2.25</v>
      </c>
      <c r="T77" s="56">
        <f t="shared" si="26"/>
        <v>1.6</v>
      </c>
      <c r="U77" s="56">
        <f t="shared" si="26"/>
        <v>2.2000000000000002</v>
      </c>
      <c r="V77" s="56">
        <f t="shared" si="26"/>
        <v>2.2000000000000002</v>
      </c>
      <c r="W77" s="56">
        <f t="shared" si="26"/>
        <v>2</v>
      </c>
      <c r="X77" s="56">
        <f t="shared" si="26"/>
        <v>1.4</v>
      </c>
      <c r="Y77" s="56">
        <f t="shared" si="26"/>
        <v>1</v>
      </c>
      <c r="Z77" s="56">
        <f t="shared" si="26"/>
        <v>1.8</v>
      </c>
      <c r="AA77" s="56">
        <f t="shared" si="26"/>
        <v>1.2</v>
      </c>
      <c r="AB77" s="56">
        <f t="shared" si="26"/>
        <v>3.4</v>
      </c>
      <c r="AC77" s="56">
        <f t="shared" si="26"/>
        <v>1.5</v>
      </c>
      <c r="AD77" s="56">
        <f t="shared" si="26"/>
        <v>2.6</v>
      </c>
      <c r="AE77" s="56">
        <f t="shared" si="26"/>
        <v>5</v>
      </c>
      <c r="AF77" s="56">
        <f t="shared" si="26"/>
        <v>1.4</v>
      </c>
    </row>
    <row r="78" spans="2:33" x14ac:dyDescent="0.35">
      <c r="D78" s="88"/>
      <c r="E78" s="17" t="s">
        <v>702</v>
      </c>
      <c r="F78" s="33" t="str">
        <f>IF(F77&lt;=1.8,"Low",IF(AND(F77&gt;1.8,F77&lt;=3.4),"Medium",IF(AND(F77&gt;3.4,F77&lt;=5),"High","Error")))</f>
        <v>Medium</v>
      </c>
      <c r="G78" s="33" t="str">
        <f t="shared" ref="G78:AF78" si="27">IF(G77&lt;=1.8,"Low",IF(AND(G77&gt;1.8,G77&lt;=3.4),"Medium",IF(AND(G77&gt;3.4,G77&lt;=5),"High","Error")))</f>
        <v>Medium</v>
      </c>
      <c r="H78" s="33" t="str">
        <f t="shared" si="27"/>
        <v>Low</v>
      </c>
      <c r="I78" s="33" t="str">
        <f t="shared" si="27"/>
        <v>Medium</v>
      </c>
      <c r="J78" s="33" t="str">
        <f t="shared" si="27"/>
        <v>Medium</v>
      </c>
      <c r="K78" s="33" t="str">
        <f t="shared" si="27"/>
        <v>Medium</v>
      </c>
      <c r="L78" s="33" t="str">
        <f t="shared" si="27"/>
        <v>Medium</v>
      </c>
      <c r="M78" s="33" t="str">
        <f t="shared" si="27"/>
        <v>Low</v>
      </c>
      <c r="N78" s="33" t="str">
        <f t="shared" si="27"/>
        <v>High</v>
      </c>
      <c r="O78" s="33" t="str">
        <f t="shared" si="27"/>
        <v>Low</v>
      </c>
      <c r="P78" s="33" t="str">
        <f t="shared" si="27"/>
        <v>Low</v>
      </c>
      <c r="Q78" s="33" t="str">
        <f t="shared" si="27"/>
        <v>Low</v>
      </c>
      <c r="R78" s="33" t="str">
        <f t="shared" si="27"/>
        <v>Low</v>
      </c>
      <c r="S78" s="33" t="str">
        <f t="shared" si="27"/>
        <v>Medium</v>
      </c>
      <c r="T78" s="33" t="str">
        <f t="shared" si="27"/>
        <v>Low</v>
      </c>
      <c r="U78" s="33" t="str">
        <f t="shared" si="27"/>
        <v>Medium</v>
      </c>
      <c r="V78" s="33" t="str">
        <f t="shared" si="27"/>
        <v>Medium</v>
      </c>
      <c r="W78" s="33" t="str">
        <f t="shared" si="27"/>
        <v>Medium</v>
      </c>
      <c r="X78" s="33" t="str">
        <f t="shared" si="27"/>
        <v>Low</v>
      </c>
      <c r="Y78" s="33" t="str">
        <f t="shared" si="27"/>
        <v>Low</v>
      </c>
      <c r="Z78" s="33" t="str">
        <f t="shared" si="27"/>
        <v>Low</v>
      </c>
      <c r="AA78" s="33" t="str">
        <f t="shared" si="27"/>
        <v>Low</v>
      </c>
      <c r="AB78" s="33" t="str">
        <f t="shared" si="27"/>
        <v>Medium</v>
      </c>
      <c r="AC78" s="33" t="str">
        <f t="shared" si="27"/>
        <v>Low</v>
      </c>
      <c r="AD78" s="33" t="str">
        <f t="shared" si="27"/>
        <v>Medium</v>
      </c>
      <c r="AE78" s="33" t="str">
        <f t="shared" si="27"/>
        <v>High</v>
      </c>
      <c r="AF78" s="33" t="str">
        <f t="shared" si="27"/>
        <v>Low</v>
      </c>
    </row>
    <row r="79" spans="2:33" x14ac:dyDescent="0.3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row>
    <row r="80" spans="2:33" ht="56" x14ac:dyDescent="0.35">
      <c r="D80" s="88" t="s">
        <v>566</v>
      </c>
      <c r="E80" s="17" t="s">
        <v>703</v>
      </c>
      <c r="F80" s="56">
        <f t="shared" ref="F80:AF80" si="28">AVERAGEIF(F30:F52,"&gt;0")</f>
        <v>4.0909090909090908</v>
      </c>
      <c r="G80" s="56">
        <f t="shared" si="28"/>
        <v>3.5714285714285716</v>
      </c>
      <c r="H80" s="56">
        <f t="shared" si="28"/>
        <v>2.1578947368421053</v>
      </c>
      <c r="I80" s="56">
        <f t="shared" si="28"/>
        <v>3</v>
      </c>
      <c r="J80" s="56">
        <f t="shared" si="28"/>
        <v>1.7619047619047619</v>
      </c>
      <c r="K80" s="56">
        <f t="shared" si="28"/>
        <v>2.4285714285714284</v>
      </c>
      <c r="L80" s="56">
        <f t="shared" si="28"/>
        <v>2.0952380952380953</v>
      </c>
      <c r="M80" s="56">
        <f t="shared" si="28"/>
        <v>2.3333333333333335</v>
      </c>
      <c r="N80" s="56">
        <f t="shared" si="28"/>
        <v>2.3333333333333335</v>
      </c>
      <c r="O80" s="56">
        <f t="shared" si="28"/>
        <v>2.2857142857142856</v>
      </c>
      <c r="P80" s="56">
        <f t="shared" si="28"/>
        <v>2.0666666666666669</v>
      </c>
      <c r="Q80" s="56">
        <f t="shared" si="28"/>
        <v>2.3333333333333335</v>
      </c>
      <c r="R80" s="56">
        <f t="shared" si="28"/>
        <v>2.5555555555555554</v>
      </c>
      <c r="S80" s="56">
        <f t="shared" si="28"/>
        <v>1.3888888888888888</v>
      </c>
      <c r="T80" s="56">
        <f t="shared" si="28"/>
        <v>1.7272727272727273</v>
      </c>
      <c r="U80" s="56">
        <f t="shared" si="28"/>
        <v>3.0434782608695654</v>
      </c>
      <c r="V80" s="56">
        <f t="shared" si="28"/>
        <v>1.9545454545454546</v>
      </c>
      <c r="W80" s="56">
        <f t="shared" si="28"/>
        <v>1.6190476190476191</v>
      </c>
      <c r="X80" s="56">
        <f t="shared" si="28"/>
        <v>2.6190476190476191</v>
      </c>
      <c r="Y80" s="56">
        <f t="shared" si="28"/>
        <v>1.5454545454545454</v>
      </c>
      <c r="Z80" s="56">
        <f t="shared" si="28"/>
        <v>2.1818181818181817</v>
      </c>
      <c r="AA80" s="56">
        <f t="shared" si="28"/>
        <v>2.4761904761904763</v>
      </c>
      <c r="AB80" s="56">
        <f t="shared" si="28"/>
        <v>2.3333333333333335</v>
      </c>
      <c r="AC80" s="56">
        <f t="shared" si="28"/>
        <v>1.3333333333333333</v>
      </c>
      <c r="AD80" s="56">
        <f t="shared" si="28"/>
        <v>2</v>
      </c>
      <c r="AE80" s="56">
        <f t="shared" si="28"/>
        <v>3.8181818181818183</v>
      </c>
      <c r="AF80" s="56">
        <f t="shared" si="28"/>
        <v>1.2857142857142858</v>
      </c>
    </row>
    <row r="81" spans="4:33" x14ac:dyDescent="0.35">
      <c r="D81" s="88"/>
      <c r="E81" s="17" t="s">
        <v>702</v>
      </c>
      <c r="F81" s="33" t="str">
        <f>IF(F80&lt;=1.8,"Low",IF(AND(F80&gt;1.8,F80&lt;=3.4),"Medium",IF(AND(F80&gt;3.4,F80&lt;=5),"High","Error")))</f>
        <v>High</v>
      </c>
      <c r="G81" s="33" t="str">
        <f t="shared" ref="G81:AF81" si="29">IF(G80&lt;=1.8,"Low",IF(AND(G80&gt;1.8,G80&lt;=3.4),"Medium",IF(AND(G80&gt;3.4,G80&lt;=5),"High","Error")))</f>
        <v>High</v>
      </c>
      <c r="H81" s="33" t="str">
        <f t="shared" si="29"/>
        <v>Medium</v>
      </c>
      <c r="I81" s="33" t="str">
        <f t="shared" si="29"/>
        <v>Medium</v>
      </c>
      <c r="J81" s="33" t="str">
        <f t="shared" si="29"/>
        <v>Low</v>
      </c>
      <c r="K81" s="33" t="str">
        <f t="shared" si="29"/>
        <v>Medium</v>
      </c>
      <c r="L81" s="33" t="str">
        <f t="shared" si="29"/>
        <v>Medium</v>
      </c>
      <c r="M81" s="33" t="str">
        <f t="shared" si="29"/>
        <v>Medium</v>
      </c>
      <c r="N81" s="33" t="str">
        <f t="shared" si="29"/>
        <v>Medium</v>
      </c>
      <c r="O81" s="33" t="str">
        <f t="shared" si="29"/>
        <v>Medium</v>
      </c>
      <c r="P81" s="33" t="str">
        <f t="shared" si="29"/>
        <v>Medium</v>
      </c>
      <c r="Q81" s="33" t="str">
        <f t="shared" si="29"/>
        <v>Medium</v>
      </c>
      <c r="R81" s="33" t="str">
        <f t="shared" si="29"/>
        <v>Medium</v>
      </c>
      <c r="S81" s="33" t="str">
        <f t="shared" si="29"/>
        <v>Low</v>
      </c>
      <c r="T81" s="33" t="str">
        <f t="shared" si="29"/>
        <v>Low</v>
      </c>
      <c r="U81" s="33" t="str">
        <f t="shared" si="29"/>
        <v>Medium</v>
      </c>
      <c r="V81" s="33" t="str">
        <f t="shared" si="29"/>
        <v>Medium</v>
      </c>
      <c r="W81" s="33" t="str">
        <f t="shared" si="29"/>
        <v>Low</v>
      </c>
      <c r="X81" s="33" t="str">
        <f t="shared" si="29"/>
        <v>Medium</v>
      </c>
      <c r="Y81" s="33" t="str">
        <f t="shared" si="29"/>
        <v>Low</v>
      </c>
      <c r="Z81" s="33" t="str">
        <f t="shared" si="29"/>
        <v>Medium</v>
      </c>
      <c r="AA81" s="33" t="str">
        <f t="shared" si="29"/>
        <v>Medium</v>
      </c>
      <c r="AB81" s="33" t="str">
        <f t="shared" si="29"/>
        <v>Medium</v>
      </c>
      <c r="AC81" s="33" t="str">
        <f t="shared" si="29"/>
        <v>Low</v>
      </c>
      <c r="AD81" s="33" t="str">
        <f t="shared" si="29"/>
        <v>Medium</v>
      </c>
      <c r="AE81" s="33" t="str">
        <f t="shared" si="29"/>
        <v>High</v>
      </c>
      <c r="AF81" s="33" t="str">
        <f t="shared" si="29"/>
        <v>Low</v>
      </c>
    </row>
    <row r="82" spans="4:33" x14ac:dyDescent="0.3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row>
    <row r="83" spans="4:33" ht="56" x14ac:dyDescent="0.35">
      <c r="D83" s="89" t="s">
        <v>67</v>
      </c>
      <c r="E83" s="17" t="s">
        <v>703</v>
      </c>
      <c r="F83" s="56">
        <f t="shared" ref="F83:AF83" si="30">AVERAGEIF(F26:F29,"&gt;0")</f>
        <v>4</v>
      </c>
      <c r="G83" s="56">
        <f t="shared" si="30"/>
        <v>4</v>
      </c>
      <c r="H83" s="56">
        <f t="shared" si="30"/>
        <v>2.5</v>
      </c>
      <c r="I83" s="56">
        <f t="shared" si="30"/>
        <v>2.6666666666666665</v>
      </c>
      <c r="J83" s="56">
        <f t="shared" si="30"/>
        <v>1.5</v>
      </c>
      <c r="K83" s="56">
        <f t="shared" si="30"/>
        <v>2</v>
      </c>
      <c r="L83" s="56">
        <f t="shared" si="30"/>
        <v>1.5</v>
      </c>
      <c r="M83" s="56">
        <f t="shared" si="30"/>
        <v>1</v>
      </c>
      <c r="N83" s="56">
        <f t="shared" si="30"/>
        <v>5</v>
      </c>
      <c r="O83" s="56">
        <f t="shared" si="30"/>
        <v>1.75</v>
      </c>
      <c r="P83" s="56">
        <f t="shared" si="30"/>
        <v>1.5</v>
      </c>
      <c r="Q83" s="56">
        <f t="shared" si="30"/>
        <v>2.25</v>
      </c>
      <c r="R83" s="56">
        <f t="shared" si="30"/>
        <v>1</v>
      </c>
      <c r="S83" s="56">
        <f t="shared" si="30"/>
        <v>2.5</v>
      </c>
      <c r="T83" s="56">
        <f t="shared" si="30"/>
        <v>1</v>
      </c>
      <c r="U83" s="56">
        <f t="shared" si="30"/>
        <v>3.25</v>
      </c>
      <c r="V83" s="56">
        <f t="shared" si="30"/>
        <v>1.5</v>
      </c>
      <c r="W83" s="56">
        <f t="shared" si="30"/>
        <v>1.5</v>
      </c>
      <c r="X83" s="56">
        <f t="shared" si="30"/>
        <v>1</v>
      </c>
      <c r="Y83" s="56">
        <f t="shared" si="30"/>
        <v>1</v>
      </c>
      <c r="Z83" s="56">
        <f t="shared" si="30"/>
        <v>1.25</v>
      </c>
      <c r="AA83" s="56">
        <f t="shared" si="30"/>
        <v>1.5</v>
      </c>
      <c r="AB83" s="56">
        <f t="shared" si="30"/>
        <v>3.5</v>
      </c>
      <c r="AC83" s="56">
        <f t="shared" si="30"/>
        <v>1</v>
      </c>
      <c r="AD83" s="56">
        <f t="shared" si="30"/>
        <v>1</v>
      </c>
      <c r="AE83" s="56">
        <f t="shared" si="30"/>
        <v>4.5</v>
      </c>
      <c r="AF83" s="56">
        <f t="shared" si="30"/>
        <v>1</v>
      </c>
    </row>
    <row r="84" spans="4:33" x14ac:dyDescent="0.35">
      <c r="D84" s="89"/>
      <c r="E84" s="17" t="s">
        <v>702</v>
      </c>
      <c r="F84" s="33" t="str">
        <f>IF(F83&lt;=1.8,"Low",IF(AND(F83&gt;1.8,F83&lt;=3.4),"Medium",IF(AND(F83&gt;3.4,F83&lt;=5),"High","Error")))</f>
        <v>High</v>
      </c>
      <c r="G84" s="33" t="str">
        <f t="shared" ref="G84:AF84" si="31">IF(G83&lt;=1.8,"Low",IF(AND(G83&gt;1.8,G83&lt;=3.4),"Medium",IF(AND(G83&gt;3.4,G83&lt;=5),"High","Error")))</f>
        <v>High</v>
      </c>
      <c r="H84" s="33" t="str">
        <f t="shared" si="31"/>
        <v>Medium</v>
      </c>
      <c r="I84" s="33" t="str">
        <f t="shared" si="31"/>
        <v>Medium</v>
      </c>
      <c r="J84" s="33" t="str">
        <f t="shared" si="31"/>
        <v>Low</v>
      </c>
      <c r="K84" s="33" t="str">
        <f t="shared" si="31"/>
        <v>Medium</v>
      </c>
      <c r="L84" s="33" t="str">
        <f t="shared" si="31"/>
        <v>Low</v>
      </c>
      <c r="M84" s="33" t="str">
        <f t="shared" si="31"/>
        <v>Low</v>
      </c>
      <c r="N84" s="33" t="str">
        <f t="shared" si="31"/>
        <v>High</v>
      </c>
      <c r="O84" s="33" t="str">
        <f t="shared" si="31"/>
        <v>Low</v>
      </c>
      <c r="P84" s="33" t="str">
        <f t="shared" si="31"/>
        <v>Low</v>
      </c>
      <c r="Q84" s="33" t="str">
        <f t="shared" si="31"/>
        <v>Medium</v>
      </c>
      <c r="R84" s="33" t="str">
        <f t="shared" si="31"/>
        <v>Low</v>
      </c>
      <c r="S84" s="33" t="str">
        <f t="shared" si="31"/>
        <v>Medium</v>
      </c>
      <c r="T84" s="33" t="str">
        <f t="shared" si="31"/>
        <v>Low</v>
      </c>
      <c r="U84" s="33" t="str">
        <f t="shared" si="31"/>
        <v>Medium</v>
      </c>
      <c r="V84" s="33" t="str">
        <f t="shared" si="31"/>
        <v>Low</v>
      </c>
      <c r="W84" s="33" t="str">
        <f t="shared" si="31"/>
        <v>Low</v>
      </c>
      <c r="X84" s="33" t="str">
        <f t="shared" si="31"/>
        <v>Low</v>
      </c>
      <c r="Y84" s="33" t="str">
        <f t="shared" si="31"/>
        <v>Low</v>
      </c>
      <c r="Z84" s="33" t="str">
        <f t="shared" si="31"/>
        <v>Low</v>
      </c>
      <c r="AA84" s="33" t="str">
        <f t="shared" si="31"/>
        <v>Low</v>
      </c>
      <c r="AB84" s="33" t="str">
        <f t="shared" si="31"/>
        <v>High</v>
      </c>
      <c r="AC84" s="33" t="str">
        <f t="shared" si="31"/>
        <v>Low</v>
      </c>
      <c r="AD84" s="33" t="str">
        <f t="shared" si="31"/>
        <v>Low</v>
      </c>
      <c r="AE84" s="33" t="str">
        <f t="shared" si="31"/>
        <v>High</v>
      </c>
      <c r="AF84" s="33" t="str">
        <f t="shared" si="31"/>
        <v>Low</v>
      </c>
    </row>
    <row r="85" spans="4:33" x14ac:dyDescent="0.3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row>
    <row r="86" spans="4:33" ht="56" x14ac:dyDescent="0.35">
      <c r="D86" s="87" t="s">
        <v>568</v>
      </c>
      <c r="E86" s="17" t="s">
        <v>703</v>
      </c>
      <c r="F86" s="56">
        <f t="shared" ref="F86:AF86" si="32">AVERAGEIF(F2:F14,"&gt;0")</f>
        <v>4.384615384615385</v>
      </c>
      <c r="G86" s="56">
        <f t="shared" si="32"/>
        <v>3.3333333333333335</v>
      </c>
      <c r="H86" s="56">
        <f t="shared" si="32"/>
        <v>1.4615384615384615</v>
      </c>
      <c r="I86" s="56">
        <f t="shared" si="32"/>
        <v>2.75</v>
      </c>
      <c r="J86" s="56">
        <f t="shared" si="32"/>
        <v>2.0769230769230771</v>
      </c>
      <c r="K86" s="56">
        <f t="shared" si="32"/>
        <v>3.6153846153846154</v>
      </c>
      <c r="L86" s="56">
        <f t="shared" si="32"/>
        <v>2</v>
      </c>
      <c r="M86" s="56">
        <f t="shared" si="32"/>
        <v>2.3333333333333335</v>
      </c>
      <c r="N86" s="56">
        <f t="shared" si="32"/>
        <v>4.0769230769230766</v>
      </c>
      <c r="O86" s="56">
        <f t="shared" si="32"/>
        <v>1.4166666666666667</v>
      </c>
      <c r="P86" s="56">
        <f t="shared" si="32"/>
        <v>1.3076923076923077</v>
      </c>
      <c r="Q86" s="56">
        <f t="shared" si="32"/>
        <v>2.0909090909090908</v>
      </c>
      <c r="R86" s="56">
        <f t="shared" si="32"/>
        <v>1.6153846153846154</v>
      </c>
      <c r="S86" s="56">
        <f t="shared" si="32"/>
        <v>1.5833333333333333</v>
      </c>
      <c r="T86" s="56">
        <f t="shared" si="32"/>
        <v>1.75</v>
      </c>
      <c r="U86" s="56">
        <f t="shared" si="32"/>
        <v>2.9230769230769229</v>
      </c>
      <c r="V86" s="56">
        <f t="shared" si="32"/>
        <v>1.4166666666666667</v>
      </c>
      <c r="W86" s="56">
        <f t="shared" si="32"/>
        <v>1.7692307692307692</v>
      </c>
      <c r="X86" s="56">
        <f t="shared" si="32"/>
        <v>2.3846153846153846</v>
      </c>
      <c r="Y86" s="56">
        <f t="shared" si="32"/>
        <v>1.3076923076923077</v>
      </c>
      <c r="Z86" s="56">
        <f t="shared" si="32"/>
        <v>3.8</v>
      </c>
      <c r="AA86" s="56">
        <f t="shared" si="32"/>
        <v>3.1</v>
      </c>
      <c r="AB86" s="56">
        <f t="shared" si="32"/>
        <v>2.6923076923076925</v>
      </c>
      <c r="AC86" s="56">
        <f t="shared" si="32"/>
        <v>1.3333333333333333</v>
      </c>
      <c r="AD86" s="56">
        <f t="shared" si="32"/>
        <v>3.2</v>
      </c>
      <c r="AE86" s="56">
        <f t="shared" si="32"/>
        <v>4.2307692307692308</v>
      </c>
      <c r="AF86" s="56">
        <f t="shared" si="32"/>
        <v>1.2307692307692308</v>
      </c>
      <c r="AG86"/>
    </row>
    <row r="87" spans="4:33" x14ac:dyDescent="0.35">
      <c r="D87" s="87"/>
      <c r="E87" s="17" t="s">
        <v>702</v>
      </c>
      <c r="F87" s="33" t="str">
        <f>IF(F86&lt;=1.8,"Low",IF(AND(F86&gt;1.8,F86&lt;=3.4),"Medium",IF(AND(F86&gt;3.4,F86&lt;=5),"High","Error")))</f>
        <v>High</v>
      </c>
      <c r="G87" s="33" t="str">
        <f t="shared" ref="G87" si="33">IF(G86&lt;=1.8,"Low",IF(AND(G86&gt;1.8,G86&lt;=3.4),"Medium",IF(AND(G86&gt;3.4,G86&lt;=5),"High","Error")))</f>
        <v>Medium</v>
      </c>
      <c r="H87" s="33" t="str">
        <f t="shared" ref="H87" si="34">IF(H86&lt;=1.8,"Low",IF(AND(H86&gt;1.8,H86&lt;=3.4),"Medium",IF(AND(H86&gt;3.4,H86&lt;=5),"High","Error")))</f>
        <v>Low</v>
      </c>
      <c r="I87" s="33" t="str">
        <f t="shared" ref="I87" si="35">IF(I86&lt;=1.8,"Low",IF(AND(I86&gt;1.8,I86&lt;=3.4),"Medium",IF(AND(I86&gt;3.4,I86&lt;=5),"High","Error")))</f>
        <v>Medium</v>
      </c>
      <c r="J87" s="33" t="str">
        <f t="shared" ref="J87" si="36">IF(J86&lt;=1.8,"Low",IF(AND(J86&gt;1.8,J86&lt;=3.4),"Medium",IF(AND(J86&gt;3.4,J86&lt;=5),"High","Error")))</f>
        <v>Medium</v>
      </c>
      <c r="K87" s="33" t="str">
        <f t="shared" ref="K87" si="37">IF(K86&lt;=1.8,"Low",IF(AND(K86&gt;1.8,K86&lt;=3.4),"Medium",IF(AND(K86&gt;3.4,K86&lt;=5),"High","Error")))</f>
        <v>High</v>
      </c>
      <c r="L87" s="33" t="str">
        <f t="shared" ref="L87" si="38">IF(L86&lt;=1.8,"Low",IF(AND(L86&gt;1.8,L86&lt;=3.4),"Medium",IF(AND(L86&gt;3.4,L86&lt;=5),"High","Error")))</f>
        <v>Medium</v>
      </c>
      <c r="M87" s="33" t="str">
        <f t="shared" ref="M87" si="39">IF(M86&lt;=1.8,"Low",IF(AND(M86&gt;1.8,M86&lt;=3.4),"Medium",IF(AND(M86&gt;3.4,M86&lt;=5),"High","Error")))</f>
        <v>Medium</v>
      </c>
      <c r="N87" s="33" t="str">
        <f t="shared" ref="N87" si="40">IF(N86&lt;=1.8,"Low",IF(AND(N86&gt;1.8,N86&lt;=3.4),"Medium",IF(AND(N86&gt;3.4,N86&lt;=5),"High","Error")))</f>
        <v>High</v>
      </c>
      <c r="O87" s="33" t="str">
        <f t="shared" ref="O87" si="41">IF(O86&lt;=1.8,"Low",IF(AND(O86&gt;1.8,O86&lt;=3.4),"Medium",IF(AND(O86&gt;3.4,O86&lt;=5),"High","Error")))</f>
        <v>Low</v>
      </c>
      <c r="P87" s="33" t="str">
        <f t="shared" ref="P87" si="42">IF(P86&lt;=1.8,"Low",IF(AND(P86&gt;1.8,P86&lt;=3.4),"Medium",IF(AND(P86&gt;3.4,P86&lt;=5),"High","Error")))</f>
        <v>Low</v>
      </c>
      <c r="Q87" s="33" t="str">
        <f t="shared" ref="Q87" si="43">IF(Q86&lt;=1.8,"Low",IF(AND(Q86&gt;1.8,Q86&lt;=3.4),"Medium",IF(AND(Q86&gt;3.4,Q86&lt;=5),"High","Error")))</f>
        <v>Medium</v>
      </c>
      <c r="R87" s="33" t="str">
        <f t="shared" ref="R87" si="44">IF(R86&lt;=1.8,"Low",IF(AND(R86&gt;1.8,R86&lt;=3.4),"Medium",IF(AND(R86&gt;3.4,R86&lt;=5),"High","Error")))</f>
        <v>Low</v>
      </c>
      <c r="S87" s="33" t="str">
        <f t="shared" ref="S87" si="45">IF(S86&lt;=1.8,"Low",IF(AND(S86&gt;1.8,S86&lt;=3.4),"Medium",IF(AND(S86&gt;3.4,S86&lt;=5),"High","Error")))</f>
        <v>Low</v>
      </c>
      <c r="T87" s="33" t="str">
        <f t="shared" ref="T87" si="46">IF(T86&lt;=1.8,"Low",IF(AND(T86&gt;1.8,T86&lt;=3.4),"Medium",IF(AND(T86&gt;3.4,T86&lt;=5),"High","Error")))</f>
        <v>Low</v>
      </c>
      <c r="U87" s="33" t="str">
        <f t="shared" ref="U87" si="47">IF(U86&lt;=1.8,"Low",IF(AND(U86&gt;1.8,U86&lt;=3.4),"Medium",IF(AND(U86&gt;3.4,U86&lt;=5),"High","Error")))</f>
        <v>Medium</v>
      </c>
      <c r="V87" s="33" t="str">
        <f t="shared" ref="V87" si="48">IF(V86&lt;=1.8,"Low",IF(AND(V86&gt;1.8,V86&lt;=3.4),"Medium",IF(AND(V86&gt;3.4,V86&lt;=5),"High","Error")))</f>
        <v>Low</v>
      </c>
      <c r="W87" s="33" t="str">
        <f t="shared" ref="W87" si="49">IF(W86&lt;=1.8,"Low",IF(AND(W86&gt;1.8,W86&lt;=3.4),"Medium",IF(AND(W86&gt;3.4,W86&lt;=5),"High","Error")))</f>
        <v>Low</v>
      </c>
      <c r="X87" s="33" t="str">
        <f t="shared" ref="X87" si="50">IF(X86&lt;=1.8,"Low",IF(AND(X86&gt;1.8,X86&lt;=3.4),"Medium",IF(AND(X86&gt;3.4,X86&lt;=5),"High","Error")))</f>
        <v>Medium</v>
      </c>
      <c r="Y87" s="33" t="str">
        <f t="shared" ref="Y87" si="51">IF(Y86&lt;=1.8,"Low",IF(AND(Y86&gt;1.8,Y86&lt;=3.4),"Medium",IF(AND(Y86&gt;3.4,Y86&lt;=5),"High","Error")))</f>
        <v>Low</v>
      </c>
      <c r="Z87" s="33" t="str">
        <f t="shared" ref="Z87" si="52">IF(Z86&lt;=1.8,"Low",IF(AND(Z86&gt;1.8,Z86&lt;=3.4),"Medium",IF(AND(Z86&gt;3.4,Z86&lt;=5),"High","Error")))</f>
        <v>High</v>
      </c>
      <c r="AA87" s="33" t="str">
        <f t="shared" ref="AA87" si="53">IF(AA86&lt;=1.8,"Low",IF(AND(AA86&gt;1.8,AA86&lt;=3.4),"Medium",IF(AND(AA86&gt;3.4,AA86&lt;=5),"High","Error")))</f>
        <v>Medium</v>
      </c>
      <c r="AB87" s="33" t="str">
        <f t="shared" ref="AB87" si="54">IF(AB86&lt;=1.8,"Low",IF(AND(AB86&gt;1.8,AB86&lt;=3.4),"Medium",IF(AND(AB86&gt;3.4,AB86&lt;=5),"High","Error")))</f>
        <v>Medium</v>
      </c>
      <c r="AC87" s="33" t="str">
        <f t="shared" ref="AC87" si="55">IF(AC86&lt;=1.8,"Low",IF(AND(AC86&gt;1.8,AC86&lt;=3.4),"Medium",IF(AND(AC86&gt;3.4,AC86&lt;=5),"High","Error")))</f>
        <v>Low</v>
      </c>
      <c r="AD87" s="33" t="str">
        <f t="shared" ref="AD87" si="56">IF(AD86&lt;=1.8,"Low",IF(AND(AD86&gt;1.8,AD86&lt;=3.4),"Medium",IF(AND(AD86&gt;3.4,AD86&lt;=5),"High","Error")))</f>
        <v>Medium</v>
      </c>
      <c r="AE87" s="33" t="str">
        <f t="shared" ref="AE87" si="57">IF(AE86&lt;=1.8,"Low",IF(AND(AE86&gt;1.8,AE86&lt;=3.4),"Medium",IF(AND(AE86&gt;3.4,AE86&lt;=5),"High","Error")))</f>
        <v>High</v>
      </c>
      <c r="AF87" s="33" t="str">
        <f t="shared" ref="AF87" si="58">IF(AF86&lt;=1.8,"Low",IF(AND(AF86&gt;1.8,AF86&lt;=3.4),"Medium",IF(AND(AF86&gt;3.4,AF86&lt;=5),"High","Error")))</f>
        <v>Low</v>
      </c>
      <c r="AG87"/>
    </row>
    <row r="88" spans="4:33" x14ac:dyDescent="0.35">
      <c r="D88"/>
      <c r="E88"/>
      <c r="F88"/>
      <c r="G88"/>
      <c r="H88"/>
      <c r="I88"/>
      <c r="J88"/>
      <c r="K88"/>
      <c r="L88"/>
      <c r="M88"/>
      <c r="N88"/>
      <c r="O88"/>
      <c r="P88"/>
      <c r="Q88"/>
      <c r="R88"/>
      <c r="S88"/>
      <c r="T88"/>
      <c r="U88"/>
      <c r="V88"/>
      <c r="W88"/>
      <c r="X88"/>
      <c r="Y88"/>
      <c r="Z88"/>
      <c r="AA88"/>
      <c r="AB88"/>
      <c r="AC88"/>
      <c r="AD88"/>
      <c r="AE88"/>
      <c r="AF88"/>
      <c r="AG88"/>
    </row>
    <row r="90" spans="4:33" x14ac:dyDescent="0.35">
      <c r="D90" s="57" t="s">
        <v>736</v>
      </c>
    </row>
    <row r="92" spans="4:33" ht="56" x14ac:dyDescent="0.35">
      <c r="D92" s="98" t="s">
        <v>707</v>
      </c>
      <c r="E92" s="17" t="s">
        <v>703</v>
      </c>
      <c r="F92" s="90">
        <f>AVERAGEIF(F2:N57,"&gt;0")</f>
        <v>2.7063829787234042</v>
      </c>
      <c r="G92" s="92"/>
      <c r="H92" s="92"/>
      <c r="I92" s="92"/>
      <c r="J92" s="92"/>
      <c r="K92" s="92"/>
      <c r="L92" s="92"/>
      <c r="M92" s="92"/>
      <c r="N92" s="91"/>
      <c r="O92" s="90">
        <f>AVERAGEIF(O2:W57,"&gt;0")</f>
        <v>1.8627002288329519</v>
      </c>
      <c r="P92" s="92"/>
      <c r="Q92" s="92"/>
      <c r="R92" s="92"/>
      <c r="S92" s="92"/>
      <c r="T92" s="92"/>
      <c r="U92" s="92"/>
      <c r="V92" s="92"/>
      <c r="W92" s="91"/>
      <c r="X92" s="90">
        <f>AVERAGEIF(X2:AA57,"&gt;0")</f>
        <v>1.9333333333333333</v>
      </c>
      <c r="Y92" s="92"/>
      <c r="Z92" s="92"/>
      <c r="AA92" s="91"/>
      <c r="AB92" s="90">
        <f>AVERAGEIF(AB2:AD57,"&gt;0")</f>
        <v>2.0641025641025643</v>
      </c>
      <c r="AC92" s="92"/>
      <c r="AD92" s="91"/>
      <c r="AE92" s="90">
        <f>AVERAGEIF(AE2:AF57,"&gt;0")</f>
        <v>2.7522935779816513</v>
      </c>
      <c r="AF92" s="91"/>
    </row>
    <row r="93" spans="4:33" x14ac:dyDescent="0.35">
      <c r="D93" s="99"/>
      <c r="E93" s="17" t="s">
        <v>702</v>
      </c>
      <c r="F93" s="90" t="str">
        <f>IF(F92&lt;=1.8,"Low",IF(AND(F92&gt;1.8,F92&lt;=3.4),"Medium",IF(AND(F92&gt;3.4,F92&lt;=5),"High","Error")))</f>
        <v>Medium</v>
      </c>
      <c r="G93" s="92"/>
      <c r="H93" s="92"/>
      <c r="I93" s="92"/>
      <c r="J93" s="92"/>
      <c r="K93" s="92"/>
      <c r="L93" s="92"/>
      <c r="M93" s="92"/>
      <c r="N93" s="91"/>
      <c r="O93" s="90" t="str">
        <f>IF(O92&lt;=1.8,"Low",IF(AND(O92&gt;1.8,O92&lt;=3.4),"Medium",IF(AND(O92&gt;3.4,O92&lt;=5),"High","Error")))</f>
        <v>Medium</v>
      </c>
      <c r="P93" s="92"/>
      <c r="Q93" s="92"/>
      <c r="R93" s="92"/>
      <c r="S93" s="92"/>
      <c r="T93" s="92"/>
      <c r="U93" s="92"/>
      <c r="V93" s="92"/>
      <c r="W93" s="91"/>
      <c r="X93" s="90" t="str">
        <f>IF(X92&lt;=1.8,"Low",IF(AND(X92&gt;1.8,X92&lt;=3.4),"Medium",IF(AND(X92&gt;3.4,X92&lt;=5),"High","Error")))</f>
        <v>Medium</v>
      </c>
      <c r="Y93" s="92"/>
      <c r="Z93" s="92"/>
      <c r="AA93" s="91"/>
      <c r="AB93" s="90" t="str">
        <f>IF(AB92&lt;=1.8,"Low",IF(AND(AB92&gt;1.8,AB92&lt;=3.4),"Medium",IF(AND(AB92&gt;3.4,AB92&lt;=5),"High","Error")))</f>
        <v>Medium</v>
      </c>
      <c r="AC93" s="92"/>
      <c r="AD93" s="91"/>
      <c r="AE93" s="90" t="str">
        <f>IF(AE92&lt;=1.8,"Low",IF(AND(AE92&gt;1.8,AE92&lt;=3.4),"Medium",IF(AND(AE92&gt;3.4,AE92&lt;=5),"High","Error")))</f>
        <v>Medium</v>
      </c>
      <c r="AF93" s="91"/>
    </row>
    <row r="94" spans="4:33" x14ac:dyDescent="0.35">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row>
    <row r="95" spans="4:33" ht="56" x14ac:dyDescent="0.35">
      <c r="D95" s="94" t="s">
        <v>370</v>
      </c>
      <c r="E95" s="17" t="s">
        <v>703</v>
      </c>
      <c r="F95" s="90">
        <f>AVERAGEIF(F15:N25,"&gt;0")</f>
        <v>2.597826086956522</v>
      </c>
      <c r="G95" s="92"/>
      <c r="H95" s="92"/>
      <c r="I95" s="92"/>
      <c r="J95" s="92"/>
      <c r="K95" s="92"/>
      <c r="L95" s="92"/>
      <c r="M95" s="92"/>
      <c r="N95" s="91"/>
      <c r="O95" s="90">
        <f>AVERAGEIF(O15:W25,"&gt;0")</f>
        <v>1.6279069767441861</v>
      </c>
      <c r="P95" s="92"/>
      <c r="Q95" s="92"/>
      <c r="R95" s="92"/>
      <c r="S95" s="92"/>
      <c r="T95" s="92"/>
      <c r="U95" s="92"/>
      <c r="V95" s="92"/>
      <c r="W95" s="91"/>
      <c r="X95" s="90">
        <f>AVERAGEIF(X15:AA25,"&gt;0")</f>
        <v>1.2857142857142858</v>
      </c>
      <c r="Y95" s="92"/>
      <c r="Z95" s="92"/>
      <c r="AA95" s="91"/>
      <c r="AB95" s="90">
        <f>AVERAGEIF(AB15:AD25,"&gt;0")</f>
        <v>1.9393939393939394</v>
      </c>
      <c r="AC95" s="92"/>
      <c r="AD95" s="91"/>
      <c r="AE95" s="90">
        <f>AVERAGEIF(AE15:AF25,"&gt;0")</f>
        <v>2.9090909090909092</v>
      </c>
      <c r="AF95" s="91"/>
    </row>
    <row r="96" spans="4:33" x14ac:dyDescent="0.35">
      <c r="D96" s="95"/>
      <c r="E96" s="17" t="s">
        <v>702</v>
      </c>
      <c r="F96" s="90" t="str">
        <f>IF(F95&lt;=1.8,"Low",IF(AND(F95&gt;1.8,F95&lt;=3.4),"Medium",IF(AND(F95&gt;3.4,F95&lt;=5),"High","Error")))</f>
        <v>Medium</v>
      </c>
      <c r="G96" s="92"/>
      <c r="H96" s="92"/>
      <c r="I96" s="92"/>
      <c r="J96" s="92"/>
      <c r="K96" s="92"/>
      <c r="L96" s="92"/>
      <c r="M96" s="92"/>
      <c r="N96" s="91"/>
      <c r="O96" s="90" t="str">
        <f>IF(O95&lt;=1.8,"Low",IF(AND(O95&gt;1.8,O95&lt;=3.4),"Medium",IF(AND(O95&gt;3.4,O95&lt;=5),"High","Error")))</f>
        <v>Low</v>
      </c>
      <c r="P96" s="92"/>
      <c r="Q96" s="92"/>
      <c r="R96" s="92"/>
      <c r="S96" s="92"/>
      <c r="T96" s="92"/>
      <c r="U96" s="92"/>
      <c r="V96" s="92"/>
      <c r="W96" s="91"/>
      <c r="X96" s="90" t="str">
        <f>IF(X95&lt;=1.8,"Low",IF(AND(X95&gt;1.8,X95&lt;=3.4),"Medium",IF(AND(X95&gt;3.4,X95&lt;=5),"High","Error")))</f>
        <v>Low</v>
      </c>
      <c r="Y96" s="92"/>
      <c r="Z96" s="92"/>
      <c r="AA96" s="91"/>
      <c r="AB96" s="90" t="str">
        <f>IF(AB95&lt;=1.8,"Low",IF(AND(AB95&gt;1.8,AB95&lt;=3.4),"Medium",IF(AND(AB95&gt;3.4,AB95&lt;=5),"High","Error")))</f>
        <v>Medium</v>
      </c>
      <c r="AC96" s="92"/>
      <c r="AD96" s="91"/>
      <c r="AE96" s="90" t="str">
        <f>IF(AE95&lt;=1.8,"Low",IF(AND(AE95&gt;1.8,AE95&lt;=3.4),"Medium",IF(AND(AE95&gt;3.4,AE95&lt;=5),"High","Error")))</f>
        <v>Medium</v>
      </c>
      <c r="AF96" s="91"/>
    </row>
    <row r="97" spans="4:32" x14ac:dyDescent="0.35">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row>
    <row r="98" spans="4:32" ht="56" x14ac:dyDescent="0.35">
      <c r="D98" s="98" t="s">
        <v>185</v>
      </c>
      <c r="E98" s="17" t="s">
        <v>703</v>
      </c>
      <c r="F98" s="90">
        <f>AVERAGEIF(F53:N57,"&gt;0")</f>
        <v>2.6666666666666665</v>
      </c>
      <c r="G98" s="92"/>
      <c r="H98" s="92"/>
      <c r="I98" s="92"/>
      <c r="J98" s="92"/>
      <c r="K98" s="92"/>
      <c r="L98" s="92"/>
      <c r="M98" s="92"/>
      <c r="N98" s="91"/>
      <c r="O98" s="90">
        <f>AVERAGEIF(O53:W57,"&gt;0")</f>
        <v>1.6923076923076923</v>
      </c>
      <c r="P98" s="92"/>
      <c r="Q98" s="92"/>
      <c r="R98" s="92"/>
      <c r="S98" s="92"/>
      <c r="T98" s="92"/>
      <c r="U98" s="92"/>
      <c r="V98" s="92"/>
      <c r="W98" s="91"/>
      <c r="X98" s="90">
        <f>AVERAGEIF(X53:AA57,"&gt;0")</f>
        <v>1.35</v>
      </c>
      <c r="Y98" s="92"/>
      <c r="Z98" s="92"/>
      <c r="AA98" s="91"/>
      <c r="AB98" s="90">
        <f>AVERAGEIF(AB53:AD57,"&gt;0")</f>
        <v>2.5714285714285716</v>
      </c>
      <c r="AC98" s="92"/>
      <c r="AD98" s="91"/>
      <c r="AE98" s="90">
        <f>AVERAGEIF(AE53:AF57,"&gt;0")</f>
        <v>3.2</v>
      </c>
      <c r="AF98" s="91"/>
    </row>
    <row r="99" spans="4:32" x14ac:dyDescent="0.35">
      <c r="D99" s="99"/>
      <c r="E99" s="17" t="s">
        <v>702</v>
      </c>
      <c r="F99" s="90" t="str">
        <f>IF(F98&lt;=1.8,"Low",IF(AND(F98&gt;1.8,F98&lt;=3.4),"Medium",IF(AND(F98&gt;3.4,F98&lt;=5),"High","Error")))</f>
        <v>Medium</v>
      </c>
      <c r="G99" s="92"/>
      <c r="H99" s="92"/>
      <c r="I99" s="92"/>
      <c r="J99" s="92"/>
      <c r="K99" s="92"/>
      <c r="L99" s="92"/>
      <c r="M99" s="92"/>
      <c r="N99" s="91"/>
      <c r="O99" s="90" t="str">
        <f>IF(O98&lt;=1.8,"Low",IF(AND(O98&gt;1.8,O98&lt;=3.4),"Medium",IF(AND(O98&gt;3.4,O98&lt;=5),"High","Error")))</f>
        <v>Low</v>
      </c>
      <c r="P99" s="92"/>
      <c r="Q99" s="92"/>
      <c r="R99" s="92"/>
      <c r="S99" s="92"/>
      <c r="T99" s="92"/>
      <c r="U99" s="92"/>
      <c r="V99" s="92"/>
      <c r="W99" s="91"/>
      <c r="X99" s="90" t="str">
        <f>IF(X98&lt;=1.8,"Low",IF(AND(X98&gt;1.8,X98&lt;=3.4),"Medium",IF(AND(X98&gt;3.4,X98&lt;=5),"High","Error")))</f>
        <v>Low</v>
      </c>
      <c r="Y99" s="92"/>
      <c r="Z99" s="92"/>
      <c r="AA99" s="91"/>
      <c r="AB99" s="90" t="str">
        <f>IF(AB98&lt;=1.8,"Low",IF(AND(AB98&gt;1.8,AB98&lt;=3.4),"Medium",IF(AND(AB98&gt;3.4,AB98&lt;=5),"High","Error")))</f>
        <v>Medium</v>
      </c>
      <c r="AC99" s="92"/>
      <c r="AD99" s="91"/>
      <c r="AE99" s="90" t="str">
        <f>IF(AE98&lt;=1.8,"Low",IF(AND(AE98&gt;1.8,AE98&lt;=3.4),"Medium",IF(AND(AE98&gt;3.4,AE98&lt;=5),"High","Error")))</f>
        <v>Medium</v>
      </c>
      <c r="AF99" s="91"/>
    </row>
    <row r="100" spans="4:32" x14ac:dyDescent="0.35">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row>
    <row r="101" spans="4:32" ht="56" x14ac:dyDescent="0.35">
      <c r="D101" s="98" t="s">
        <v>566</v>
      </c>
      <c r="E101" s="17" t="s">
        <v>703</v>
      </c>
      <c r="F101" s="90">
        <f>AVERAGEIF(F30:N52,"&gt;0")</f>
        <v>2.6542553191489362</v>
      </c>
      <c r="G101" s="92"/>
      <c r="H101" s="92"/>
      <c r="I101" s="92"/>
      <c r="J101" s="92"/>
      <c r="K101" s="92"/>
      <c r="L101" s="92"/>
      <c r="M101" s="92"/>
      <c r="N101" s="91"/>
      <c r="O101" s="90">
        <f>AVERAGEIF(O30:W52,"&gt;0")</f>
        <v>2.103030303030303</v>
      </c>
      <c r="P101" s="92"/>
      <c r="Q101" s="92"/>
      <c r="R101" s="92"/>
      <c r="S101" s="92"/>
      <c r="T101" s="92"/>
      <c r="U101" s="92"/>
      <c r="V101" s="92"/>
      <c r="W101" s="91"/>
      <c r="X101" s="90">
        <f>AVERAGEIF(X30:AA52,"&gt;0")</f>
        <v>2.1976744186046511</v>
      </c>
      <c r="Y101" s="92"/>
      <c r="Z101" s="92"/>
      <c r="AA101" s="91"/>
      <c r="AB101" s="90">
        <f>AVERAGEIF(AB30:AD52,"&gt;0")</f>
        <v>1.8870967741935485</v>
      </c>
      <c r="AC101" s="92"/>
      <c r="AD101" s="91"/>
      <c r="AE101" s="90">
        <f>AVERAGEIF(AE30:AF52,"&gt;0")</f>
        <v>2.5813953488372094</v>
      </c>
      <c r="AF101" s="91"/>
    </row>
    <row r="102" spans="4:32" x14ac:dyDescent="0.35">
      <c r="D102" s="99"/>
      <c r="E102" s="17" t="s">
        <v>702</v>
      </c>
      <c r="F102" s="90" t="str">
        <f>IF(F101&lt;=1.8,"Low",IF(AND(F101&gt;1.8,F101&lt;=3.4),"Medium",IF(AND(F101&gt;3.4,F101&lt;=5),"High","Error")))</f>
        <v>Medium</v>
      </c>
      <c r="G102" s="92"/>
      <c r="H102" s="92"/>
      <c r="I102" s="92"/>
      <c r="J102" s="92"/>
      <c r="K102" s="92"/>
      <c r="L102" s="92"/>
      <c r="M102" s="92"/>
      <c r="N102" s="91"/>
      <c r="O102" s="90" t="str">
        <f>IF(O101&lt;=1.8,"Low",IF(AND(O101&gt;1.8,O101&lt;=3.4),"Medium",IF(AND(O101&gt;3.4,O101&lt;=5),"High","Error")))</f>
        <v>Medium</v>
      </c>
      <c r="P102" s="92"/>
      <c r="Q102" s="92"/>
      <c r="R102" s="92"/>
      <c r="S102" s="92"/>
      <c r="T102" s="92"/>
      <c r="U102" s="92"/>
      <c r="V102" s="92"/>
      <c r="W102" s="91"/>
      <c r="X102" s="90" t="str">
        <f>IF(X101&lt;=1.8,"Low",IF(AND(X101&gt;1.8,X101&lt;=3.4),"Medium",IF(AND(X101&gt;3.4,X101&lt;=5),"High","Error")))</f>
        <v>Medium</v>
      </c>
      <c r="Y102" s="92"/>
      <c r="Z102" s="92"/>
      <c r="AA102" s="91"/>
      <c r="AB102" s="90" t="str">
        <f>IF(AB101&lt;=1.8,"Low",IF(AND(AB101&gt;1.8,AB101&lt;=3.4),"Medium",IF(AND(AB101&gt;3.4,AB101&lt;=5),"High","Error")))</f>
        <v>Medium</v>
      </c>
      <c r="AC102" s="92"/>
      <c r="AD102" s="91"/>
      <c r="AE102" s="90" t="str">
        <f>IF(AE101&lt;=1.8,"Low",IF(AND(AE101&gt;1.8,AE101&lt;=3.4),"Medium",IF(AND(AE101&gt;3.4,AE101&lt;=5),"High","Error")))</f>
        <v>Medium</v>
      </c>
      <c r="AF102" s="91"/>
    </row>
    <row r="103" spans="4:32" x14ac:dyDescent="0.35">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row>
    <row r="104" spans="4:32" ht="56" x14ac:dyDescent="0.35">
      <c r="D104" s="96" t="s">
        <v>67</v>
      </c>
      <c r="E104" s="17" t="s">
        <v>703</v>
      </c>
      <c r="F104" s="90">
        <f>AVERAGEIF(F26:N29,"&gt;0")</f>
        <v>2.6857142857142855</v>
      </c>
      <c r="G104" s="92"/>
      <c r="H104" s="92"/>
      <c r="I104" s="92"/>
      <c r="J104" s="92"/>
      <c r="K104" s="92"/>
      <c r="L104" s="92"/>
      <c r="M104" s="92"/>
      <c r="N104" s="91"/>
      <c r="O104" s="90">
        <f>AVERAGEIF(O26:W29,"&gt;0")</f>
        <v>1.8055555555555556</v>
      </c>
      <c r="P104" s="92"/>
      <c r="Q104" s="92"/>
      <c r="R104" s="92"/>
      <c r="S104" s="92"/>
      <c r="T104" s="92"/>
      <c r="U104" s="92"/>
      <c r="V104" s="92"/>
      <c r="W104" s="91"/>
      <c r="X104" s="90">
        <f>AVERAGEIF(X26:AA29,"&gt;0")</f>
        <v>1.1875</v>
      </c>
      <c r="Y104" s="92"/>
      <c r="Z104" s="92"/>
      <c r="AA104" s="91"/>
      <c r="AB104" s="90">
        <f>AVERAGEIF(AB26:AD29,"&gt;0")</f>
        <v>1.8333333333333333</v>
      </c>
      <c r="AC104" s="92"/>
      <c r="AD104" s="91"/>
      <c r="AE104" s="90">
        <f>AVERAGEIF(AE26:AF29,"&gt;0")</f>
        <v>2.75</v>
      </c>
      <c r="AF104" s="91"/>
    </row>
    <row r="105" spans="4:32" x14ac:dyDescent="0.35">
      <c r="D105" s="97"/>
      <c r="E105" s="17" t="s">
        <v>702</v>
      </c>
      <c r="F105" s="90" t="str">
        <f>IF(F104&lt;=1.8,"Low",IF(AND(F104&gt;1.8,F104&lt;=3.4),"Medium",IF(AND(F104&gt;3.4,F104&lt;=5),"High","Error")))</f>
        <v>Medium</v>
      </c>
      <c r="G105" s="92"/>
      <c r="H105" s="92"/>
      <c r="I105" s="92"/>
      <c r="J105" s="92"/>
      <c r="K105" s="92"/>
      <c r="L105" s="92"/>
      <c r="M105" s="92"/>
      <c r="N105" s="91"/>
      <c r="O105" s="90" t="str">
        <f>IF(O104&lt;=1.8,"Low",IF(AND(O104&gt;1.8,O104&lt;=3.4),"Medium",IF(AND(O104&gt;3.4,O104&lt;=5),"High","Error")))</f>
        <v>Medium</v>
      </c>
      <c r="P105" s="92"/>
      <c r="Q105" s="92"/>
      <c r="R105" s="92"/>
      <c r="S105" s="92"/>
      <c r="T105" s="92"/>
      <c r="U105" s="92"/>
      <c r="V105" s="92"/>
      <c r="W105" s="91"/>
      <c r="X105" s="90" t="str">
        <f>IF(X104&lt;=1.8,"Low",IF(AND(X104&gt;1.8,X104&lt;=3.4),"Medium",IF(AND(X104&gt;3.4,X104&lt;=5),"High","Error")))</f>
        <v>Low</v>
      </c>
      <c r="Y105" s="92"/>
      <c r="Z105" s="92"/>
      <c r="AA105" s="91"/>
      <c r="AB105" s="90" t="str">
        <f>IF(AB104&lt;=1.8,"Low",IF(AND(AB104&gt;1.8,AB104&lt;=3.4),"Medium",IF(AND(AB104&gt;3.4,AB104&lt;=5),"High","Error")))</f>
        <v>Medium</v>
      </c>
      <c r="AC105" s="92"/>
      <c r="AD105" s="91"/>
      <c r="AE105" s="90" t="str">
        <f>IF(AE104&lt;=1.8,"Low",IF(AND(AE104&gt;1.8,AE104&lt;=3.4),"Medium",IF(AND(AE104&gt;3.4,AE104&lt;=5),"High","Error")))</f>
        <v>Medium</v>
      </c>
      <c r="AF105" s="91"/>
    </row>
    <row r="106" spans="4:32" x14ac:dyDescent="0.35">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row>
    <row r="107" spans="4:32" ht="56" x14ac:dyDescent="0.35">
      <c r="D107" s="94" t="s">
        <v>568</v>
      </c>
      <c r="E107" s="17" t="s">
        <v>703</v>
      </c>
      <c r="F107" s="90">
        <f>AVERAGEIF(F2:N14,"&gt;0")</f>
        <v>2.9026548672566372</v>
      </c>
      <c r="G107" s="92"/>
      <c r="H107" s="92"/>
      <c r="I107" s="92"/>
      <c r="J107" s="92"/>
      <c r="K107" s="92"/>
      <c r="L107" s="92"/>
      <c r="M107" s="92"/>
      <c r="N107" s="91"/>
      <c r="O107" s="90">
        <f>AVERAGEIF(O2:W14,"&gt;0")</f>
        <v>1.7657657657657657</v>
      </c>
      <c r="P107" s="92"/>
      <c r="Q107" s="92"/>
      <c r="R107" s="92"/>
      <c r="S107" s="92"/>
      <c r="T107" s="92"/>
      <c r="U107" s="92"/>
      <c r="V107" s="92"/>
      <c r="W107" s="91"/>
      <c r="X107" s="90">
        <f>AVERAGEIF(X2:AA14,"&gt;0")</f>
        <v>2.5434782608695654</v>
      </c>
      <c r="Y107" s="92"/>
      <c r="Z107" s="92"/>
      <c r="AA107" s="91"/>
      <c r="AB107" s="90">
        <f>AVERAGEIF(AB2:AD14,"&gt;0")</f>
        <v>2.3714285714285714</v>
      </c>
      <c r="AC107" s="92"/>
      <c r="AD107" s="91"/>
      <c r="AE107" s="90">
        <f>AVERAGEIF(AE2:AF14,"&gt;0")</f>
        <v>2.7307692307692308</v>
      </c>
      <c r="AF107" s="91"/>
    </row>
    <row r="108" spans="4:32" x14ac:dyDescent="0.35">
      <c r="D108" s="95"/>
      <c r="E108" s="17" t="s">
        <v>702</v>
      </c>
      <c r="F108" s="90" t="str">
        <f>IF(F107&lt;=1.8,"Low",IF(AND(F107&gt;1.8,F107&lt;=3.4),"Medium",IF(AND(F107&gt;3.4,F107&lt;=5),"High","Error")))</f>
        <v>Medium</v>
      </c>
      <c r="G108" s="92"/>
      <c r="H108" s="92"/>
      <c r="I108" s="92"/>
      <c r="J108" s="92"/>
      <c r="K108" s="92"/>
      <c r="L108" s="92"/>
      <c r="M108" s="92"/>
      <c r="N108" s="91"/>
      <c r="O108" s="90" t="str">
        <f>IF(O107&lt;=1.8,"Low",IF(AND(O107&gt;1.8,O107&lt;=3.4),"Medium",IF(AND(O107&gt;3.4,O107&lt;=5),"High","Error")))</f>
        <v>Low</v>
      </c>
      <c r="P108" s="92"/>
      <c r="Q108" s="92"/>
      <c r="R108" s="92"/>
      <c r="S108" s="92"/>
      <c r="T108" s="92"/>
      <c r="U108" s="92"/>
      <c r="V108" s="92"/>
      <c r="W108" s="91"/>
      <c r="X108" s="90" t="str">
        <f>IF(X107&lt;=1.8,"Low",IF(AND(X107&gt;1.8,X107&lt;=3.4),"Medium",IF(AND(X107&gt;3.4,X107&lt;=5),"High","Error")))</f>
        <v>Medium</v>
      </c>
      <c r="Y108" s="92"/>
      <c r="Z108" s="92"/>
      <c r="AA108" s="91"/>
      <c r="AB108" s="90" t="str">
        <f>IF(AB107&lt;=1.8,"Low",IF(AND(AB107&gt;1.8,AB107&lt;=3.4),"Medium",IF(AND(AB107&gt;3.4,AB107&lt;=5),"High","Error")))</f>
        <v>Medium</v>
      </c>
      <c r="AC108" s="92"/>
      <c r="AD108" s="91"/>
      <c r="AE108" s="90" t="str">
        <f>IF(AE107&lt;=1.8,"Low",IF(AND(AE107&gt;1.8,AE107&lt;=3.4),"Medium",IF(AND(AE107&gt;3.4,AE107&lt;=5),"High","Error")))</f>
        <v>Medium</v>
      </c>
      <c r="AF108" s="91"/>
    </row>
    <row r="111" spans="4:32" x14ac:dyDescent="0.35">
      <c r="D111" s="57" t="s">
        <v>738</v>
      </c>
    </row>
    <row r="113" spans="4:32" ht="56" x14ac:dyDescent="0.35">
      <c r="D113" s="88" t="s">
        <v>707</v>
      </c>
      <c r="E113" s="17" t="s">
        <v>703</v>
      </c>
      <c r="F113" s="54">
        <v>3.9565217391304346</v>
      </c>
      <c r="G113" s="54">
        <v>3.2608695652173911</v>
      </c>
      <c r="H113" s="54">
        <v>1.8181818181818181</v>
      </c>
      <c r="I113" s="54">
        <v>2.875</v>
      </c>
      <c r="J113" s="54">
        <v>1.6666666666666667</v>
      </c>
      <c r="K113" s="54">
        <v>2.5833333333333335</v>
      </c>
      <c r="L113" s="54">
        <v>2.2608695652173911</v>
      </c>
      <c r="M113" s="54">
        <v>1.8695652173913044</v>
      </c>
      <c r="N113" s="54">
        <v>3.4347826086956523</v>
      </c>
      <c r="O113" s="54">
        <v>2.2666666666666666</v>
      </c>
      <c r="P113" s="54">
        <v>2.0588235294117645</v>
      </c>
      <c r="Q113" s="54">
        <v>2.0666666666666669</v>
      </c>
      <c r="R113" s="54">
        <v>2.263157894736842</v>
      </c>
      <c r="S113" s="54">
        <v>1.5263157894736843</v>
      </c>
      <c r="T113" s="54">
        <v>1.7083333333333333</v>
      </c>
      <c r="U113" s="54">
        <v>3.125</v>
      </c>
      <c r="V113" s="54">
        <v>1.9166666666666667</v>
      </c>
      <c r="W113" s="54">
        <v>1.7083333333333333</v>
      </c>
      <c r="X113" s="54">
        <v>2.4166666666666665</v>
      </c>
      <c r="Y113" s="54">
        <v>1.3333333333333333</v>
      </c>
      <c r="Z113" s="54">
        <v>2.0869565217391304</v>
      </c>
      <c r="AA113" s="54">
        <v>2.3636363636363638</v>
      </c>
      <c r="AB113" s="54">
        <v>2.3636363636363638</v>
      </c>
      <c r="AC113" s="54">
        <v>1.3043478260869565</v>
      </c>
      <c r="AD113" s="54">
        <v>2.2727272727272729</v>
      </c>
      <c r="AE113" s="54">
        <v>4.0434782608695654</v>
      </c>
      <c r="AF113" s="54">
        <v>1.3043478260869565</v>
      </c>
    </row>
    <row r="114" spans="4:32" x14ac:dyDescent="0.35">
      <c r="D114" s="88"/>
      <c r="E114" s="17" t="s">
        <v>702</v>
      </c>
      <c r="F114" s="33" t="str">
        <f>IF(F113&lt;=1.8,"Low",IF(AND(F113&gt;1.8,F113&lt;=3.4),"Medium",IF(AND(F113&gt;3.4,F113&lt;=5),"High","Error")))</f>
        <v>High</v>
      </c>
      <c r="G114" s="33" t="str">
        <f t="shared" ref="G114:AF114" si="59">IF(G113&lt;=1.8,"Low",IF(AND(G113&gt;1.8,G113&lt;=3.4),"Medium",IF(AND(G113&gt;3.4,G113&lt;=5),"High","Error")))</f>
        <v>Medium</v>
      </c>
      <c r="H114" s="33" t="str">
        <f t="shared" si="59"/>
        <v>Medium</v>
      </c>
      <c r="I114" s="33" t="str">
        <f t="shared" si="59"/>
        <v>Medium</v>
      </c>
      <c r="J114" s="33" t="str">
        <f t="shared" si="59"/>
        <v>Low</v>
      </c>
      <c r="K114" s="33" t="str">
        <f t="shared" si="59"/>
        <v>Medium</v>
      </c>
      <c r="L114" s="33" t="str">
        <f t="shared" si="59"/>
        <v>Medium</v>
      </c>
      <c r="M114" s="33" t="str">
        <f t="shared" si="59"/>
        <v>Medium</v>
      </c>
      <c r="N114" s="33" t="str">
        <f t="shared" si="59"/>
        <v>High</v>
      </c>
      <c r="O114" s="33" t="str">
        <f t="shared" si="59"/>
        <v>Medium</v>
      </c>
      <c r="P114" s="33" t="str">
        <f t="shared" si="59"/>
        <v>Medium</v>
      </c>
      <c r="Q114" s="33" t="str">
        <f t="shared" si="59"/>
        <v>Medium</v>
      </c>
      <c r="R114" s="33" t="str">
        <f t="shared" si="59"/>
        <v>Medium</v>
      </c>
      <c r="S114" s="33" t="str">
        <f t="shared" si="59"/>
        <v>Low</v>
      </c>
      <c r="T114" s="33" t="str">
        <f t="shared" si="59"/>
        <v>Low</v>
      </c>
      <c r="U114" s="33" t="str">
        <f t="shared" si="59"/>
        <v>Medium</v>
      </c>
      <c r="V114" s="33" t="str">
        <f t="shared" si="59"/>
        <v>Medium</v>
      </c>
      <c r="W114" s="33" t="str">
        <f t="shared" si="59"/>
        <v>Low</v>
      </c>
      <c r="X114" s="33" t="str">
        <f t="shared" si="59"/>
        <v>Medium</v>
      </c>
      <c r="Y114" s="33" t="str">
        <f t="shared" si="59"/>
        <v>Low</v>
      </c>
      <c r="Z114" s="33" t="str">
        <f t="shared" si="59"/>
        <v>Medium</v>
      </c>
      <c r="AA114" s="33" t="str">
        <f t="shared" si="59"/>
        <v>Medium</v>
      </c>
      <c r="AB114" s="33" t="str">
        <f t="shared" si="59"/>
        <v>Medium</v>
      </c>
      <c r="AC114" s="33" t="str">
        <f t="shared" si="59"/>
        <v>Low</v>
      </c>
      <c r="AD114" s="33" t="str">
        <f t="shared" si="59"/>
        <v>Medium</v>
      </c>
      <c r="AE114" s="33" t="str">
        <f t="shared" si="59"/>
        <v>High</v>
      </c>
      <c r="AF114" s="33" t="str">
        <f t="shared" si="59"/>
        <v>Low</v>
      </c>
    </row>
    <row r="115" spans="4:32" x14ac:dyDescent="0.3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row>
    <row r="116" spans="4:32" ht="56" x14ac:dyDescent="0.35">
      <c r="D116" s="87" t="s">
        <v>370</v>
      </c>
      <c r="E116" s="17" t="s">
        <v>703</v>
      </c>
      <c r="F116" s="56">
        <v>5</v>
      </c>
      <c r="G116" s="56">
        <v>3</v>
      </c>
      <c r="H116" s="56">
        <v>1</v>
      </c>
      <c r="I116" s="56">
        <v>3</v>
      </c>
      <c r="J116" s="56">
        <v>1</v>
      </c>
      <c r="K116" s="56">
        <v>3</v>
      </c>
      <c r="L116" s="56">
        <v>1</v>
      </c>
      <c r="M116" s="56">
        <v>1</v>
      </c>
      <c r="N116" s="56">
        <v>5</v>
      </c>
      <c r="O116" s="56">
        <v>1</v>
      </c>
      <c r="P116" s="56" t="e">
        <v>#DIV/0!</v>
      </c>
      <c r="Q116" s="56">
        <v>1</v>
      </c>
      <c r="R116" s="56" t="e">
        <v>#DIV/0!</v>
      </c>
      <c r="S116" s="56">
        <v>1</v>
      </c>
      <c r="T116" s="56">
        <v>1</v>
      </c>
      <c r="U116" s="56">
        <v>3</v>
      </c>
      <c r="V116" s="56">
        <v>2</v>
      </c>
      <c r="W116" s="56">
        <v>1</v>
      </c>
      <c r="X116" s="56">
        <v>1</v>
      </c>
      <c r="Y116" s="56">
        <v>1</v>
      </c>
      <c r="Z116" s="56">
        <v>2</v>
      </c>
      <c r="AA116" s="56">
        <v>2</v>
      </c>
      <c r="AB116" s="56">
        <v>3</v>
      </c>
      <c r="AC116" s="56">
        <v>1</v>
      </c>
      <c r="AD116" s="56">
        <v>5</v>
      </c>
      <c r="AE116" s="56">
        <v>3</v>
      </c>
      <c r="AF116" s="56">
        <v>1</v>
      </c>
    </row>
    <row r="117" spans="4:32" x14ac:dyDescent="0.35">
      <c r="D117" s="87"/>
      <c r="E117" s="17" t="s">
        <v>702</v>
      </c>
      <c r="F117" s="33" t="str">
        <f t="shared" ref="F117:AF117" si="60">IF(F116&lt;=1.8,"Low",IF(AND(F116&gt;1.8,F116&lt;=3.4),"Medium",IF(AND(F116&gt;3.4,F116&lt;=5),"High","Error")))</f>
        <v>High</v>
      </c>
      <c r="G117" s="33" t="str">
        <f t="shared" si="60"/>
        <v>Medium</v>
      </c>
      <c r="H117" s="33" t="str">
        <f t="shared" si="60"/>
        <v>Low</v>
      </c>
      <c r="I117" s="33" t="str">
        <f t="shared" si="60"/>
        <v>Medium</v>
      </c>
      <c r="J117" s="33" t="str">
        <f t="shared" si="60"/>
        <v>Low</v>
      </c>
      <c r="K117" s="33" t="str">
        <f t="shared" si="60"/>
        <v>Medium</v>
      </c>
      <c r="L117" s="33" t="str">
        <f t="shared" si="60"/>
        <v>Low</v>
      </c>
      <c r="M117" s="33" t="str">
        <f t="shared" si="60"/>
        <v>Low</v>
      </c>
      <c r="N117" s="33" t="str">
        <f t="shared" si="60"/>
        <v>High</v>
      </c>
      <c r="O117" s="33" t="str">
        <f t="shared" si="60"/>
        <v>Low</v>
      </c>
      <c r="P117" s="33" t="e">
        <f t="shared" si="60"/>
        <v>#DIV/0!</v>
      </c>
      <c r="Q117" s="33" t="str">
        <f t="shared" si="60"/>
        <v>Low</v>
      </c>
      <c r="R117" s="33" t="e">
        <f t="shared" si="60"/>
        <v>#DIV/0!</v>
      </c>
      <c r="S117" s="33" t="str">
        <f t="shared" si="60"/>
        <v>Low</v>
      </c>
      <c r="T117" s="33" t="str">
        <f t="shared" si="60"/>
        <v>Low</v>
      </c>
      <c r="U117" s="33" t="str">
        <f t="shared" si="60"/>
        <v>Medium</v>
      </c>
      <c r="V117" s="33" t="str">
        <f t="shared" si="60"/>
        <v>Medium</v>
      </c>
      <c r="W117" s="33" t="str">
        <f t="shared" si="60"/>
        <v>Low</v>
      </c>
      <c r="X117" s="33" t="str">
        <f t="shared" si="60"/>
        <v>Low</v>
      </c>
      <c r="Y117" s="33" t="str">
        <f t="shared" si="60"/>
        <v>Low</v>
      </c>
      <c r="Z117" s="33" t="str">
        <f t="shared" si="60"/>
        <v>Medium</v>
      </c>
      <c r="AA117" s="33" t="str">
        <f t="shared" si="60"/>
        <v>Medium</v>
      </c>
      <c r="AB117" s="33" t="str">
        <f t="shared" si="60"/>
        <v>Medium</v>
      </c>
      <c r="AC117" s="33" t="str">
        <f t="shared" si="60"/>
        <v>Low</v>
      </c>
      <c r="AD117" s="33" t="str">
        <f t="shared" si="60"/>
        <v>High</v>
      </c>
      <c r="AE117" s="33" t="str">
        <f t="shared" si="60"/>
        <v>Medium</v>
      </c>
      <c r="AF117" s="33" t="str">
        <f t="shared" si="60"/>
        <v>Low</v>
      </c>
    </row>
    <row r="118" spans="4:32" x14ac:dyDescent="0.3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row>
    <row r="119" spans="4:32" ht="56" x14ac:dyDescent="0.35">
      <c r="D119" s="88" t="s">
        <v>185</v>
      </c>
      <c r="E119" s="17" t="s">
        <v>703</v>
      </c>
      <c r="F119" s="56">
        <v>5</v>
      </c>
      <c r="G119" s="56">
        <v>5</v>
      </c>
      <c r="H119" s="56">
        <v>1</v>
      </c>
      <c r="I119" s="56">
        <v>3</v>
      </c>
      <c r="J119" s="56">
        <v>1</v>
      </c>
      <c r="K119" s="56">
        <v>1</v>
      </c>
      <c r="L119" s="56">
        <v>3</v>
      </c>
      <c r="M119" s="56">
        <v>1</v>
      </c>
      <c r="N119" s="56">
        <v>5</v>
      </c>
      <c r="O119" s="56" t="e">
        <v>#DIV/0!</v>
      </c>
      <c r="P119" s="56" t="e">
        <v>#DIV/0!</v>
      </c>
      <c r="Q119" s="56" t="e">
        <v>#DIV/0!</v>
      </c>
      <c r="R119" s="56" t="e">
        <v>#DIV/0!</v>
      </c>
      <c r="S119" s="56" t="e">
        <v>#DIV/0!</v>
      </c>
      <c r="T119" s="56">
        <v>1</v>
      </c>
      <c r="U119" s="56">
        <v>3</v>
      </c>
      <c r="V119" s="56">
        <v>2</v>
      </c>
      <c r="W119" s="56">
        <v>1</v>
      </c>
      <c r="X119" s="56">
        <v>1</v>
      </c>
      <c r="Y119" s="56">
        <v>1</v>
      </c>
      <c r="Z119" s="56">
        <v>1</v>
      </c>
      <c r="AA119" s="56">
        <v>1</v>
      </c>
      <c r="AB119" s="56">
        <v>5</v>
      </c>
      <c r="AC119" s="56">
        <v>1</v>
      </c>
      <c r="AD119" s="56">
        <v>1</v>
      </c>
      <c r="AE119" s="56">
        <v>5</v>
      </c>
      <c r="AF119" s="56">
        <v>1</v>
      </c>
    </row>
    <row r="120" spans="4:32" x14ac:dyDescent="0.35">
      <c r="D120" s="88"/>
      <c r="E120" s="17" t="s">
        <v>702</v>
      </c>
      <c r="F120" s="33" t="str">
        <f>IF(F119&lt;=1.8,"Low",IF(AND(F119&gt;1.8,F119&lt;=3.4),"Medium",IF(AND(F119&gt;3.4,F119&lt;=5),"High","Error")))</f>
        <v>High</v>
      </c>
      <c r="G120" s="33" t="str">
        <f t="shared" ref="G120:AF120" si="61">IF(G119&lt;=1.8,"Low",IF(AND(G119&gt;1.8,G119&lt;=3.4),"Medium",IF(AND(G119&gt;3.4,G119&lt;=5),"High","Error")))</f>
        <v>High</v>
      </c>
      <c r="H120" s="33" t="str">
        <f t="shared" si="61"/>
        <v>Low</v>
      </c>
      <c r="I120" s="33" t="str">
        <f t="shared" si="61"/>
        <v>Medium</v>
      </c>
      <c r="J120" s="33" t="str">
        <f t="shared" si="61"/>
        <v>Low</v>
      </c>
      <c r="K120" s="33" t="str">
        <f t="shared" si="61"/>
        <v>Low</v>
      </c>
      <c r="L120" s="33" t="str">
        <f t="shared" si="61"/>
        <v>Medium</v>
      </c>
      <c r="M120" s="33" t="str">
        <f t="shared" si="61"/>
        <v>Low</v>
      </c>
      <c r="N120" s="33" t="str">
        <f t="shared" si="61"/>
        <v>High</v>
      </c>
      <c r="O120" s="33" t="e">
        <f t="shared" si="61"/>
        <v>#DIV/0!</v>
      </c>
      <c r="P120" s="33" t="e">
        <f t="shared" si="61"/>
        <v>#DIV/0!</v>
      </c>
      <c r="Q120" s="33" t="e">
        <f t="shared" si="61"/>
        <v>#DIV/0!</v>
      </c>
      <c r="R120" s="33" t="e">
        <f t="shared" si="61"/>
        <v>#DIV/0!</v>
      </c>
      <c r="S120" s="33" t="e">
        <f t="shared" si="61"/>
        <v>#DIV/0!</v>
      </c>
      <c r="T120" s="33" t="str">
        <f t="shared" si="61"/>
        <v>Low</v>
      </c>
      <c r="U120" s="33" t="str">
        <f t="shared" si="61"/>
        <v>Medium</v>
      </c>
      <c r="V120" s="33" t="str">
        <f t="shared" si="61"/>
        <v>Medium</v>
      </c>
      <c r="W120" s="33" t="str">
        <f t="shared" si="61"/>
        <v>Low</v>
      </c>
      <c r="X120" s="33" t="str">
        <f t="shared" si="61"/>
        <v>Low</v>
      </c>
      <c r="Y120" s="33" t="str">
        <f t="shared" si="61"/>
        <v>Low</v>
      </c>
      <c r="Z120" s="33" t="str">
        <f t="shared" si="61"/>
        <v>Low</v>
      </c>
      <c r="AA120" s="33" t="str">
        <f t="shared" si="61"/>
        <v>Low</v>
      </c>
      <c r="AB120" s="33" t="str">
        <f t="shared" si="61"/>
        <v>High</v>
      </c>
      <c r="AC120" s="33" t="str">
        <f t="shared" si="61"/>
        <v>Low</v>
      </c>
      <c r="AD120" s="33" t="str">
        <f t="shared" si="61"/>
        <v>Low</v>
      </c>
      <c r="AE120" s="33" t="str">
        <f t="shared" si="61"/>
        <v>High</v>
      </c>
      <c r="AF120" s="33" t="str">
        <f t="shared" si="61"/>
        <v>Low</v>
      </c>
    </row>
    <row r="121" spans="4:32" x14ac:dyDescent="0.3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row>
    <row r="122" spans="4:32" ht="56" x14ac:dyDescent="0.35">
      <c r="D122" s="88" t="s">
        <v>566</v>
      </c>
      <c r="E122" s="17" t="s">
        <v>703</v>
      </c>
      <c r="F122" s="56">
        <v>3.6666666666666665</v>
      </c>
      <c r="G122" s="56">
        <v>3.5333333333333332</v>
      </c>
      <c r="H122" s="56">
        <v>2</v>
      </c>
      <c r="I122" s="56">
        <v>2.875</v>
      </c>
      <c r="J122" s="56">
        <v>1.75</v>
      </c>
      <c r="K122" s="56">
        <v>2.5</v>
      </c>
      <c r="L122" s="56">
        <v>2.3333333333333335</v>
      </c>
      <c r="M122" s="56">
        <v>2.0666666666666669</v>
      </c>
      <c r="N122" s="56">
        <v>2.6</v>
      </c>
      <c r="O122" s="56">
        <v>2.4444444444444446</v>
      </c>
      <c r="P122" s="56">
        <v>2.2727272727272729</v>
      </c>
      <c r="Q122" s="56">
        <v>2.2222222222222223</v>
      </c>
      <c r="R122" s="56">
        <v>2.5384615384615383</v>
      </c>
      <c r="S122" s="56">
        <v>1.5384615384615385</v>
      </c>
      <c r="T122" s="56">
        <v>1.75</v>
      </c>
      <c r="U122" s="56">
        <v>3.0625</v>
      </c>
      <c r="V122" s="56">
        <v>2.125</v>
      </c>
      <c r="W122" s="56">
        <v>1.625</v>
      </c>
      <c r="X122" s="56">
        <v>2.625</v>
      </c>
      <c r="Y122" s="56">
        <v>1.5</v>
      </c>
      <c r="Z122" s="56">
        <v>1.8125</v>
      </c>
      <c r="AA122" s="56">
        <v>2.2666666666666666</v>
      </c>
      <c r="AB122" s="56">
        <v>2.2857142857142856</v>
      </c>
      <c r="AC122" s="56">
        <v>1.4</v>
      </c>
      <c r="AD122" s="56">
        <v>1.8</v>
      </c>
      <c r="AE122" s="56">
        <v>3.9333333333333331</v>
      </c>
      <c r="AF122" s="56">
        <v>1.4</v>
      </c>
    </row>
    <row r="123" spans="4:32" x14ac:dyDescent="0.35">
      <c r="D123" s="88"/>
      <c r="E123" s="17" t="s">
        <v>702</v>
      </c>
      <c r="F123" s="33" t="str">
        <f>IF(F122&lt;=1.8,"Low",IF(AND(F122&gt;1.8,F122&lt;=3.4),"Medium",IF(AND(F122&gt;3.4,F122&lt;=5),"High","Error")))</f>
        <v>High</v>
      </c>
      <c r="G123" s="33" t="str">
        <f t="shared" ref="G123:AF123" si="62">IF(G122&lt;=1.8,"Low",IF(AND(G122&gt;1.8,G122&lt;=3.4),"Medium",IF(AND(G122&gt;3.4,G122&lt;=5),"High","Error")))</f>
        <v>High</v>
      </c>
      <c r="H123" s="33" t="str">
        <f t="shared" si="62"/>
        <v>Medium</v>
      </c>
      <c r="I123" s="33" t="str">
        <f t="shared" si="62"/>
        <v>Medium</v>
      </c>
      <c r="J123" s="33" t="str">
        <f t="shared" si="62"/>
        <v>Low</v>
      </c>
      <c r="K123" s="33" t="str">
        <f t="shared" si="62"/>
        <v>Medium</v>
      </c>
      <c r="L123" s="33" t="str">
        <f t="shared" si="62"/>
        <v>Medium</v>
      </c>
      <c r="M123" s="33" t="str">
        <f t="shared" si="62"/>
        <v>Medium</v>
      </c>
      <c r="N123" s="33" t="str">
        <f t="shared" si="62"/>
        <v>Medium</v>
      </c>
      <c r="O123" s="33" t="str">
        <f t="shared" si="62"/>
        <v>Medium</v>
      </c>
      <c r="P123" s="33" t="str">
        <f t="shared" si="62"/>
        <v>Medium</v>
      </c>
      <c r="Q123" s="33" t="str">
        <f t="shared" si="62"/>
        <v>Medium</v>
      </c>
      <c r="R123" s="33" t="str">
        <f t="shared" si="62"/>
        <v>Medium</v>
      </c>
      <c r="S123" s="33" t="str">
        <f t="shared" si="62"/>
        <v>Low</v>
      </c>
      <c r="T123" s="33" t="str">
        <f t="shared" si="62"/>
        <v>Low</v>
      </c>
      <c r="U123" s="33" t="str">
        <f t="shared" si="62"/>
        <v>Medium</v>
      </c>
      <c r="V123" s="33" t="str">
        <f t="shared" si="62"/>
        <v>Medium</v>
      </c>
      <c r="W123" s="33" t="str">
        <f t="shared" si="62"/>
        <v>Low</v>
      </c>
      <c r="X123" s="33" t="str">
        <f t="shared" si="62"/>
        <v>Medium</v>
      </c>
      <c r="Y123" s="33" t="str">
        <f t="shared" si="62"/>
        <v>Low</v>
      </c>
      <c r="Z123" s="33" t="str">
        <f t="shared" si="62"/>
        <v>Medium</v>
      </c>
      <c r="AA123" s="33" t="str">
        <f t="shared" si="62"/>
        <v>Medium</v>
      </c>
      <c r="AB123" s="33" t="str">
        <f t="shared" si="62"/>
        <v>Medium</v>
      </c>
      <c r="AC123" s="33" t="str">
        <f t="shared" si="62"/>
        <v>Low</v>
      </c>
      <c r="AD123" s="33" t="str">
        <f t="shared" si="62"/>
        <v>Low</v>
      </c>
      <c r="AE123" s="33" t="str">
        <f t="shared" si="62"/>
        <v>High</v>
      </c>
      <c r="AF123" s="33" t="str">
        <f t="shared" si="62"/>
        <v>Low</v>
      </c>
    </row>
    <row r="124" spans="4:32" x14ac:dyDescent="0.3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row>
    <row r="125" spans="4:32" ht="56" x14ac:dyDescent="0.35">
      <c r="D125" s="89" t="s">
        <v>67</v>
      </c>
      <c r="E125" s="17" t="s">
        <v>703</v>
      </c>
      <c r="F125" s="56">
        <v>1</v>
      </c>
      <c r="G125" s="56">
        <v>5</v>
      </c>
      <c r="H125" s="56">
        <v>3</v>
      </c>
      <c r="I125" s="56">
        <v>4</v>
      </c>
      <c r="J125" s="56">
        <v>1</v>
      </c>
      <c r="K125" s="56">
        <v>1</v>
      </c>
      <c r="L125" s="56">
        <v>3</v>
      </c>
      <c r="M125" s="56">
        <v>1</v>
      </c>
      <c r="N125" s="56">
        <v>5</v>
      </c>
      <c r="O125" s="56">
        <v>2</v>
      </c>
      <c r="P125" s="56">
        <v>1</v>
      </c>
      <c r="Q125" s="56">
        <v>1</v>
      </c>
      <c r="R125" s="56">
        <v>1</v>
      </c>
      <c r="S125" s="56">
        <v>3</v>
      </c>
      <c r="T125" s="56">
        <v>1</v>
      </c>
      <c r="U125" s="56">
        <v>4</v>
      </c>
      <c r="V125" s="56">
        <v>2</v>
      </c>
      <c r="W125" s="56">
        <v>2</v>
      </c>
      <c r="X125" s="56">
        <v>1</v>
      </c>
      <c r="Y125" s="56">
        <v>1</v>
      </c>
      <c r="Z125" s="56">
        <v>1</v>
      </c>
      <c r="AA125" s="56">
        <v>1</v>
      </c>
      <c r="AB125" s="56">
        <v>5</v>
      </c>
      <c r="AC125" s="56">
        <v>1</v>
      </c>
      <c r="AD125" s="56">
        <v>1</v>
      </c>
      <c r="AE125" s="56">
        <v>5</v>
      </c>
      <c r="AF125" s="56">
        <v>1</v>
      </c>
    </row>
    <row r="126" spans="4:32" x14ac:dyDescent="0.35">
      <c r="D126" s="89"/>
      <c r="E126" s="17" t="s">
        <v>702</v>
      </c>
      <c r="F126" s="33" t="str">
        <f>IF(F125&lt;=1.8,"Low",IF(AND(F125&gt;1.8,F125&lt;=3.4),"Medium",IF(AND(F125&gt;3.4,F125&lt;=5),"High","Error")))</f>
        <v>Low</v>
      </c>
      <c r="G126" s="33" t="str">
        <f t="shared" ref="G126:AF126" si="63">IF(G125&lt;=1.8,"Low",IF(AND(G125&gt;1.8,G125&lt;=3.4),"Medium",IF(AND(G125&gt;3.4,G125&lt;=5),"High","Error")))</f>
        <v>High</v>
      </c>
      <c r="H126" s="33" t="str">
        <f t="shared" si="63"/>
        <v>Medium</v>
      </c>
      <c r="I126" s="33" t="str">
        <f t="shared" si="63"/>
        <v>High</v>
      </c>
      <c r="J126" s="33" t="str">
        <f t="shared" si="63"/>
        <v>Low</v>
      </c>
      <c r="K126" s="33" t="str">
        <f t="shared" si="63"/>
        <v>Low</v>
      </c>
      <c r="L126" s="33" t="str">
        <f t="shared" si="63"/>
        <v>Medium</v>
      </c>
      <c r="M126" s="33" t="str">
        <f t="shared" si="63"/>
        <v>Low</v>
      </c>
      <c r="N126" s="33" t="str">
        <f t="shared" si="63"/>
        <v>High</v>
      </c>
      <c r="O126" s="33" t="str">
        <f t="shared" si="63"/>
        <v>Medium</v>
      </c>
      <c r="P126" s="33" t="str">
        <f t="shared" si="63"/>
        <v>Low</v>
      </c>
      <c r="Q126" s="33" t="str">
        <f t="shared" si="63"/>
        <v>Low</v>
      </c>
      <c r="R126" s="33" t="str">
        <f t="shared" si="63"/>
        <v>Low</v>
      </c>
      <c r="S126" s="33" t="str">
        <f t="shared" si="63"/>
        <v>Medium</v>
      </c>
      <c r="T126" s="33" t="str">
        <f t="shared" si="63"/>
        <v>Low</v>
      </c>
      <c r="U126" s="33" t="str">
        <f t="shared" si="63"/>
        <v>High</v>
      </c>
      <c r="V126" s="33" t="str">
        <f t="shared" si="63"/>
        <v>Medium</v>
      </c>
      <c r="W126" s="33" t="str">
        <f t="shared" si="63"/>
        <v>Medium</v>
      </c>
      <c r="X126" s="33" t="str">
        <f t="shared" si="63"/>
        <v>Low</v>
      </c>
      <c r="Y126" s="33" t="str">
        <f t="shared" si="63"/>
        <v>Low</v>
      </c>
      <c r="Z126" s="33" t="str">
        <f t="shared" si="63"/>
        <v>Low</v>
      </c>
      <c r="AA126" s="33" t="str">
        <f t="shared" si="63"/>
        <v>Low</v>
      </c>
      <c r="AB126" s="33" t="str">
        <f t="shared" si="63"/>
        <v>High</v>
      </c>
      <c r="AC126" s="33" t="str">
        <f t="shared" si="63"/>
        <v>Low</v>
      </c>
      <c r="AD126" s="33" t="str">
        <f t="shared" si="63"/>
        <v>Low</v>
      </c>
      <c r="AE126" s="33" t="str">
        <f t="shared" si="63"/>
        <v>High</v>
      </c>
      <c r="AF126" s="33" t="str">
        <f t="shared" si="63"/>
        <v>Low</v>
      </c>
    </row>
    <row r="127" spans="4:32" x14ac:dyDescent="0.3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row>
    <row r="128" spans="4:32" ht="56" x14ac:dyDescent="0.35">
      <c r="D128" s="87" t="s">
        <v>568</v>
      </c>
      <c r="E128" s="17" t="s">
        <v>703</v>
      </c>
      <c r="F128" s="56">
        <v>5</v>
      </c>
      <c r="G128" s="56">
        <v>1.8</v>
      </c>
      <c r="H128" s="56">
        <v>1.4</v>
      </c>
      <c r="I128" s="56">
        <v>2.6</v>
      </c>
      <c r="J128" s="56">
        <v>1.8</v>
      </c>
      <c r="K128" s="56">
        <v>3.4</v>
      </c>
      <c r="L128" s="56">
        <v>2</v>
      </c>
      <c r="M128" s="56">
        <v>1.8</v>
      </c>
      <c r="N128" s="56">
        <v>5</v>
      </c>
      <c r="O128" s="56">
        <v>2.25</v>
      </c>
      <c r="P128" s="56">
        <v>1.8</v>
      </c>
      <c r="Q128" s="56">
        <v>2.25</v>
      </c>
      <c r="R128" s="56">
        <v>1.8</v>
      </c>
      <c r="S128" s="56">
        <v>1.25</v>
      </c>
      <c r="T128" s="56">
        <v>2</v>
      </c>
      <c r="U128" s="56">
        <v>3.2</v>
      </c>
      <c r="V128" s="56">
        <v>1.2</v>
      </c>
      <c r="W128" s="56">
        <v>2.2000000000000002</v>
      </c>
      <c r="X128" s="56">
        <v>2.6</v>
      </c>
      <c r="Y128" s="56">
        <v>1</v>
      </c>
      <c r="Z128" s="56">
        <v>3.75</v>
      </c>
      <c r="AA128" s="56">
        <v>3.5</v>
      </c>
      <c r="AB128" s="56">
        <v>1.4</v>
      </c>
      <c r="AC128" s="56">
        <v>1.2</v>
      </c>
      <c r="AD128" s="56">
        <v>4</v>
      </c>
      <c r="AE128" s="56">
        <v>4.2</v>
      </c>
      <c r="AF128" s="56">
        <v>1.2</v>
      </c>
    </row>
    <row r="129" spans="4:32" x14ac:dyDescent="0.35">
      <c r="D129" s="87"/>
      <c r="E129" s="17" t="s">
        <v>702</v>
      </c>
      <c r="F129" s="33" t="str">
        <f>IF(F128&lt;=1.8,"Low",IF(AND(F128&gt;1.8,F128&lt;=3.4),"Medium",IF(AND(F128&gt;3.4,F128&lt;=5),"High","Error")))</f>
        <v>High</v>
      </c>
      <c r="G129" s="33" t="str">
        <f t="shared" ref="G129:AF129" si="64">IF(G128&lt;=1.8,"Low",IF(AND(G128&gt;1.8,G128&lt;=3.4),"Medium",IF(AND(G128&gt;3.4,G128&lt;=5),"High","Error")))</f>
        <v>Low</v>
      </c>
      <c r="H129" s="33" t="str">
        <f t="shared" si="64"/>
        <v>Low</v>
      </c>
      <c r="I129" s="33" t="str">
        <f t="shared" si="64"/>
        <v>Medium</v>
      </c>
      <c r="J129" s="33" t="str">
        <f t="shared" si="64"/>
        <v>Low</v>
      </c>
      <c r="K129" s="33" t="str">
        <f t="shared" si="64"/>
        <v>Medium</v>
      </c>
      <c r="L129" s="33" t="str">
        <f t="shared" si="64"/>
        <v>Medium</v>
      </c>
      <c r="M129" s="33" t="str">
        <f t="shared" si="64"/>
        <v>Low</v>
      </c>
      <c r="N129" s="33" t="str">
        <f t="shared" si="64"/>
        <v>High</v>
      </c>
      <c r="O129" s="33" t="str">
        <f t="shared" si="64"/>
        <v>Medium</v>
      </c>
      <c r="P129" s="33" t="str">
        <f t="shared" si="64"/>
        <v>Low</v>
      </c>
      <c r="Q129" s="33" t="str">
        <f t="shared" si="64"/>
        <v>Medium</v>
      </c>
      <c r="R129" s="33" t="str">
        <f t="shared" si="64"/>
        <v>Low</v>
      </c>
      <c r="S129" s="33" t="str">
        <f t="shared" si="64"/>
        <v>Low</v>
      </c>
      <c r="T129" s="33" t="str">
        <f t="shared" si="64"/>
        <v>Medium</v>
      </c>
      <c r="U129" s="33" t="str">
        <f t="shared" si="64"/>
        <v>Medium</v>
      </c>
      <c r="V129" s="33" t="str">
        <f t="shared" si="64"/>
        <v>Low</v>
      </c>
      <c r="W129" s="33" t="str">
        <f t="shared" si="64"/>
        <v>Medium</v>
      </c>
      <c r="X129" s="33" t="str">
        <f t="shared" si="64"/>
        <v>Medium</v>
      </c>
      <c r="Y129" s="33" t="str">
        <f t="shared" si="64"/>
        <v>Low</v>
      </c>
      <c r="Z129" s="33" t="str">
        <f t="shared" si="64"/>
        <v>High</v>
      </c>
      <c r="AA129" s="33" t="str">
        <f t="shared" si="64"/>
        <v>High</v>
      </c>
      <c r="AB129" s="33" t="str">
        <f t="shared" si="64"/>
        <v>Low</v>
      </c>
      <c r="AC129" s="33" t="str">
        <f t="shared" si="64"/>
        <v>Low</v>
      </c>
      <c r="AD129" s="33" t="str">
        <f t="shared" si="64"/>
        <v>High</v>
      </c>
      <c r="AE129" s="33" t="str">
        <f t="shared" si="64"/>
        <v>High</v>
      </c>
      <c r="AF129" s="33" t="str">
        <f t="shared" si="64"/>
        <v>Low</v>
      </c>
    </row>
    <row r="131" spans="4:32" x14ac:dyDescent="0.35">
      <c r="D131" s="57" t="s">
        <v>737</v>
      </c>
    </row>
    <row r="133" spans="4:32" ht="56" x14ac:dyDescent="0.35">
      <c r="D133" s="88" t="s">
        <v>707</v>
      </c>
      <c r="E133" s="17" t="s">
        <v>703</v>
      </c>
      <c r="F133" s="54">
        <v>4.0697674418604652</v>
      </c>
      <c r="G133" s="54">
        <v>3.3902439024390243</v>
      </c>
      <c r="H133" s="54">
        <v>2.1428571428571428</v>
      </c>
      <c r="I133" s="54">
        <v>2.763157894736842</v>
      </c>
      <c r="J133" s="54">
        <v>1.75</v>
      </c>
      <c r="K133" s="54">
        <v>2.8048780487804876</v>
      </c>
      <c r="L133" s="54">
        <v>1.7250000000000001</v>
      </c>
      <c r="M133" s="54">
        <v>2.0256410256410255</v>
      </c>
      <c r="N133" s="54">
        <v>3.3333333333333335</v>
      </c>
      <c r="O133" s="54">
        <v>1.6216216216216217</v>
      </c>
      <c r="P133" s="54">
        <v>1.5128205128205128</v>
      </c>
      <c r="Q133" s="54">
        <v>2.0333333333333332</v>
      </c>
      <c r="R133" s="54">
        <v>1.7179487179487178</v>
      </c>
      <c r="S133" s="54">
        <v>1.6842105263157894</v>
      </c>
      <c r="T133" s="54">
        <v>1.5</v>
      </c>
      <c r="U133" s="54">
        <v>2.9523809523809526</v>
      </c>
      <c r="V133" s="54">
        <v>1.75</v>
      </c>
      <c r="W133" s="54">
        <v>1.7804878048780488</v>
      </c>
      <c r="X133" s="54">
        <v>2.0769230769230771</v>
      </c>
      <c r="Y133" s="54">
        <v>1.1904761904761905</v>
      </c>
      <c r="Z133" s="54">
        <v>2.2749999999999999</v>
      </c>
      <c r="AA133" s="54">
        <v>2.15</v>
      </c>
      <c r="AB133" s="54">
        <v>2.6666666666666665</v>
      </c>
      <c r="AC133" s="54">
        <v>1.35</v>
      </c>
      <c r="AD133" s="54">
        <v>2.1282051282051282</v>
      </c>
      <c r="AE133" s="54">
        <v>4.2558139534883717</v>
      </c>
      <c r="AF133" s="54">
        <v>1.3333333333333333</v>
      </c>
    </row>
    <row r="134" spans="4:32" x14ac:dyDescent="0.35">
      <c r="D134" s="88"/>
      <c r="E134" s="17" t="s">
        <v>702</v>
      </c>
      <c r="F134" s="33" t="str">
        <f>IF(F133&lt;=1.8,"Low",IF(AND(F133&gt;1.8,F133&lt;=3.4),"Medium",IF(AND(F133&gt;3.4,F133&lt;=5),"High","Error")))</f>
        <v>High</v>
      </c>
      <c r="G134" s="33" t="str">
        <f t="shared" ref="G134:AF134" si="65">IF(G133&lt;=1.8,"Low",IF(AND(G133&gt;1.8,G133&lt;=3.4),"Medium",IF(AND(G133&gt;3.4,G133&lt;=5),"High","Error")))</f>
        <v>Medium</v>
      </c>
      <c r="H134" s="33" t="str">
        <f t="shared" si="65"/>
        <v>Medium</v>
      </c>
      <c r="I134" s="33" t="str">
        <f t="shared" si="65"/>
        <v>Medium</v>
      </c>
      <c r="J134" s="33" t="str">
        <f t="shared" si="65"/>
        <v>Low</v>
      </c>
      <c r="K134" s="33" t="str">
        <f t="shared" si="65"/>
        <v>Medium</v>
      </c>
      <c r="L134" s="33" t="str">
        <f t="shared" si="65"/>
        <v>Low</v>
      </c>
      <c r="M134" s="33" t="str">
        <f t="shared" si="65"/>
        <v>Medium</v>
      </c>
      <c r="N134" s="33" t="str">
        <f t="shared" si="65"/>
        <v>Medium</v>
      </c>
      <c r="O134" s="33" t="str">
        <f t="shared" si="65"/>
        <v>Low</v>
      </c>
      <c r="P134" s="33" t="str">
        <f t="shared" si="65"/>
        <v>Low</v>
      </c>
      <c r="Q134" s="33" t="str">
        <f t="shared" si="65"/>
        <v>Medium</v>
      </c>
      <c r="R134" s="33" t="str">
        <f t="shared" si="65"/>
        <v>Low</v>
      </c>
      <c r="S134" s="33" t="str">
        <f t="shared" si="65"/>
        <v>Low</v>
      </c>
      <c r="T134" s="33" t="str">
        <f t="shared" si="65"/>
        <v>Low</v>
      </c>
      <c r="U134" s="33" t="str">
        <f t="shared" si="65"/>
        <v>Medium</v>
      </c>
      <c r="V134" s="33" t="str">
        <f t="shared" si="65"/>
        <v>Low</v>
      </c>
      <c r="W134" s="33" t="str">
        <f t="shared" si="65"/>
        <v>Low</v>
      </c>
      <c r="X134" s="33" t="str">
        <f t="shared" si="65"/>
        <v>Medium</v>
      </c>
      <c r="Y134" s="33" t="str">
        <f t="shared" si="65"/>
        <v>Low</v>
      </c>
      <c r="Z134" s="33" t="str">
        <f t="shared" si="65"/>
        <v>Medium</v>
      </c>
      <c r="AA134" s="33" t="str">
        <f t="shared" si="65"/>
        <v>Medium</v>
      </c>
      <c r="AB134" s="33" t="str">
        <f t="shared" si="65"/>
        <v>Medium</v>
      </c>
      <c r="AC134" s="33" t="str">
        <f t="shared" si="65"/>
        <v>Low</v>
      </c>
      <c r="AD134" s="33" t="str">
        <f t="shared" si="65"/>
        <v>Medium</v>
      </c>
      <c r="AE134" s="33" t="str">
        <f t="shared" si="65"/>
        <v>High</v>
      </c>
      <c r="AF134" s="33" t="str">
        <f t="shared" si="65"/>
        <v>Low</v>
      </c>
    </row>
    <row r="135" spans="4:32" x14ac:dyDescent="0.3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row>
    <row r="136" spans="4:32" ht="56" x14ac:dyDescent="0.35">
      <c r="D136" s="87" t="s">
        <v>370</v>
      </c>
      <c r="E136" s="17" t="s">
        <v>703</v>
      </c>
      <c r="F136" s="56">
        <v>3.4</v>
      </c>
      <c r="G136" s="56">
        <v>3</v>
      </c>
      <c r="H136" s="56">
        <v>3.3333333333333335</v>
      </c>
      <c r="I136" s="56">
        <v>2.5555555555555554</v>
      </c>
      <c r="J136" s="56">
        <v>1.6</v>
      </c>
      <c r="K136" s="56">
        <v>2.6</v>
      </c>
      <c r="L136" s="56">
        <v>1.5</v>
      </c>
      <c r="M136" s="56">
        <v>1</v>
      </c>
      <c r="N136" s="56">
        <v>4.4000000000000004</v>
      </c>
      <c r="O136" s="56">
        <v>1.2222222222222223</v>
      </c>
      <c r="P136" s="56">
        <v>1</v>
      </c>
      <c r="Q136" s="56">
        <v>1.2857142857142858</v>
      </c>
      <c r="R136" s="56">
        <v>1</v>
      </c>
      <c r="S136" s="56">
        <v>1.5</v>
      </c>
      <c r="T136" s="56">
        <v>1.2222222222222223</v>
      </c>
      <c r="U136" s="56">
        <v>3.5555555555555554</v>
      </c>
      <c r="V136" s="56">
        <v>1.8888888888888888</v>
      </c>
      <c r="W136" s="56">
        <v>2</v>
      </c>
      <c r="X136" s="56">
        <v>1.25</v>
      </c>
      <c r="Y136" s="56">
        <v>1</v>
      </c>
      <c r="Z136" s="56">
        <v>1.4</v>
      </c>
      <c r="AA136" s="56">
        <v>1.4</v>
      </c>
      <c r="AB136" s="56">
        <v>2.2000000000000002</v>
      </c>
      <c r="AC136" s="56">
        <v>1.5</v>
      </c>
      <c r="AD136" s="56">
        <v>1.8</v>
      </c>
      <c r="AE136" s="56">
        <v>4.4000000000000004</v>
      </c>
      <c r="AF136" s="56">
        <v>1.6</v>
      </c>
    </row>
    <row r="137" spans="4:32" x14ac:dyDescent="0.35">
      <c r="D137" s="87"/>
      <c r="E137" s="17" t="s">
        <v>702</v>
      </c>
      <c r="F137" s="33" t="str">
        <f t="shared" ref="F137:AF137" si="66">IF(F136&lt;=1.8,"Low",IF(AND(F136&gt;1.8,F136&lt;=3.4),"Medium",IF(AND(F136&gt;3.4,F136&lt;=5),"High","Error")))</f>
        <v>Medium</v>
      </c>
      <c r="G137" s="33" t="str">
        <f t="shared" si="66"/>
        <v>Medium</v>
      </c>
      <c r="H137" s="33" t="str">
        <f t="shared" si="66"/>
        <v>Medium</v>
      </c>
      <c r="I137" s="33" t="str">
        <f t="shared" si="66"/>
        <v>Medium</v>
      </c>
      <c r="J137" s="33" t="str">
        <f t="shared" si="66"/>
        <v>Low</v>
      </c>
      <c r="K137" s="33" t="str">
        <f t="shared" si="66"/>
        <v>Medium</v>
      </c>
      <c r="L137" s="33" t="str">
        <f t="shared" si="66"/>
        <v>Low</v>
      </c>
      <c r="M137" s="33" t="str">
        <f t="shared" si="66"/>
        <v>Low</v>
      </c>
      <c r="N137" s="33" t="str">
        <f t="shared" si="66"/>
        <v>High</v>
      </c>
      <c r="O137" s="33" t="str">
        <f t="shared" si="66"/>
        <v>Low</v>
      </c>
      <c r="P137" s="33" t="str">
        <f t="shared" si="66"/>
        <v>Low</v>
      </c>
      <c r="Q137" s="33" t="str">
        <f t="shared" si="66"/>
        <v>Low</v>
      </c>
      <c r="R137" s="33" t="str">
        <f t="shared" si="66"/>
        <v>Low</v>
      </c>
      <c r="S137" s="33" t="str">
        <f t="shared" si="66"/>
        <v>Low</v>
      </c>
      <c r="T137" s="33" t="str">
        <f t="shared" si="66"/>
        <v>Low</v>
      </c>
      <c r="U137" s="33" t="str">
        <f t="shared" si="66"/>
        <v>High</v>
      </c>
      <c r="V137" s="33" t="str">
        <f t="shared" si="66"/>
        <v>Medium</v>
      </c>
      <c r="W137" s="33" t="str">
        <f t="shared" si="66"/>
        <v>Medium</v>
      </c>
      <c r="X137" s="33" t="str">
        <f t="shared" si="66"/>
        <v>Low</v>
      </c>
      <c r="Y137" s="33" t="str">
        <f t="shared" si="66"/>
        <v>Low</v>
      </c>
      <c r="Z137" s="33" t="str">
        <f t="shared" si="66"/>
        <v>Low</v>
      </c>
      <c r="AA137" s="33" t="str">
        <f t="shared" si="66"/>
        <v>Low</v>
      </c>
      <c r="AB137" s="33" t="str">
        <f t="shared" si="66"/>
        <v>Medium</v>
      </c>
      <c r="AC137" s="33" t="str">
        <f t="shared" si="66"/>
        <v>Low</v>
      </c>
      <c r="AD137" s="33" t="str">
        <f t="shared" si="66"/>
        <v>Low</v>
      </c>
      <c r="AE137" s="33" t="str">
        <f t="shared" si="66"/>
        <v>High</v>
      </c>
      <c r="AF137" s="33" t="str">
        <f t="shared" si="66"/>
        <v>Low</v>
      </c>
    </row>
    <row r="138" spans="4:32" x14ac:dyDescent="0.3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row>
    <row r="139" spans="4:32" ht="56" x14ac:dyDescent="0.35">
      <c r="D139" s="88" t="s">
        <v>185</v>
      </c>
      <c r="E139" s="17" t="s">
        <v>703</v>
      </c>
      <c r="F139" s="56">
        <v>3</v>
      </c>
      <c r="G139" s="56">
        <v>2.5</v>
      </c>
      <c r="H139" s="56">
        <v>1.6666666666666667</v>
      </c>
      <c r="I139" s="56">
        <v>3</v>
      </c>
      <c r="J139" s="56">
        <v>2.3333333333333335</v>
      </c>
      <c r="K139" s="56">
        <v>3</v>
      </c>
      <c r="L139" s="56">
        <v>1.6666666666666667</v>
      </c>
      <c r="M139" s="56">
        <v>2</v>
      </c>
      <c r="N139" s="56">
        <v>4</v>
      </c>
      <c r="O139" s="56">
        <v>1.25</v>
      </c>
      <c r="P139" s="56">
        <v>1</v>
      </c>
      <c r="Q139" s="56">
        <v>1.3333333333333333</v>
      </c>
      <c r="R139" s="56">
        <v>1</v>
      </c>
      <c r="S139" s="56">
        <v>2.25</v>
      </c>
      <c r="T139" s="56">
        <v>1.75</v>
      </c>
      <c r="U139" s="56">
        <v>2</v>
      </c>
      <c r="V139" s="56">
        <v>2.25</v>
      </c>
      <c r="W139" s="56">
        <v>2.25</v>
      </c>
      <c r="X139" s="56">
        <v>1.5</v>
      </c>
      <c r="Y139" s="56">
        <v>1</v>
      </c>
      <c r="Z139" s="56">
        <v>2</v>
      </c>
      <c r="AA139" s="56">
        <v>1.25</v>
      </c>
      <c r="AB139" s="56">
        <v>3</v>
      </c>
      <c r="AC139" s="56">
        <v>1.6666666666666667</v>
      </c>
      <c r="AD139" s="56">
        <v>3</v>
      </c>
      <c r="AE139" s="56">
        <v>5</v>
      </c>
      <c r="AF139" s="56">
        <v>1.5</v>
      </c>
    </row>
    <row r="140" spans="4:32" x14ac:dyDescent="0.35">
      <c r="D140" s="88"/>
      <c r="E140" s="17" t="s">
        <v>702</v>
      </c>
      <c r="F140" s="33" t="str">
        <f>IF(F139&lt;=1.8,"Low",IF(AND(F139&gt;1.8,F139&lt;=3.4),"Medium",IF(AND(F139&gt;3.4,F139&lt;=5),"High","Error")))</f>
        <v>Medium</v>
      </c>
      <c r="G140" s="33" t="str">
        <f t="shared" ref="G140:AF140" si="67">IF(G139&lt;=1.8,"Low",IF(AND(G139&gt;1.8,G139&lt;=3.4),"Medium",IF(AND(G139&gt;3.4,G139&lt;=5),"High","Error")))</f>
        <v>Medium</v>
      </c>
      <c r="H140" s="33" t="str">
        <f t="shared" si="67"/>
        <v>Low</v>
      </c>
      <c r="I140" s="33" t="str">
        <f t="shared" si="67"/>
        <v>Medium</v>
      </c>
      <c r="J140" s="33" t="str">
        <f t="shared" si="67"/>
        <v>Medium</v>
      </c>
      <c r="K140" s="33" t="str">
        <f t="shared" si="67"/>
        <v>Medium</v>
      </c>
      <c r="L140" s="33" t="str">
        <f t="shared" si="67"/>
        <v>Low</v>
      </c>
      <c r="M140" s="33" t="str">
        <f t="shared" si="67"/>
        <v>Medium</v>
      </c>
      <c r="N140" s="33" t="str">
        <f t="shared" si="67"/>
        <v>High</v>
      </c>
      <c r="O140" s="33" t="str">
        <f t="shared" si="67"/>
        <v>Low</v>
      </c>
      <c r="P140" s="33" t="str">
        <f t="shared" si="67"/>
        <v>Low</v>
      </c>
      <c r="Q140" s="33" t="str">
        <f t="shared" si="67"/>
        <v>Low</v>
      </c>
      <c r="R140" s="33" t="str">
        <f t="shared" si="67"/>
        <v>Low</v>
      </c>
      <c r="S140" s="33" t="str">
        <f t="shared" si="67"/>
        <v>Medium</v>
      </c>
      <c r="T140" s="33" t="str">
        <f t="shared" si="67"/>
        <v>Low</v>
      </c>
      <c r="U140" s="33" t="str">
        <f t="shared" si="67"/>
        <v>Medium</v>
      </c>
      <c r="V140" s="33" t="str">
        <f t="shared" si="67"/>
        <v>Medium</v>
      </c>
      <c r="W140" s="33" t="str">
        <f t="shared" si="67"/>
        <v>Medium</v>
      </c>
      <c r="X140" s="33" t="str">
        <f t="shared" si="67"/>
        <v>Low</v>
      </c>
      <c r="Y140" s="33" t="str">
        <f t="shared" si="67"/>
        <v>Low</v>
      </c>
      <c r="Z140" s="33" t="str">
        <f t="shared" si="67"/>
        <v>Medium</v>
      </c>
      <c r="AA140" s="33" t="str">
        <f t="shared" si="67"/>
        <v>Low</v>
      </c>
      <c r="AB140" s="33" t="str">
        <f t="shared" si="67"/>
        <v>Medium</v>
      </c>
      <c r="AC140" s="33" t="str">
        <f t="shared" si="67"/>
        <v>Low</v>
      </c>
      <c r="AD140" s="33" t="str">
        <f t="shared" si="67"/>
        <v>Medium</v>
      </c>
      <c r="AE140" s="33" t="str">
        <f t="shared" si="67"/>
        <v>High</v>
      </c>
      <c r="AF140" s="33" t="str">
        <f t="shared" si="67"/>
        <v>Low</v>
      </c>
    </row>
    <row r="141" spans="4:32" x14ac:dyDescent="0.3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row>
    <row r="142" spans="4:32" ht="56" x14ac:dyDescent="0.35">
      <c r="D142" s="88" t="s">
        <v>566</v>
      </c>
      <c r="E142" s="17" t="s">
        <v>703</v>
      </c>
      <c r="F142" s="56">
        <v>4.5294117647058822</v>
      </c>
      <c r="G142" s="56">
        <v>3.375</v>
      </c>
      <c r="H142" s="56">
        <v>2.1428571428571428</v>
      </c>
      <c r="I142" s="56">
        <v>3</v>
      </c>
      <c r="J142" s="56">
        <v>1.5333333333333334</v>
      </c>
      <c r="K142" s="56">
        <v>2.3333333333333335</v>
      </c>
      <c r="L142" s="56">
        <v>1.9375</v>
      </c>
      <c r="M142" s="56">
        <v>2.5</v>
      </c>
      <c r="N142" s="56">
        <v>2</v>
      </c>
      <c r="O142" s="56">
        <v>2.3846153846153846</v>
      </c>
      <c r="P142" s="56">
        <v>2.1428571428571428</v>
      </c>
      <c r="Q142" s="56">
        <v>2.6</v>
      </c>
      <c r="R142" s="56">
        <v>2.7142857142857144</v>
      </c>
      <c r="S142" s="56">
        <v>1.4666666666666666</v>
      </c>
      <c r="T142" s="56">
        <v>1.625</v>
      </c>
      <c r="U142" s="56">
        <v>2.9411764705882355</v>
      </c>
      <c r="V142" s="56">
        <v>1.75</v>
      </c>
      <c r="W142" s="56">
        <v>1.6666666666666667</v>
      </c>
      <c r="X142" s="56">
        <v>2.7333333333333334</v>
      </c>
      <c r="Y142" s="56">
        <v>1.25</v>
      </c>
      <c r="Z142" s="56">
        <v>2.3125</v>
      </c>
      <c r="AA142" s="56">
        <v>2.5</v>
      </c>
      <c r="AB142" s="56">
        <v>2.375</v>
      </c>
      <c r="AC142" s="56">
        <v>1.1875</v>
      </c>
      <c r="AD142" s="56">
        <v>1.9333333333333333</v>
      </c>
      <c r="AE142" s="56">
        <v>3.9411764705882355</v>
      </c>
      <c r="AF142" s="56">
        <v>1.1875</v>
      </c>
    </row>
    <row r="143" spans="4:32" x14ac:dyDescent="0.35">
      <c r="D143" s="88"/>
      <c r="E143" s="17" t="s">
        <v>702</v>
      </c>
      <c r="F143" s="33" t="str">
        <f>IF(F142&lt;=1.8,"Low",IF(AND(F142&gt;1.8,F142&lt;=3.4),"Medium",IF(AND(F142&gt;3.4,F142&lt;=5),"High","Error")))</f>
        <v>High</v>
      </c>
      <c r="G143" s="33" t="str">
        <f t="shared" ref="G143:AF143" si="68">IF(G142&lt;=1.8,"Low",IF(AND(G142&gt;1.8,G142&lt;=3.4),"Medium",IF(AND(G142&gt;3.4,G142&lt;=5),"High","Error")))</f>
        <v>Medium</v>
      </c>
      <c r="H143" s="33" t="str">
        <f t="shared" si="68"/>
        <v>Medium</v>
      </c>
      <c r="I143" s="33" t="str">
        <f t="shared" si="68"/>
        <v>Medium</v>
      </c>
      <c r="J143" s="33" t="str">
        <f t="shared" si="68"/>
        <v>Low</v>
      </c>
      <c r="K143" s="33" t="str">
        <f t="shared" si="68"/>
        <v>Medium</v>
      </c>
      <c r="L143" s="33" t="str">
        <f t="shared" si="68"/>
        <v>Medium</v>
      </c>
      <c r="M143" s="33" t="str">
        <f t="shared" si="68"/>
        <v>Medium</v>
      </c>
      <c r="N143" s="33" t="str">
        <f t="shared" si="68"/>
        <v>Medium</v>
      </c>
      <c r="O143" s="33" t="str">
        <f t="shared" si="68"/>
        <v>Medium</v>
      </c>
      <c r="P143" s="33" t="str">
        <f t="shared" si="68"/>
        <v>Medium</v>
      </c>
      <c r="Q143" s="33" t="str">
        <f t="shared" si="68"/>
        <v>Medium</v>
      </c>
      <c r="R143" s="33" t="str">
        <f t="shared" si="68"/>
        <v>Medium</v>
      </c>
      <c r="S143" s="33" t="str">
        <f t="shared" si="68"/>
        <v>Low</v>
      </c>
      <c r="T143" s="33" t="str">
        <f t="shared" si="68"/>
        <v>Low</v>
      </c>
      <c r="U143" s="33" t="str">
        <f t="shared" si="68"/>
        <v>Medium</v>
      </c>
      <c r="V143" s="33" t="str">
        <f t="shared" si="68"/>
        <v>Low</v>
      </c>
      <c r="W143" s="33" t="str">
        <f t="shared" si="68"/>
        <v>Low</v>
      </c>
      <c r="X143" s="33" t="str">
        <f t="shared" si="68"/>
        <v>Medium</v>
      </c>
      <c r="Y143" s="33" t="str">
        <f t="shared" si="68"/>
        <v>Low</v>
      </c>
      <c r="Z143" s="33" t="str">
        <f t="shared" si="68"/>
        <v>Medium</v>
      </c>
      <c r="AA143" s="33" t="str">
        <f t="shared" si="68"/>
        <v>Medium</v>
      </c>
      <c r="AB143" s="33" t="str">
        <f t="shared" si="68"/>
        <v>Medium</v>
      </c>
      <c r="AC143" s="33" t="str">
        <f t="shared" si="68"/>
        <v>Low</v>
      </c>
      <c r="AD143" s="33" t="str">
        <f t="shared" si="68"/>
        <v>Medium</v>
      </c>
      <c r="AE143" s="33" t="str">
        <f t="shared" si="68"/>
        <v>High</v>
      </c>
      <c r="AF143" s="33" t="str">
        <f t="shared" si="68"/>
        <v>Low</v>
      </c>
    </row>
    <row r="144" spans="4:32" x14ac:dyDescent="0.3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row>
    <row r="145" spans="4:32" ht="56" x14ac:dyDescent="0.35">
      <c r="D145" s="89" t="s">
        <v>67</v>
      </c>
      <c r="E145" s="17" t="s">
        <v>703</v>
      </c>
      <c r="F145" s="56">
        <v>5</v>
      </c>
      <c r="G145" s="56">
        <v>3.6666666666666665</v>
      </c>
      <c r="H145" s="56">
        <v>2.3333333333333335</v>
      </c>
      <c r="I145" s="56">
        <v>2</v>
      </c>
      <c r="J145" s="56">
        <v>1.6666666666666667</v>
      </c>
      <c r="K145" s="56">
        <v>2.3333333333333335</v>
      </c>
      <c r="L145" s="56">
        <v>1</v>
      </c>
      <c r="M145" s="56">
        <v>1</v>
      </c>
      <c r="N145" s="56">
        <v>5</v>
      </c>
      <c r="O145" s="56">
        <v>1.6666666666666667</v>
      </c>
      <c r="P145" s="56">
        <v>1.6666666666666667</v>
      </c>
      <c r="Q145" s="56">
        <v>2.6666666666666665</v>
      </c>
      <c r="R145" s="56">
        <v>1</v>
      </c>
      <c r="S145" s="56">
        <v>2.3333333333333335</v>
      </c>
      <c r="T145" s="56">
        <v>1</v>
      </c>
      <c r="U145" s="56">
        <v>3</v>
      </c>
      <c r="V145" s="56">
        <v>1.3333333333333333</v>
      </c>
      <c r="W145" s="56">
        <v>1.3333333333333333</v>
      </c>
      <c r="X145" s="56">
        <v>1</v>
      </c>
      <c r="Y145" s="56">
        <v>1</v>
      </c>
      <c r="Z145" s="56">
        <v>1.3333333333333333</v>
      </c>
      <c r="AA145" s="56">
        <v>1.6666666666666667</v>
      </c>
      <c r="AB145" s="56">
        <v>3</v>
      </c>
      <c r="AC145" s="56">
        <v>1</v>
      </c>
      <c r="AD145" s="56">
        <v>1</v>
      </c>
      <c r="AE145" s="56">
        <v>4.333333333333333</v>
      </c>
      <c r="AF145" s="56">
        <v>1</v>
      </c>
    </row>
    <row r="146" spans="4:32" x14ac:dyDescent="0.35">
      <c r="D146" s="89"/>
      <c r="E146" s="17" t="s">
        <v>702</v>
      </c>
      <c r="F146" s="33" t="str">
        <f>IF(F145&lt;=1.8,"Low",IF(AND(F145&gt;1.8,F145&lt;=3.4),"Medium",IF(AND(F145&gt;3.4,F145&lt;=5),"High","Error")))</f>
        <v>High</v>
      </c>
      <c r="G146" s="33" t="str">
        <f t="shared" ref="G146:AF146" si="69">IF(G145&lt;=1.8,"Low",IF(AND(G145&gt;1.8,G145&lt;=3.4),"Medium",IF(AND(G145&gt;3.4,G145&lt;=5),"High","Error")))</f>
        <v>High</v>
      </c>
      <c r="H146" s="33" t="str">
        <f t="shared" si="69"/>
        <v>Medium</v>
      </c>
      <c r="I146" s="33" t="str">
        <f t="shared" si="69"/>
        <v>Medium</v>
      </c>
      <c r="J146" s="33" t="str">
        <f t="shared" si="69"/>
        <v>Low</v>
      </c>
      <c r="K146" s="33" t="str">
        <f t="shared" si="69"/>
        <v>Medium</v>
      </c>
      <c r="L146" s="33" t="str">
        <f t="shared" si="69"/>
        <v>Low</v>
      </c>
      <c r="M146" s="33" t="str">
        <f t="shared" si="69"/>
        <v>Low</v>
      </c>
      <c r="N146" s="33" t="str">
        <f t="shared" si="69"/>
        <v>High</v>
      </c>
      <c r="O146" s="33" t="str">
        <f t="shared" si="69"/>
        <v>Low</v>
      </c>
      <c r="P146" s="33" t="str">
        <f t="shared" si="69"/>
        <v>Low</v>
      </c>
      <c r="Q146" s="33" t="str">
        <f t="shared" si="69"/>
        <v>Medium</v>
      </c>
      <c r="R146" s="33" t="str">
        <f t="shared" si="69"/>
        <v>Low</v>
      </c>
      <c r="S146" s="33" t="str">
        <f t="shared" si="69"/>
        <v>Medium</v>
      </c>
      <c r="T146" s="33" t="str">
        <f t="shared" si="69"/>
        <v>Low</v>
      </c>
      <c r="U146" s="33" t="str">
        <f t="shared" si="69"/>
        <v>Medium</v>
      </c>
      <c r="V146" s="33" t="str">
        <f t="shared" si="69"/>
        <v>Low</v>
      </c>
      <c r="W146" s="33" t="str">
        <f t="shared" si="69"/>
        <v>Low</v>
      </c>
      <c r="X146" s="33" t="str">
        <f t="shared" si="69"/>
        <v>Low</v>
      </c>
      <c r="Y146" s="33" t="str">
        <f t="shared" si="69"/>
        <v>Low</v>
      </c>
      <c r="Z146" s="33" t="str">
        <f t="shared" si="69"/>
        <v>Low</v>
      </c>
      <c r="AA146" s="33" t="str">
        <f t="shared" si="69"/>
        <v>Low</v>
      </c>
      <c r="AB146" s="33" t="str">
        <f t="shared" si="69"/>
        <v>Medium</v>
      </c>
      <c r="AC146" s="33" t="str">
        <f t="shared" si="69"/>
        <v>Low</v>
      </c>
      <c r="AD146" s="33" t="str">
        <f t="shared" si="69"/>
        <v>Low</v>
      </c>
      <c r="AE146" s="33" t="str">
        <f t="shared" si="69"/>
        <v>High</v>
      </c>
      <c r="AF146" s="33" t="str">
        <f t="shared" si="69"/>
        <v>Low</v>
      </c>
    </row>
    <row r="147" spans="4:32" x14ac:dyDescent="0.3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row>
    <row r="148" spans="4:32" ht="56" x14ac:dyDescent="0.35">
      <c r="D148" s="87" t="s">
        <v>568</v>
      </c>
      <c r="E148" s="17" t="s">
        <v>703</v>
      </c>
      <c r="F148" s="56">
        <v>4.1111111111111098</v>
      </c>
      <c r="G148" s="56">
        <v>4.25</v>
      </c>
      <c r="H148" s="56">
        <v>1.4444444444444444</v>
      </c>
      <c r="I148" s="56">
        <v>2.625</v>
      </c>
      <c r="J148" s="56">
        <v>2.1111111111111112</v>
      </c>
      <c r="K148" s="56">
        <v>3.8888888888888888</v>
      </c>
      <c r="L148" s="56">
        <v>1.875</v>
      </c>
      <c r="M148" s="56">
        <v>2.5</v>
      </c>
      <c r="N148" s="56">
        <v>3.6666666666666665</v>
      </c>
      <c r="O148" s="56">
        <v>1</v>
      </c>
      <c r="P148" s="56">
        <v>1.2222222222222223</v>
      </c>
      <c r="Q148" s="56">
        <v>2</v>
      </c>
      <c r="R148" s="56">
        <v>1.4444444444444444</v>
      </c>
      <c r="S148" s="56">
        <v>1.75</v>
      </c>
      <c r="T148" s="56">
        <v>1.625</v>
      </c>
      <c r="U148" s="56">
        <v>2.7777777777777777</v>
      </c>
      <c r="V148" s="56">
        <v>1.5</v>
      </c>
      <c r="W148" s="56">
        <v>1.6666666666666667</v>
      </c>
      <c r="X148" s="56">
        <v>2.3333333333333335</v>
      </c>
      <c r="Y148" s="56">
        <v>1.4444444444444444</v>
      </c>
      <c r="Z148" s="56">
        <v>4</v>
      </c>
      <c r="AA148" s="56">
        <v>3.1428571428571428</v>
      </c>
      <c r="AB148" s="56">
        <v>3.4444444444444446</v>
      </c>
      <c r="AC148" s="56">
        <v>1.5</v>
      </c>
      <c r="AD148" s="56">
        <v>3</v>
      </c>
      <c r="AE148" s="56">
        <v>4.333333333333333</v>
      </c>
      <c r="AF148" s="56">
        <v>1.3333333333333333</v>
      </c>
    </row>
    <row r="149" spans="4:32" x14ac:dyDescent="0.35">
      <c r="D149" s="87"/>
      <c r="E149" s="17" t="s">
        <v>702</v>
      </c>
      <c r="F149" s="33" t="str">
        <f>IF(F148&lt;=1.8,"Low",IF(AND(F148&gt;1.8,F148&lt;=3.4),"Medium",IF(AND(F148&gt;3.4,F148&lt;=5),"High","Error")))</f>
        <v>High</v>
      </c>
      <c r="G149" s="33" t="str">
        <f t="shared" ref="G149:AF149" si="70">IF(G148&lt;=1.8,"Low",IF(AND(G148&gt;1.8,G148&lt;=3.4),"Medium",IF(AND(G148&gt;3.4,G148&lt;=5),"High","Error")))</f>
        <v>High</v>
      </c>
      <c r="H149" s="33" t="str">
        <f t="shared" si="70"/>
        <v>Low</v>
      </c>
      <c r="I149" s="33" t="str">
        <f t="shared" si="70"/>
        <v>Medium</v>
      </c>
      <c r="J149" s="33" t="str">
        <f t="shared" si="70"/>
        <v>Medium</v>
      </c>
      <c r="K149" s="33" t="str">
        <f t="shared" si="70"/>
        <v>High</v>
      </c>
      <c r="L149" s="33" t="str">
        <f t="shared" si="70"/>
        <v>Medium</v>
      </c>
      <c r="M149" s="33" t="str">
        <f t="shared" si="70"/>
        <v>Medium</v>
      </c>
      <c r="N149" s="33" t="str">
        <f t="shared" si="70"/>
        <v>High</v>
      </c>
      <c r="O149" s="33" t="str">
        <f t="shared" si="70"/>
        <v>Low</v>
      </c>
      <c r="P149" s="33" t="str">
        <f t="shared" si="70"/>
        <v>Low</v>
      </c>
      <c r="Q149" s="33" t="str">
        <f t="shared" si="70"/>
        <v>Medium</v>
      </c>
      <c r="R149" s="33" t="str">
        <f t="shared" si="70"/>
        <v>Low</v>
      </c>
      <c r="S149" s="33" t="str">
        <f t="shared" si="70"/>
        <v>Low</v>
      </c>
      <c r="T149" s="33" t="str">
        <f t="shared" si="70"/>
        <v>Low</v>
      </c>
      <c r="U149" s="33" t="str">
        <f t="shared" si="70"/>
        <v>Medium</v>
      </c>
      <c r="V149" s="33" t="str">
        <f t="shared" si="70"/>
        <v>Low</v>
      </c>
      <c r="W149" s="33" t="str">
        <f t="shared" si="70"/>
        <v>Low</v>
      </c>
      <c r="X149" s="33" t="str">
        <f t="shared" si="70"/>
        <v>Medium</v>
      </c>
      <c r="Y149" s="33" t="str">
        <f t="shared" si="70"/>
        <v>Low</v>
      </c>
      <c r="Z149" s="33" t="str">
        <f t="shared" si="70"/>
        <v>High</v>
      </c>
      <c r="AA149" s="33" t="str">
        <f t="shared" si="70"/>
        <v>Medium</v>
      </c>
      <c r="AB149" s="33" t="str">
        <f t="shared" si="70"/>
        <v>High</v>
      </c>
      <c r="AC149" s="33" t="str">
        <f t="shared" si="70"/>
        <v>Low</v>
      </c>
      <c r="AD149" s="33" t="str">
        <f t="shared" si="70"/>
        <v>Medium</v>
      </c>
      <c r="AE149" s="33" t="str">
        <f t="shared" si="70"/>
        <v>High</v>
      </c>
      <c r="AF149" s="33" t="str">
        <f t="shared" si="70"/>
        <v>Low</v>
      </c>
    </row>
  </sheetData>
  <autoFilter ref="D1:AF57" xr:uid="{0C47E115-5426-48E9-A3C3-4C7B1A93F944}">
    <sortState xmlns:xlrd2="http://schemas.microsoft.com/office/spreadsheetml/2017/richdata2" ref="D2:AF57">
      <sortCondition ref="D1:D56"/>
    </sortState>
  </autoFilter>
  <mergeCells count="85">
    <mergeCell ref="D101:D102"/>
    <mergeCell ref="D104:D105"/>
    <mergeCell ref="D59:D64"/>
    <mergeCell ref="D77:D78"/>
    <mergeCell ref="D80:D81"/>
    <mergeCell ref="D83:D84"/>
    <mergeCell ref="D74:D75"/>
    <mergeCell ref="D86:D87"/>
    <mergeCell ref="D71:D72"/>
    <mergeCell ref="D107:D108"/>
    <mergeCell ref="F92:N92"/>
    <mergeCell ref="F93:N93"/>
    <mergeCell ref="F95:N95"/>
    <mergeCell ref="F96:N96"/>
    <mergeCell ref="F98:N98"/>
    <mergeCell ref="F99:N99"/>
    <mergeCell ref="F101:N101"/>
    <mergeCell ref="F102:N102"/>
    <mergeCell ref="F104:N104"/>
    <mergeCell ref="F105:N105"/>
    <mergeCell ref="F107:N107"/>
    <mergeCell ref="F108:N108"/>
    <mergeCell ref="D92:D93"/>
    <mergeCell ref="D95:D96"/>
    <mergeCell ref="D98:D99"/>
    <mergeCell ref="O102:W102"/>
    <mergeCell ref="O104:W104"/>
    <mergeCell ref="O105:W105"/>
    <mergeCell ref="O92:W92"/>
    <mergeCell ref="O93:W93"/>
    <mergeCell ref="O95:W95"/>
    <mergeCell ref="O96:W96"/>
    <mergeCell ref="O98:W98"/>
    <mergeCell ref="O107:W107"/>
    <mergeCell ref="O108:W108"/>
    <mergeCell ref="X92:AA92"/>
    <mergeCell ref="X93:AA93"/>
    <mergeCell ref="X95:AA95"/>
    <mergeCell ref="X96:AA96"/>
    <mergeCell ref="X98:AA98"/>
    <mergeCell ref="X99:AA99"/>
    <mergeCell ref="X101:AA101"/>
    <mergeCell ref="X102:AA102"/>
    <mergeCell ref="X104:AA104"/>
    <mergeCell ref="X105:AA105"/>
    <mergeCell ref="X107:AA107"/>
    <mergeCell ref="X108:AA108"/>
    <mergeCell ref="O99:W99"/>
    <mergeCell ref="O101:W101"/>
    <mergeCell ref="AB102:AD102"/>
    <mergeCell ref="AB104:AD104"/>
    <mergeCell ref="AB105:AD105"/>
    <mergeCell ref="AB92:AD92"/>
    <mergeCell ref="AB93:AD93"/>
    <mergeCell ref="AB95:AD95"/>
    <mergeCell ref="AB96:AD96"/>
    <mergeCell ref="AB98:AD98"/>
    <mergeCell ref="AB107:AD107"/>
    <mergeCell ref="AB108:AD108"/>
    <mergeCell ref="AE92:AF92"/>
    <mergeCell ref="AE93:AF93"/>
    <mergeCell ref="AE95:AF95"/>
    <mergeCell ref="AE96:AF96"/>
    <mergeCell ref="AE98:AF98"/>
    <mergeCell ref="AE99:AF99"/>
    <mergeCell ref="AE101:AF101"/>
    <mergeCell ref="AE102:AF102"/>
    <mergeCell ref="AE104:AF104"/>
    <mergeCell ref="AE105:AF105"/>
    <mergeCell ref="AE107:AF107"/>
    <mergeCell ref="AE108:AF108"/>
    <mergeCell ref="AB99:AD99"/>
    <mergeCell ref="AB101:AD101"/>
    <mergeCell ref="D128:D129"/>
    <mergeCell ref="D113:D114"/>
    <mergeCell ref="D116:D117"/>
    <mergeCell ref="D119:D120"/>
    <mergeCell ref="D122:D123"/>
    <mergeCell ref="D125:D126"/>
    <mergeCell ref="D148:D149"/>
    <mergeCell ref="D133:D134"/>
    <mergeCell ref="D136:D137"/>
    <mergeCell ref="D139:D140"/>
    <mergeCell ref="D142:D143"/>
    <mergeCell ref="D145:D146"/>
  </mergeCells>
  <conditionalFormatting sqref="P72:AF72 P75:AF75 P78:AF78 P81:AF81 P84:AF84 P87:AF87">
    <cfRule type="cellIs" dxfId="290" priority="88" operator="equal">
      <formula>"High"</formula>
    </cfRule>
    <cfRule type="cellIs" dxfId="289" priority="89" operator="equal">
      <formula>"Medium"</formula>
    </cfRule>
    <cfRule type="cellIs" dxfId="288" priority="90" operator="equal">
      <formula>"Low"</formula>
    </cfRule>
  </conditionalFormatting>
  <conditionalFormatting sqref="F72:O72">
    <cfRule type="cellIs" dxfId="287" priority="85" operator="equal">
      <formula>"High"</formula>
    </cfRule>
    <cfRule type="cellIs" dxfId="286" priority="86" operator="equal">
      <formula>"Medium"</formula>
    </cfRule>
    <cfRule type="cellIs" dxfId="285" priority="87" operator="equal">
      <formula>"Low"</formula>
    </cfRule>
  </conditionalFormatting>
  <conditionalFormatting sqref="F75:O75">
    <cfRule type="cellIs" dxfId="284" priority="82" operator="equal">
      <formula>"High"</formula>
    </cfRule>
    <cfRule type="cellIs" dxfId="283" priority="83" operator="equal">
      <formula>"Medium"</formula>
    </cfRule>
    <cfRule type="cellIs" dxfId="282" priority="84" operator="equal">
      <formula>"Low"</formula>
    </cfRule>
  </conditionalFormatting>
  <conditionalFormatting sqref="F78:O78">
    <cfRule type="cellIs" dxfId="281" priority="79" operator="equal">
      <formula>"High"</formula>
    </cfRule>
    <cfRule type="cellIs" dxfId="280" priority="80" operator="equal">
      <formula>"Medium"</formula>
    </cfRule>
    <cfRule type="cellIs" dxfId="279" priority="81" operator="equal">
      <formula>"Low"</formula>
    </cfRule>
  </conditionalFormatting>
  <conditionalFormatting sqref="F81:O81">
    <cfRule type="cellIs" dxfId="278" priority="76" operator="equal">
      <formula>"High"</formula>
    </cfRule>
    <cfRule type="cellIs" dxfId="277" priority="77" operator="equal">
      <formula>"Medium"</formula>
    </cfRule>
    <cfRule type="cellIs" dxfId="276" priority="78" operator="equal">
      <formula>"Low"</formula>
    </cfRule>
  </conditionalFormatting>
  <conditionalFormatting sqref="F84:O84">
    <cfRule type="cellIs" dxfId="275" priority="73" operator="equal">
      <formula>"High"</formula>
    </cfRule>
    <cfRule type="cellIs" dxfId="274" priority="74" operator="equal">
      <formula>"Medium"</formula>
    </cfRule>
    <cfRule type="cellIs" dxfId="273" priority="75" operator="equal">
      <formula>"Low"</formula>
    </cfRule>
  </conditionalFormatting>
  <conditionalFormatting sqref="F87:O87">
    <cfRule type="cellIs" dxfId="272" priority="70" operator="equal">
      <formula>"High"</formula>
    </cfRule>
    <cfRule type="cellIs" dxfId="271" priority="71" operator="equal">
      <formula>"Medium"</formula>
    </cfRule>
    <cfRule type="cellIs" dxfId="270" priority="72" operator="equal">
      <formula>"Low"</formula>
    </cfRule>
  </conditionalFormatting>
  <conditionalFormatting sqref="F129:O129">
    <cfRule type="cellIs" dxfId="269" priority="46" operator="equal">
      <formula>"High"</formula>
    </cfRule>
    <cfRule type="cellIs" dxfId="268" priority="47" operator="equal">
      <formula>"Medium"</formula>
    </cfRule>
    <cfRule type="cellIs" dxfId="267" priority="48" operator="equal">
      <formula>"Low"</formula>
    </cfRule>
  </conditionalFormatting>
  <conditionalFormatting sqref="F93:AF93 F96:AF96 F99:AF99 F102:AF102 F105:AF105 F108:AF108">
    <cfRule type="cellIs" dxfId="266" priority="67" operator="equal">
      <formula>"High"</formula>
    </cfRule>
    <cfRule type="cellIs" dxfId="265" priority="68" operator="equal">
      <formula>"Medium"</formula>
    </cfRule>
    <cfRule type="cellIs" dxfId="264" priority="69" operator="equal">
      <formula>"lOW"</formula>
    </cfRule>
  </conditionalFormatting>
  <conditionalFormatting sqref="P114:AF114 P117:AF117 P120:AF120 P123:AF123 P126:AF126 P129:AF129">
    <cfRule type="cellIs" dxfId="263" priority="64" operator="equal">
      <formula>"High"</formula>
    </cfRule>
    <cfRule type="cellIs" dxfId="262" priority="65" operator="equal">
      <formula>"Medium"</formula>
    </cfRule>
    <cfRule type="cellIs" dxfId="261" priority="66" operator="equal">
      <formula>"Low"</formula>
    </cfRule>
  </conditionalFormatting>
  <conditionalFormatting sqref="F114:O114">
    <cfRule type="cellIs" dxfId="260" priority="61" operator="equal">
      <formula>"High"</formula>
    </cfRule>
    <cfRule type="cellIs" dxfId="259" priority="62" operator="equal">
      <formula>"Medium"</formula>
    </cfRule>
    <cfRule type="cellIs" dxfId="258" priority="63" operator="equal">
      <formula>"Low"</formula>
    </cfRule>
  </conditionalFormatting>
  <conditionalFormatting sqref="F117:O117">
    <cfRule type="cellIs" dxfId="257" priority="58" operator="equal">
      <formula>"High"</formula>
    </cfRule>
    <cfRule type="cellIs" dxfId="256" priority="59" operator="equal">
      <formula>"Medium"</formula>
    </cfRule>
    <cfRule type="cellIs" dxfId="255" priority="60" operator="equal">
      <formula>"Low"</formula>
    </cfRule>
  </conditionalFormatting>
  <conditionalFormatting sqref="F120:O120">
    <cfRule type="cellIs" dxfId="254" priority="55" operator="equal">
      <formula>"High"</formula>
    </cfRule>
    <cfRule type="cellIs" dxfId="253" priority="56" operator="equal">
      <formula>"Medium"</formula>
    </cfRule>
    <cfRule type="cellIs" dxfId="252" priority="57" operator="equal">
      <formula>"Low"</formula>
    </cfRule>
  </conditionalFormatting>
  <conditionalFormatting sqref="F123:O123">
    <cfRule type="cellIs" dxfId="251" priority="52" operator="equal">
      <formula>"High"</formula>
    </cfRule>
    <cfRule type="cellIs" dxfId="250" priority="53" operator="equal">
      <formula>"Medium"</formula>
    </cfRule>
    <cfRule type="cellIs" dxfId="249" priority="54" operator="equal">
      <formula>"Low"</formula>
    </cfRule>
  </conditionalFormatting>
  <conditionalFormatting sqref="F126:O126">
    <cfRule type="cellIs" dxfId="248" priority="49" operator="equal">
      <formula>"High"</formula>
    </cfRule>
    <cfRule type="cellIs" dxfId="247" priority="50" operator="equal">
      <formula>"Medium"</formula>
    </cfRule>
    <cfRule type="cellIs" dxfId="246" priority="51" operator="equal">
      <formula>"Low"</formula>
    </cfRule>
  </conditionalFormatting>
  <conditionalFormatting sqref="F149:O149">
    <cfRule type="cellIs" dxfId="245" priority="1" operator="equal">
      <formula>"High"</formula>
    </cfRule>
    <cfRule type="cellIs" dxfId="244" priority="2" operator="equal">
      <formula>"Medium"</formula>
    </cfRule>
    <cfRule type="cellIs" dxfId="243" priority="3" operator="equal">
      <formula>"Low"</formula>
    </cfRule>
  </conditionalFormatting>
  <conditionalFormatting sqref="P134:AF134 P137:AF137 P140:AF140 P143:AF143 P146:AF146 P149:AF149">
    <cfRule type="cellIs" dxfId="242" priority="19" operator="equal">
      <formula>"High"</formula>
    </cfRule>
    <cfRule type="cellIs" dxfId="241" priority="20" operator="equal">
      <formula>"Medium"</formula>
    </cfRule>
    <cfRule type="cellIs" dxfId="240" priority="21" operator="equal">
      <formula>"Low"</formula>
    </cfRule>
  </conditionalFormatting>
  <conditionalFormatting sqref="F134:O134">
    <cfRule type="cellIs" dxfId="239" priority="16" operator="equal">
      <formula>"High"</formula>
    </cfRule>
    <cfRule type="cellIs" dxfId="238" priority="17" operator="equal">
      <formula>"Medium"</formula>
    </cfRule>
    <cfRule type="cellIs" dxfId="237" priority="18" operator="equal">
      <formula>"Low"</formula>
    </cfRule>
  </conditionalFormatting>
  <conditionalFormatting sqref="F137:O137">
    <cfRule type="cellIs" dxfId="236" priority="13" operator="equal">
      <formula>"High"</formula>
    </cfRule>
    <cfRule type="cellIs" dxfId="235" priority="14" operator="equal">
      <formula>"Medium"</formula>
    </cfRule>
    <cfRule type="cellIs" dxfId="234" priority="15" operator="equal">
      <formula>"Low"</formula>
    </cfRule>
  </conditionalFormatting>
  <conditionalFormatting sqref="F140:O140">
    <cfRule type="cellIs" dxfId="233" priority="10" operator="equal">
      <formula>"High"</formula>
    </cfRule>
    <cfRule type="cellIs" dxfId="232" priority="11" operator="equal">
      <formula>"Medium"</formula>
    </cfRule>
    <cfRule type="cellIs" dxfId="231" priority="12" operator="equal">
      <formula>"Low"</formula>
    </cfRule>
  </conditionalFormatting>
  <conditionalFormatting sqref="F143:O143">
    <cfRule type="cellIs" dxfId="230" priority="7" operator="equal">
      <formula>"High"</formula>
    </cfRule>
    <cfRule type="cellIs" dxfId="229" priority="8" operator="equal">
      <formula>"Medium"</formula>
    </cfRule>
    <cfRule type="cellIs" dxfId="228" priority="9" operator="equal">
      <formula>"Low"</formula>
    </cfRule>
  </conditionalFormatting>
  <conditionalFormatting sqref="F146:O146">
    <cfRule type="cellIs" dxfId="227" priority="4" operator="equal">
      <formula>"High"</formula>
    </cfRule>
    <cfRule type="cellIs" dxfId="226" priority="5" operator="equal">
      <formula>"Medium"</formula>
    </cfRule>
    <cfRule type="cellIs" dxfId="225" priority="6" operator="equal">
      <formula>"Low"</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A8DB9-75E5-4DFC-AD66-E02B667870BA}">
  <dimension ref="A1:C8"/>
  <sheetViews>
    <sheetView topLeftCell="A7" zoomScale="145" zoomScaleNormal="145" workbookViewId="0">
      <selection activeCell="D5" sqref="D5"/>
    </sheetView>
  </sheetViews>
  <sheetFormatPr defaultRowHeight="14.5" x14ac:dyDescent="0.35"/>
  <cols>
    <col min="1" max="1" width="22.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603</v>
      </c>
      <c r="B3" s="29" t="s">
        <v>565</v>
      </c>
    </row>
    <row r="4" spans="1:3" x14ac:dyDescent="0.35">
      <c r="A4" s="29" t="s">
        <v>602</v>
      </c>
      <c r="B4" t="s">
        <v>219</v>
      </c>
      <c r="C4" t="s">
        <v>567</v>
      </c>
    </row>
    <row r="5" spans="1:3" x14ac:dyDescent="0.35">
      <c r="A5" t="s">
        <v>575</v>
      </c>
      <c r="B5" s="30">
        <v>5</v>
      </c>
      <c r="C5" s="30">
        <v>1</v>
      </c>
    </row>
    <row r="6" spans="1:3" x14ac:dyDescent="0.35">
      <c r="A6" t="s">
        <v>582</v>
      </c>
      <c r="B6" s="30">
        <v>2</v>
      </c>
      <c r="C6" s="30"/>
    </row>
    <row r="7" spans="1:3" x14ac:dyDescent="0.35">
      <c r="A7" t="s">
        <v>577</v>
      </c>
      <c r="B7" s="30">
        <v>1</v>
      </c>
      <c r="C7" s="30"/>
    </row>
    <row r="8" spans="1:3" x14ac:dyDescent="0.35">
      <c r="A8" t="s">
        <v>54</v>
      </c>
      <c r="B8" s="30">
        <v>2</v>
      </c>
      <c r="C8" s="30"/>
    </row>
  </sheetData>
  <pageMargins left="0.511811024" right="0.511811024" top="0.78740157499999996" bottom="0.78740157499999996" header="0.31496062000000002" footer="0.31496062000000002"/>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AE339-4D3E-41CA-8E3F-A1B5ACC9408A}">
  <dimension ref="A1:C7"/>
  <sheetViews>
    <sheetView topLeftCell="A7" zoomScale="145" zoomScaleNormal="145" workbookViewId="0">
      <selection activeCell="J5" sqref="J5"/>
    </sheetView>
  </sheetViews>
  <sheetFormatPr defaultRowHeight="14.5" x14ac:dyDescent="0.35"/>
  <cols>
    <col min="1" max="1" width="22.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605</v>
      </c>
      <c r="B3" s="29" t="s">
        <v>565</v>
      </c>
    </row>
    <row r="4" spans="1:3" x14ac:dyDescent="0.35">
      <c r="A4" s="29" t="s">
        <v>604</v>
      </c>
      <c r="B4" t="s">
        <v>219</v>
      </c>
      <c r="C4" t="s">
        <v>567</v>
      </c>
    </row>
    <row r="5" spans="1:3" x14ac:dyDescent="0.35">
      <c r="A5" t="s">
        <v>575</v>
      </c>
      <c r="B5" s="30">
        <v>7</v>
      </c>
      <c r="C5" s="30">
        <v>1</v>
      </c>
    </row>
    <row r="6" spans="1:3" x14ac:dyDescent="0.35">
      <c r="A6" t="s">
        <v>582</v>
      </c>
      <c r="B6" s="30">
        <v>2</v>
      </c>
      <c r="C6" s="30"/>
    </row>
    <row r="7" spans="1:3" x14ac:dyDescent="0.35">
      <c r="A7" t="s">
        <v>54</v>
      </c>
      <c r="B7" s="30">
        <v>1</v>
      </c>
      <c r="C7" s="30"/>
    </row>
  </sheetData>
  <pageMargins left="0.511811024" right="0.511811024" top="0.78740157499999996" bottom="0.78740157499999996" header="0.31496062000000002" footer="0.31496062000000002"/>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0C87-4927-424C-B140-EEE4047489CC}">
  <dimension ref="A1:C9"/>
  <sheetViews>
    <sheetView topLeftCell="A7" zoomScale="145" zoomScaleNormal="145" workbookViewId="0">
      <selection activeCell="K6" sqref="K6"/>
    </sheetView>
  </sheetViews>
  <sheetFormatPr defaultRowHeight="14.5" x14ac:dyDescent="0.35"/>
  <cols>
    <col min="1" max="1" width="22.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607</v>
      </c>
      <c r="B3" s="29" t="s">
        <v>565</v>
      </c>
    </row>
    <row r="4" spans="1:3" x14ac:dyDescent="0.35">
      <c r="A4" s="29" t="s">
        <v>606</v>
      </c>
      <c r="B4" t="s">
        <v>219</v>
      </c>
      <c r="C4" t="s">
        <v>567</v>
      </c>
    </row>
    <row r="5" spans="1:3" x14ac:dyDescent="0.35">
      <c r="A5" t="s">
        <v>582</v>
      </c>
      <c r="B5" s="30">
        <v>1</v>
      </c>
      <c r="C5" s="30"/>
    </row>
    <row r="6" spans="1:3" x14ac:dyDescent="0.35">
      <c r="A6" t="s">
        <v>577</v>
      </c>
      <c r="B6" s="30">
        <v>3</v>
      </c>
      <c r="C6" s="30">
        <v>1</v>
      </c>
    </row>
    <row r="7" spans="1:3" x14ac:dyDescent="0.35">
      <c r="A7" t="s">
        <v>583</v>
      </c>
      <c r="B7" s="30">
        <v>4</v>
      </c>
      <c r="C7" s="30"/>
    </row>
    <row r="8" spans="1:3" x14ac:dyDescent="0.35">
      <c r="A8" t="s">
        <v>576</v>
      </c>
      <c r="B8" s="30">
        <v>1</v>
      </c>
      <c r="C8" s="30"/>
    </row>
    <row r="9" spans="1:3" x14ac:dyDescent="0.35">
      <c r="A9" t="s">
        <v>54</v>
      </c>
      <c r="B9" s="30">
        <v>1</v>
      </c>
      <c r="C9" s="30"/>
    </row>
  </sheetData>
  <pageMargins left="0.511811024" right="0.511811024" top="0.78740157499999996" bottom="0.78740157499999996" header="0.31496062000000002" footer="0.31496062000000002"/>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F94F-E8D6-4EF9-9DE5-6A1D623BD061}">
  <dimension ref="A1:C7"/>
  <sheetViews>
    <sheetView topLeftCell="A4" zoomScale="145" zoomScaleNormal="145" workbookViewId="0">
      <selection activeCell="L6" sqref="L6"/>
    </sheetView>
  </sheetViews>
  <sheetFormatPr defaultRowHeight="14.5" x14ac:dyDescent="0.35"/>
  <cols>
    <col min="1" max="1" width="22.632812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 min="7" max="7" width="3.36328125" bestFit="1" customWidth="1"/>
  </cols>
  <sheetData>
    <row r="1" spans="1:3" x14ac:dyDescent="0.35">
      <c r="A1" s="29" t="s">
        <v>564</v>
      </c>
      <c r="B1" t="s">
        <v>370</v>
      </c>
    </row>
    <row r="3" spans="1:3" x14ac:dyDescent="0.35">
      <c r="A3" s="29" t="s">
        <v>609</v>
      </c>
      <c r="B3" s="29" t="s">
        <v>565</v>
      </c>
    </row>
    <row r="4" spans="1:3" x14ac:dyDescent="0.35">
      <c r="A4" s="29" t="s">
        <v>608</v>
      </c>
      <c r="B4" t="s">
        <v>219</v>
      </c>
      <c r="C4" t="s">
        <v>567</v>
      </c>
    </row>
    <row r="5" spans="1:3" x14ac:dyDescent="0.35">
      <c r="A5" t="s">
        <v>575</v>
      </c>
      <c r="B5" s="30">
        <v>1</v>
      </c>
      <c r="C5" s="30"/>
    </row>
    <row r="6" spans="1:3" x14ac:dyDescent="0.35">
      <c r="A6" t="s">
        <v>582</v>
      </c>
      <c r="B6" s="30">
        <v>8</v>
      </c>
      <c r="C6" s="30">
        <v>1</v>
      </c>
    </row>
    <row r="7" spans="1:3" x14ac:dyDescent="0.35">
      <c r="A7" t="s">
        <v>54</v>
      </c>
      <c r="B7" s="30">
        <v>1</v>
      </c>
      <c r="C7" s="30"/>
    </row>
  </sheetData>
  <pageMargins left="0.511811024" right="0.511811024" top="0.78740157499999996" bottom="0.78740157499999996" header="0.31496062000000002" footer="0.31496062000000002"/>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03C92-396B-41DB-9953-84259256913B}">
  <dimension ref="A1:C8"/>
  <sheetViews>
    <sheetView topLeftCell="A7" zoomScale="175" zoomScaleNormal="175" workbookViewId="0">
      <selection activeCell="J7" sqref="J7"/>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36328125" bestFit="1" customWidth="1"/>
  </cols>
  <sheetData>
    <row r="1" spans="1:3" x14ac:dyDescent="0.35">
      <c r="A1" s="29" t="s">
        <v>564</v>
      </c>
      <c r="B1" t="s">
        <v>370</v>
      </c>
    </row>
    <row r="3" spans="1:3" x14ac:dyDescent="0.35">
      <c r="A3" s="29" t="s">
        <v>611</v>
      </c>
      <c r="B3" s="29" t="s">
        <v>565</v>
      </c>
    </row>
    <row r="4" spans="1:3" x14ac:dyDescent="0.35">
      <c r="A4" s="29" t="s">
        <v>610</v>
      </c>
      <c r="B4" t="s">
        <v>219</v>
      </c>
      <c r="C4" t="s">
        <v>567</v>
      </c>
    </row>
    <row r="5" spans="1:3" x14ac:dyDescent="0.35">
      <c r="A5" t="s">
        <v>575</v>
      </c>
      <c r="B5" s="30">
        <v>3</v>
      </c>
      <c r="C5" s="30">
        <v>1</v>
      </c>
    </row>
    <row r="6" spans="1:3" x14ac:dyDescent="0.35">
      <c r="A6" t="s">
        <v>582</v>
      </c>
      <c r="B6" s="30">
        <v>5</v>
      </c>
      <c r="C6" s="30"/>
    </row>
    <row r="7" spans="1:3" x14ac:dyDescent="0.35">
      <c r="A7" t="s">
        <v>577</v>
      </c>
      <c r="B7" s="30">
        <v>1</v>
      </c>
      <c r="C7" s="30"/>
    </row>
    <row r="8" spans="1:3" x14ac:dyDescent="0.35">
      <c r="A8" t="s">
        <v>583</v>
      </c>
      <c r="B8" s="30">
        <v>1</v>
      </c>
      <c r="C8" s="30"/>
    </row>
  </sheetData>
  <pageMargins left="0.511811024" right="0.511811024" top="0.78740157499999996" bottom="0.78740157499999996" header="0.31496062000000002" footer="0.31496062000000002"/>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20A6E-811B-4654-BCF1-C37BE88F0A8D}">
  <dimension ref="A1:C7"/>
  <sheetViews>
    <sheetView topLeftCell="A7" zoomScale="175" zoomScaleNormal="175" workbookViewId="0">
      <selection activeCell="J6" sqref="J6"/>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36328125" bestFit="1" customWidth="1"/>
  </cols>
  <sheetData>
    <row r="1" spans="1:3" x14ac:dyDescent="0.35">
      <c r="A1" s="29" t="s">
        <v>564</v>
      </c>
      <c r="B1" t="s">
        <v>370</v>
      </c>
    </row>
    <row r="3" spans="1:3" x14ac:dyDescent="0.35">
      <c r="A3" s="29" t="s">
        <v>613</v>
      </c>
      <c r="B3" s="29" t="s">
        <v>565</v>
      </c>
    </row>
    <row r="4" spans="1:3" x14ac:dyDescent="0.35">
      <c r="A4" s="29" t="s">
        <v>612</v>
      </c>
      <c r="B4" t="s">
        <v>219</v>
      </c>
      <c r="C4" t="s">
        <v>567</v>
      </c>
    </row>
    <row r="5" spans="1:3" x14ac:dyDescent="0.35">
      <c r="A5" t="s">
        <v>575</v>
      </c>
      <c r="B5" s="30">
        <v>7</v>
      </c>
      <c r="C5" s="30">
        <v>1</v>
      </c>
    </row>
    <row r="6" spans="1:3" x14ac:dyDescent="0.35">
      <c r="A6" t="s">
        <v>577</v>
      </c>
      <c r="B6" s="30">
        <v>1</v>
      </c>
      <c r="C6" s="30"/>
    </row>
    <row r="7" spans="1:3" x14ac:dyDescent="0.35">
      <c r="A7" t="s">
        <v>54</v>
      </c>
      <c r="B7" s="30">
        <v>2</v>
      </c>
      <c r="C7" s="30"/>
    </row>
  </sheetData>
  <pageMargins left="0.511811024" right="0.511811024" top="0.78740157499999996" bottom="0.78740157499999996" header="0.31496062000000002" footer="0.31496062000000002"/>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E9CF-5A85-480D-96FE-7F5C678712C4}">
  <dimension ref="A1:C5"/>
  <sheetViews>
    <sheetView topLeftCell="A7" zoomScale="175" zoomScaleNormal="175" workbookViewId="0">
      <selection activeCell="J10" sqref="J10"/>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36328125" bestFit="1" customWidth="1"/>
  </cols>
  <sheetData>
    <row r="1" spans="1:3" x14ac:dyDescent="0.35">
      <c r="A1" s="29" t="s">
        <v>564</v>
      </c>
      <c r="B1" t="s">
        <v>370</v>
      </c>
    </row>
    <row r="3" spans="1:3" x14ac:dyDescent="0.35">
      <c r="A3" s="29" t="s">
        <v>615</v>
      </c>
      <c r="B3" s="29" t="s">
        <v>565</v>
      </c>
    </row>
    <row r="4" spans="1:3" x14ac:dyDescent="0.35">
      <c r="A4" s="29" t="s">
        <v>614</v>
      </c>
      <c r="B4" t="s">
        <v>219</v>
      </c>
      <c r="C4" t="s">
        <v>567</v>
      </c>
    </row>
    <row r="5" spans="1:3" x14ac:dyDescent="0.35">
      <c r="A5" t="s">
        <v>575</v>
      </c>
      <c r="B5" s="30">
        <v>10</v>
      </c>
      <c r="C5" s="30">
        <v>1</v>
      </c>
    </row>
  </sheetData>
  <pageMargins left="0.511811024" right="0.511811024" top="0.78740157499999996" bottom="0.78740157499999996" header="0.31496062000000002" footer="0.31496062000000002"/>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26038-F19D-4854-ACB9-D453B276488E}">
  <dimension ref="A1:C7"/>
  <sheetViews>
    <sheetView topLeftCell="A7" zoomScale="175" zoomScaleNormal="175" workbookViewId="0">
      <selection activeCell="H10" sqref="H10"/>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54296875" bestFit="1" customWidth="1"/>
  </cols>
  <sheetData>
    <row r="1" spans="1:3" x14ac:dyDescent="0.35">
      <c r="A1" s="29" t="s">
        <v>564</v>
      </c>
      <c r="B1" t="s">
        <v>370</v>
      </c>
    </row>
    <row r="3" spans="1:3" x14ac:dyDescent="0.35">
      <c r="A3" s="29" t="s">
        <v>617</v>
      </c>
      <c r="B3" s="29" t="s">
        <v>565</v>
      </c>
    </row>
    <row r="4" spans="1:3" x14ac:dyDescent="0.35">
      <c r="A4" s="29" t="s">
        <v>616</v>
      </c>
      <c r="B4" t="s">
        <v>219</v>
      </c>
      <c r="C4" t="s">
        <v>567</v>
      </c>
    </row>
    <row r="5" spans="1:3" x14ac:dyDescent="0.35">
      <c r="A5" t="s">
        <v>575</v>
      </c>
      <c r="B5" s="30">
        <v>7</v>
      </c>
      <c r="C5" s="30"/>
    </row>
    <row r="6" spans="1:3" x14ac:dyDescent="0.35">
      <c r="A6" t="s">
        <v>582</v>
      </c>
      <c r="B6" s="30">
        <v>2</v>
      </c>
      <c r="C6" s="30">
        <v>1</v>
      </c>
    </row>
    <row r="7" spans="1:3" x14ac:dyDescent="0.35">
      <c r="A7" t="s">
        <v>577</v>
      </c>
      <c r="B7" s="30">
        <v>1</v>
      </c>
      <c r="C7" s="30"/>
    </row>
  </sheetData>
  <pageMargins left="0.511811024" right="0.511811024" top="0.78740157499999996" bottom="0.78740157499999996" header="0.31496062000000002" footer="0.31496062000000002"/>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F7EAE-29F7-40C5-A615-5CDE03E6283F}">
  <dimension ref="A1:C7"/>
  <sheetViews>
    <sheetView topLeftCell="A10" zoomScale="175" zoomScaleNormal="175" workbookViewId="0">
      <selection activeCell="H10" sqref="H10"/>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54296875" bestFit="1" customWidth="1"/>
  </cols>
  <sheetData>
    <row r="1" spans="1:3" x14ac:dyDescent="0.35">
      <c r="A1" s="29" t="s">
        <v>564</v>
      </c>
      <c r="B1" t="s">
        <v>370</v>
      </c>
    </row>
    <row r="3" spans="1:3" x14ac:dyDescent="0.35">
      <c r="A3" s="29" t="s">
        <v>619</v>
      </c>
      <c r="B3" s="29" t="s">
        <v>565</v>
      </c>
    </row>
    <row r="4" spans="1:3" x14ac:dyDescent="0.35">
      <c r="A4" s="29" t="s">
        <v>618</v>
      </c>
      <c r="B4" t="s">
        <v>219</v>
      </c>
      <c r="C4" t="s">
        <v>567</v>
      </c>
    </row>
    <row r="5" spans="1:3" x14ac:dyDescent="0.35">
      <c r="A5" t="s">
        <v>575</v>
      </c>
      <c r="B5" s="30">
        <v>7</v>
      </c>
      <c r="C5" s="30"/>
    </row>
    <row r="6" spans="1:3" x14ac:dyDescent="0.35">
      <c r="A6" t="s">
        <v>582</v>
      </c>
      <c r="B6" s="30">
        <v>2</v>
      </c>
      <c r="C6" s="30">
        <v>1</v>
      </c>
    </row>
    <row r="7" spans="1:3" x14ac:dyDescent="0.35">
      <c r="A7" t="s">
        <v>577</v>
      </c>
      <c r="B7" s="30">
        <v>1</v>
      </c>
      <c r="C7" s="30"/>
    </row>
  </sheetData>
  <pageMargins left="0.511811024" right="0.511811024" top="0.78740157499999996" bottom="0.78740157499999996" header="0.31496062000000002" footer="0.31496062000000002"/>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14C6-149F-4491-9072-0A068AC509B2}">
  <dimension ref="A1:E7"/>
  <sheetViews>
    <sheetView zoomScale="175" zoomScaleNormal="175" workbookViewId="0">
      <selection activeCell="H10" sqref="H10"/>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54296875" bestFit="1" customWidth="1"/>
  </cols>
  <sheetData>
    <row r="1" spans="1:5" x14ac:dyDescent="0.35">
      <c r="A1" s="29" t="s">
        <v>564</v>
      </c>
      <c r="B1" t="s">
        <v>568</v>
      </c>
    </row>
    <row r="3" spans="1:5" x14ac:dyDescent="0.35">
      <c r="A3" s="29" t="s">
        <v>621</v>
      </c>
      <c r="B3" s="29" t="s">
        <v>565</v>
      </c>
    </row>
    <row r="4" spans="1:5" x14ac:dyDescent="0.35">
      <c r="A4" s="29" t="s">
        <v>620</v>
      </c>
      <c r="B4" t="s">
        <v>219</v>
      </c>
      <c r="C4" t="s">
        <v>567</v>
      </c>
      <c r="D4" t="s">
        <v>569</v>
      </c>
      <c r="E4" t="s">
        <v>571</v>
      </c>
    </row>
    <row r="5" spans="1:5" x14ac:dyDescent="0.35">
      <c r="A5" t="s">
        <v>575</v>
      </c>
      <c r="B5" s="30">
        <v>1</v>
      </c>
      <c r="C5" s="30">
        <v>2</v>
      </c>
      <c r="D5" s="30"/>
      <c r="E5" s="30">
        <v>2</v>
      </c>
    </row>
    <row r="6" spans="1:5" x14ac:dyDescent="0.35">
      <c r="A6" t="s">
        <v>577</v>
      </c>
      <c r="B6" s="30">
        <v>4</v>
      </c>
      <c r="C6" s="30"/>
      <c r="D6" s="30">
        <v>1</v>
      </c>
      <c r="E6" s="30"/>
    </row>
    <row r="7" spans="1:5" x14ac:dyDescent="0.35">
      <c r="A7" t="s">
        <v>576</v>
      </c>
      <c r="B7" s="30">
        <v>3</v>
      </c>
      <c r="C7" s="30"/>
      <c r="D7" s="30"/>
      <c r="E7" s="30"/>
    </row>
  </sheetData>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1C842-9417-4CE7-9F26-FEA4A37AF801}">
  <dimension ref="A1:AQ146"/>
  <sheetViews>
    <sheetView zoomScaleNormal="100" workbookViewId="0">
      <pane xSplit="4" ySplit="1" topLeftCell="X141" activePane="bottomRight" state="frozen"/>
      <selection pane="topRight" activeCell="C1" sqref="C1"/>
      <selection pane="bottomLeft" activeCell="A3" sqref="A3"/>
      <selection pane="bottomRight" activeCell="D120" sqref="D120"/>
    </sheetView>
  </sheetViews>
  <sheetFormatPr defaultRowHeight="14.5" x14ac:dyDescent="0.35"/>
  <cols>
    <col min="2" max="2" width="23.81640625" style="18" customWidth="1"/>
    <col min="3" max="3" width="15.26953125" style="18" bestFit="1" customWidth="1"/>
    <col min="4" max="4" width="12.6328125" style="18" bestFit="1" customWidth="1"/>
    <col min="5" max="5" width="14" style="18" bestFit="1" customWidth="1"/>
    <col min="6" max="32" width="12.6328125" style="18" customWidth="1"/>
    <col min="33" max="33" width="12.6328125" style="39" customWidth="1"/>
    <col min="34" max="42" width="8.7265625" style="39"/>
  </cols>
  <sheetData>
    <row r="1" spans="1:43" ht="28" x14ac:dyDescent="0.35">
      <c r="B1" s="82" t="s">
        <v>1</v>
      </c>
      <c r="C1" s="1" t="s">
        <v>4</v>
      </c>
      <c r="D1" s="28" t="s">
        <v>564</v>
      </c>
      <c r="E1" s="28" t="s">
        <v>565</v>
      </c>
      <c r="F1" s="2" t="s">
        <v>650</v>
      </c>
      <c r="G1" s="2" t="s">
        <v>651</v>
      </c>
      <c r="H1" s="2" t="s">
        <v>652</v>
      </c>
      <c r="I1" s="2" t="s">
        <v>653</v>
      </c>
      <c r="J1" s="2" t="s">
        <v>654</v>
      </c>
      <c r="K1" s="2" t="s">
        <v>655</v>
      </c>
      <c r="L1" s="2" t="s">
        <v>656</v>
      </c>
      <c r="M1" s="2" t="s">
        <v>657</v>
      </c>
      <c r="N1" s="2" t="s">
        <v>658</v>
      </c>
      <c r="O1" s="2" t="s">
        <v>659</v>
      </c>
      <c r="P1" s="2" t="s">
        <v>660</v>
      </c>
      <c r="Q1" s="2" t="s">
        <v>661</v>
      </c>
      <c r="R1" s="2" t="s">
        <v>662</v>
      </c>
      <c r="S1" s="2" t="s">
        <v>663</v>
      </c>
      <c r="T1" s="2" t="s">
        <v>664</v>
      </c>
      <c r="U1" s="2" t="s">
        <v>665</v>
      </c>
      <c r="V1" s="2" t="s">
        <v>666</v>
      </c>
      <c r="W1" s="2" t="s">
        <v>667</v>
      </c>
      <c r="X1" s="2" t="s">
        <v>668</v>
      </c>
      <c r="Y1" s="2" t="s">
        <v>669</v>
      </c>
      <c r="Z1" s="2" t="s">
        <v>670</v>
      </c>
      <c r="AA1" s="2" t="s">
        <v>671</v>
      </c>
      <c r="AB1" s="2" t="s">
        <v>672</v>
      </c>
      <c r="AC1" s="2" t="s">
        <v>673</v>
      </c>
      <c r="AD1" s="2" t="s">
        <v>674</v>
      </c>
      <c r="AE1" s="2" t="s">
        <v>675</v>
      </c>
      <c r="AF1" s="82" t="s">
        <v>676</v>
      </c>
      <c r="AG1" s="42" t="s">
        <v>698</v>
      </c>
      <c r="AH1" s="45" t="s">
        <v>695</v>
      </c>
      <c r="AI1" s="45" t="s">
        <v>690</v>
      </c>
      <c r="AJ1" s="45" t="s">
        <v>691</v>
      </c>
      <c r="AK1" s="45" t="s">
        <v>692</v>
      </c>
      <c r="AL1" s="45" t="s">
        <v>693</v>
      </c>
      <c r="AM1" s="45" t="s">
        <v>694</v>
      </c>
      <c r="AN1" s="46" t="s">
        <v>696</v>
      </c>
      <c r="AO1" s="46" t="s">
        <v>697</v>
      </c>
      <c r="AP1" s="43" t="s">
        <v>699</v>
      </c>
      <c r="AQ1" s="41" t="s">
        <v>701</v>
      </c>
    </row>
    <row r="2" spans="1:43" x14ac:dyDescent="0.35">
      <c r="A2" t="str">
        <f>RIGHT(E2,2)</f>
        <v>MA</v>
      </c>
      <c r="B2" s="31" t="s">
        <v>350</v>
      </c>
      <c r="C2" s="32" t="s">
        <v>353</v>
      </c>
      <c r="D2" s="33" t="s">
        <v>568</v>
      </c>
      <c r="E2" s="33" t="s">
        <v>219</v>
      </c>
      <c r="F2" s="22">
        <v>1</v>
      </c>
      <c r="G2" s="22">
        <v>5</v>
      </c>
      <c r="H2" s="22">
        <v>1</v>
      </c>
      <c r="I2" s="22">
        <v>2</v>
      </c>
      <c r="J2" s="22">
        <v>3</v>
      </c>
      <c r="K2" s="22">
        <v>3</v>
      </c>
      <c r="L2" s="22">
        <v>1</v>
      </c>
      <c r="M2" s="22">
        <v>1</v>
      </c>
      <c r="N2" s="22">
        <v>5</v>
      </c>
      <c r="O2" s="22">
        <v>1</v>
      </c>
      <c r="P2" s="22">
        <v>1</v>
      </c>
      <c r="Q2" s="22">
        <v>1</v>
      </c>
      <c r="R2" s="22">
        <v>1</v>
      </c>
      <c r="S2" s="22">
        <v>2</v>
      </c>
      <c r="T2" s="22">
        <v>2</v>
      </c>
      <c r="U2" s="22">
        <v>3</v>
      </c>
      <c r="V2" s="22">
        <v>2</v>
      </c>
      <c r="W2" s="22">
        <v>1</v>
      </c>
      <c r="X2" s="22">
        <v>1</v>
      </c>
      <c r="Y2" s="8">
        <v>1</v>
      </c>
      <c r="Z2" s="22">
        <v>1</v>
      </c>
      <c r="AA2" s="22">
        <v>2</v>
      </c>
      <c r="AB2" s="22">
        <v>3</v>
      </c>
      <c r="AC2" s="22">
        <v>1</v>
      </c>
      <c r="AD2" s="22">
        <v>1</v>
      </c>
      <c r="AE2" s="22">
        <v>5</v>
      </c>
      <c r="AF2" s="31">
        <v>1</v>
      </c>
      <c r="AG2" s="31">
        <f>SUM(F2:AF2)</f>
        <v>52</v>
      </c>
      <c r="AH2" s="47">
        <f>COUNTIF(F2:AF2,"0")</f>
        <v>0</v>
      </c>
      <c r="AI2" s="47">
        <f>COUNTIF(F2:AF2,"1")</f>
        <v>15</v>
      </c>
      <c r="AJ2" s="47">
        <f>COUNTIF(F2:AF2,"2")</f>
        <v>5</v>
      </c>
      <c r="AK2" s="47">
        <f>COUNTIF(F2:AF2,"3")</f>
        <v>4</v>
      </c>
      <c r="AL2" s="47">
        <f>COUNTIF(F2:AF2,"4")</f>
        <v>0</v>
      </c>
      <c r="AM2" s="47">
        <f>COUNTIF(F2:AF2,"5")</f>
        <v>3</v>
      </c>
      <c r="AN2" s="47">
        <f>(27-AH2)*1</f>
        <v>27</v>
      </c>
      <c r="AO2" s="47">
        <f>(27-AH2)*5</f>
        <v>135</v>
      </c>
      <c r="AP2" s="44">
        <f>((100*(AG2-AN2))/(AO2-AN2))</f>
        <v>23.148148148148149</v>
      </c>
      <c r="AQ2" s="50" t="str">
        <f>IF(AP2&lt;=20,"Low",IF(AND(AP2&gt;20,AP2&lt;=60),"Medium",IF(AP2&gt;60,"High")))</f>
        <v>Medium</v>
      </c>
    </row>
    <row r="3" spans="1:43" x14ac:dyDescent="0.35">
      <c r="A3" t="str">
        <f>RIGHT(E3,2)</f>
        <v>PV</v>
      </c>
      <c r="B3" s="31" t="s">
        <v>464</v>
      </c>
      <c r="C3" s="32" t="s">
        <v>353</v>
      </c>
      <c r="D3" s="33" t="s">
        <v>568</v>
      </c>
      <c r="E3" s="33" t="s">
        <v>567</v>
      </c>
      <c r="F3" s="22">
        <v>5</v>
      </c>
      <c r="G3" s="22">
        <v>3</v>
      </c>
      <c r="H3" s="22">
        <v>3</v>
      </c>
      <c r="I3" s="22">
        <v>2</v>
      </c>
      <c r="J3" s="22">
        <v>1</v>
      </c>
      <c r="K3" s="22">
        <v>1</v>
      </c>
      <c r="L3" s="22">
        <v>3</v>
      </c>
      <c r="M3" s="22">
        <v>1</v>
      </c>
      <c r="N3" s="22">
        <v>5</v>
      </c>
      <c r="O3" s="22">
        <v>1</v>
      </c>
      <c r="P3" s="22">
        <v>1</v>
      </c>
      <c r="Q3" s="22">
        <v>1</v>
      </c>
      <c r="R3" s="22">
        <v>1</v>
      </c>
      <c r="S3" s="22">
        <v>1</v>
      </c>
      <c r="T3" s="22">
        <v>1</v>
      </c>
      <c r="U3" s="22">
        <v>4</v>
      </c>
      <c r="V3" s="22">
        <v>1</v>
      </c>
      <c r="W3" s="22">
        <v>1</v>
      </c>
      <c r="X3" s="22">
        <v>1</v>
      </c>
      <c r="Y3" s="8">
        <v>1</v>
      </c>
      <c r="Z3" s="22">
        <v>0</v>
      </c>
      <c r="AA3" s="22">
        <v>0</v>
      </c>
      <c r="AB3" s="22">
        <v>1</v>
      </c>
      <c r="AC3" s="22">
        <v>1</v>
      </c>
      <c r="AD3" s="22">
        <v>1</v>
      </c>
      <c r="AE3" s="22">
        <v>5</v>
      </c>
      <c r="AF3" s="31">
        <v>1</v>
      </c>
      <c r="AG3" s="31">
        <f>SUM(F3:AF3)</f>
        <v>47</v>
      </c>
      <c r="AH3" s="47">
        <f>COUNTIF(F3:AF3,"0")</f>
        <v>2</v>
      </c>
      <c r="AI3" s="47">
        <f>COUNTIF(F3:AF3,"1")</f>
        <v>17</v>
      </c>
      <c r="AJ3" s="47">
        <f>COUNTIF(F3:AF3,"2")</f>
        <v>1</v>
      </c>
      <c r="AK3" s="47">
        <f>COUNTIF(F3:AF3,"3")</f>
        <v>3</v>
      </c>
      <c r="AL3" s="47">
        <f>COUNTIF(F3:AF3,"4")</f>
        <v>1</v>
      </c>
      <c r="AM3" s="47">
        <f>COUNTIF(F3:AF3,"5")</f>
        <v>3</v>
      </c>
      <c r="AN3" s="47">
        <f>(27-AH3)*1</f>
        <v>25</v>
      </c>
      <c r="AO3" s="47">
        <f>(27-AH3)*5</f>
        <v>125</v>
      </c>
      <c r="AP3" s="44">
        <f>((100*(AG3-AN3))/(AO3-AN3))</f>
        <v>22</v>
      </c>
      <c r="AQ3" s="50" t="str">
        <f>IF(AP3&lt;=20,"Low",IF(AND(AP3&gt;20,AP3&lt;=60),"Medium",IF(AP3&gt;60,"High")))</f>
        <v>Medium</v>
      </c>
    </row>
    <row r="4" spans="1:43" x14ac:dyDescent="0.35">
      <c r="A4" t="str">
        <f>RIGHT(E4,2)</f>
        <v>MA</v>
      </c>
      <c r="B4" s="31" t="s">
        <v>217</v>
      </c>
      <c r="C4" s="32" t="s">
        <v>220</v>
      </c>
      <c r="D4" s="33" t="s">
        <v>568</v>
      </c>
      <c r="E4" s="33" t="s">
        <v>219</v>
      </c>
      <c r="F4" s="22">
        <v>1</v>
      </c>
      <c r="G4" s="22">
        <v>3</v>
      </c>
      <c r="H4" s="22">
        <v>1</v>
      </c>
      <c r="I4" s="22">
        <v>5</v>
      </c>
      <c r="J4" s="22">
        <v>3</v>
      </c>
      <c r="K4" s="22">
        <v>5</v>
      </c>
      <c r="L4" s="22">
        <v>3</v>
      </c>
      <c r="M4" s="22">
        <v>5</v>
      </c>
      <c r="N4" s="22">
        <v>5</v>
      </c>
      <c r="O4" s="22">
        <v>1</v>
      </c>
      <c r="P4" s="22">
        <v>1</v>
      </c>
      <c r="Q4" s="22">
        <v>1</v>
      </c>
      <c r="R4" s="22">
        <v>1</v>
      </c>
      <c r="S4" s="22">
        <v>3</v>
      </c>
      <c r="T4" s="22">
        <v>1</v>
      </c>
      <c r="U4" s="22">
        <v>3</v>
      </c>
      <c r="V4" s="22">
        <v>1</v>
      </c>
      <c r="W4" s="22">
        <v>1</v>
      </c>
      <c r="X4" s="22">
        <v>3</v>
      </c>
      <c r="Y4" s="8">
        <v>1</v>
      </c>
      <c r="Z4" s="22">
        <v>5</v>
      </c>
      <c r="AA4" s="22">
        <v>5</v>
      </c>
      <c r="AB4" s="22">
        <v>5</v>
      </c>
      <c r="AC4" s="22">
        <v>1</v>
      </c>
      <c r="AD4" s="22">
        <v>1</v>
      </c>
      <c r="AE4" s="22">
        <v>5</v>
      </c>
      <c r="AF4" s="31">
        <v>1</v>
      </c>
      <c r="AG4" s="31">
        <f>SUM(F4:AF4)</f>
        <v>71</v>
      </c>
      <c r="AH4" s="47">
        <f>COUNTIF(F4:AF4,"0")</f>
        <v>0</v>
      </c>
      <c r="AI4" s="47">
        <f>COUNTIF(F4:AF4,"1")</f>
        <v>13</v>
      </c>
      <c r="AJ4" s="47">
        <f>COUNTIF(F4:AF4,"2")</f>
        <v>0</v>
      </c>
      <c r="AK4" s="47">
        <f>COUNTIF(F4:AF4,"3")</f>
        <v>6</v>
      </c>
      <c r="AL4" s="47">
        <f>COUNTIF(F4:AF4,"4")</f>
        <v>0</v>
      </c>
      <c r="AM4" s="47">
        <f>COUNTIF(F4:AF4,"5")</f>
        <v>8</v>
      </c>
      <c r="AN4" s="47">
        <f>(27-AH4)*1</f>
        <v>27</v>
      </c>
      <c r="AO4" s="47">
        <f>(27-AH4)*5</f>
        <v>135</v>
      </c>
      <c r="AP4" s="44">
        <f>((100*(AG4-AN4))/(AO4-AN4))</f>
        <v>40.74074074074074</v>
      </c>
      <c r="AQ4" s="50" t="str">
        <f>IF(AP4&lt;=20,"Low",IF(AND(AP4&gt;20,AP4&lt;=60),"Medium",IF(AP4&gt;60,"High")))</f>
        <v>Medium</v>
      </c>
    </row>
    <row r="5" spans="1:43" x14ac:dyDescent="0.35">
      <c r="A5" t="str">
        <f>RIGHT(E5,2)</f>
        <v>QA</v>
      </c>
      <c r="B5" s="31" t="s">
        <v>347</v>
      </c>
      <c r="C5" s="32" t="s">
        <v>220</v>
      </c>
      <c r="D5" s="33" t="s">
        <v>568</v>
      </c>
      <c r="E5" s="33" t="s">
        <v>571</v>
      </c>
      <c r="F5" s="22">
        <v>5</v>
      </c>
      <c r="G5" s="22">
        <v>1</v>
      </c>
      <c r="H5" s="22">
        <v>1</v>
      </c>
      <c r="I5" s="22">
        <v>1</v>
      </c>
      <c r="J5" s="22">
        <v>3</v>
      </c>
      <c r="K5" s="22">
        <v>5</v>
      </c>
      <c r="L5" s="22">
        <v>1</v>
      </c>
      <c r="M5" s="22">
        <v>1</v>
      </c>
      <c r="N5" s="22">
        <v>5</v>
      </c>
      <c r="O5" s="22">
        <v>2</v>
      </c>
      <c r="P5" s="22">
        <v>1</v>
      </c>
      <c r="Q5" s="22">
        <v>2</v>
      </c>
      <c r="R5" s="22">
        <v>1</v>
      </c>
      <c r="S5" s="22">
        <v>1</v>
      </c>
      <c r="T5" s="22">
        <v>1</v>
      </c>
      <c r="U5" s="22">
        <v>4</v>
      </c>
      <c r="V5" s="22">
        <v>2</v>
      </c>
      <c r="W5" s="22">
        <v>2</v>
      </c>
      <c r="X5" s="22">
        <v>1</v>
      </c>
      <c r="Y5" s="8">
        <v>1</v>
      </c>
      <c r="Z5" s="22">
        <v>4</v>
      </c>
      <c r="AA5" s="22">
        <v>3</v>
      </c>
      <c r="AB5" s="22">
        <v>1</v>
      </c>
      <c r="AC5" s="22">
        <v>1</v>
      </c>
      <c r="AD5" s="22">
        <v>0</v>
      </c>
      <c r="AE5" s="22">
        <v>3</v>
      </c>
      <c r="AF5" s="31">
        <v>1</v>
      </c>
      <c r="AG5" s="31">
        <f>SUM(F5:AF5)</f>
        <v>54</v>
      </c>
      <c r="AH5" s="47">
        <f>COUNTIF(F5:AF5,"0")</f>
        <v>1</v>
      </c>
      <c r="AI5" s="47">
        <f>COUNTIF(F5:AF5,"1")</f>
        <v>14</v>
      </c>
      <c r="AJ5" s="47">
        <f>COUNTIF(F5:AF5,"2")</f>
        <v>4</v>
      </c>
      <c r="AK5" s="47">
        <f>COUNTIF(F5:AF5,"3")</f>
        <v>3</v>
      </c>
      <c r="AL5" s="47">
        <f>COUNTIF(F5:AF5,"4")</f>
        <v>2</v>
      </c>
      <c r="AM5" s="47">
        <f>COUNTIF(F5:AF5,"5")</f>
        <v>3</v>
      </c>
      <c r="AN5" s="47">
        <f>(27-AH5)*1</f>
        <v>26</v>
      </c>
      <c r="AO5" s="47">
        <f>(27-AH5)*5</f>
        <v>130</v>
      </c>
      <c r="AP5" s="44">
        <f>((100*(AG5-AN5))/(AO5-AN5))</f>
        <v>26.923076923076923</v>
      </c>
      <c r="AQ5" s="50" t="str">
        <f>IF(AP5&lt;=20,"Low",IF(AND(AP5&gt;20,AP5&lt;=60),"Medium",IF(AP5&gt;60,"High")))</f>
        <v>Medium</v>
      </c>
    </row>
    <row r="6" spans="1:43" x14ac:dyDescent="0.35">
      <c r="A6" t="str">
        <f>RIGHT(E6,2)</f>
        <v>MA</v>
      </c>
      <c r="B6" s="31" t="s">
        <v>415</v>
      </c>
      <c r="C6" s="32" t="s">
        <v>85</v>
      </c>
      <c r="D6" s="33" t="s">
        <v>568</v>
      </c>
      <c r="E6" s="33" t="s">
        <v>219</v>
      </c>
      <c r="F6" s="22">
        <v>5</v>
      </c>
      <c r="G6" s="22">
        <v>5</v>
      </c>
      <c r="H6" s="22">
        <v>1</v>
      </c>
      <c r="I6" s="22">
        <v>1</v>
      </c>
      <c r="J6" s="22">
        <v>3</v>
      </c>
      <c r="K6" s="22">
        <v>5</v>
      </c>
      <c r="L6" s="22">
        <v>2</v>
      </c>
      <c r="M6" s="22">
        <v>5</v>
      </c>
      <c r="N6" s="22">
        <v>5</v>
      </c>
      <c r="O6" s="22">
        <v>1</v>
      </c>
      <c r="P6" s="22">
        <v>1</v>
      </c>
      <c r="Q6" s="22">
        <v>5</v>
      </c>
      <c r="R6" s="22">
        <v>1</v>
      </c>
      <c r="S6" s="22">
        <v>1</v>
      </c>
      <c r="T6" s="22">
        <v>3</v>
      </c>
      <c r="U6" s="22">
        <v>2</v>
      </c>
      <c r="V6" s="22">
        <v>0</v>
      </c>
      <c r="W6" s="22">
        <v>4</v>
      </c>
      <c r="X6" s="22">
        <v>3</v>
      </c>
      <c r="Y6" s="8">
        <v>1</v>
      </c>
      <c r="Z6" s="22">
        <v>0</v>
      </c>
      <c r="AA6" s="22">
        <v>1</v>
      </c>
      <c r="AB6" s="22">
        <v>5</v>
      </c>
      <c r="AC6" s="22">
        <v>2</v>
      </c>
      <c r="AD6" s="22">
        <v>5</v>
      </c>
      <c r="AE6" s="22">
        <v>5</v>
      </c>
      <c r="AF6" s="31">
        <v>2</v>
      </c>
      <c r="AG6" s="31">
        <f>SUM(F6:AF6)</f>
        <v>74</v>
      </c>
      <c r="AH6" s="47">
        <f>COUNTIF(F6:AF6,"0")</f>
        <v>2</v>
      </c>
      <c r="AI6" s="47">
        <f>COUNTIF(F6:AF6,"1")</f>
        <v>8</v>
      </c>
      <c r="AJ6" s="47">
        <f>COUNTIF(F6:AF6,"2")</f>
        <v>4</v>
      </c>
      <c r="AK6" s="47">
        <f>COUNTIF(F6:AF6,"3")</f>
        <v>3</v>
      </c>
      <c r="AL6" s="47">
        <f>COUNTIF(F6:AF6,"4")</f>
        <v>1</v>
      </c>
      <c r="AM6" s="47">
        <f>COUNTIF(F6:AF6,"5")</f>
        <v>9</v>
      </c>
      <c r="AN6" s="47">
        <f>(27-AH6)*1</f>
        <v>25</v>
      </c>
      <c r="AO6" s="47">
        <f>(27-AH6)*5</f>
        <v>125</v>
      </c>
      <c r="AP6" s="44">
        <f>((100*(AG6-AN6))/(AO6-AN6))</f>
        <v>49</v>
      </c>
      <c r="AQ6" s="50" t="str">
        <f>IF(AP6&lt;=20,"Low",IF(AND(AP6&gt;20,AP6&lt;=60),"Medium",IF(AP6&gt;60,"High")))</f>
        <v>Medium</v>
      </c>
    </row>
    <row r="7" spans="1:43" x14ac:dyDescent="0.35">
      <c r="A7" t="str">
        <f>RIGHT(E7,2)</f>
        <v>MA</v>
      </c>
      <c r="B7" s="31" t="s">
        <v>376</v>
      </c>
      <c r="C7" s="32" t="s">
        <v>85</v>
      </c>
      <c r="D7" s="33" t="s">
        <v>568</v>
      </c>
      <c r="E7" s="33" t="s">
        <v>219</v>
      </c>
      <c r="F7" s="22">
        <v>5</v>
      </c>
      <c r="G7" s="22">
        <v>5</v>
      </c>
      <c r="H7" s="22">
        <v>3</v>
      </c>
      <c r="I7" s="22">
        <v>3</v>
      </c>
      <c r="J7" s="22">
        <v>3</v>
      </c>
      <c r="K7" s="22">
        <v>3</v>
      </c>
      <c r="L7" s="22">
        <v>5</v>
      </c>
      <c r="M7" s="22">
        <v>1</v>
      </c>
      <c r="N7" s="22">
        <v>3</v>
      </c>
      <c r="O7" s="22">
        <v>1</v>
      </c>
      <c r="P7" s="22">
        <v>1</v>
      </c>
      <c r="Q7" s="22">
        <v>0</v>
      </c>
      <c r="R7" s="22">
        <v>5</v>
      </c>
      <c r="S7" s="22">
        <v>2</v>
      </c>
      <c r="T7" s="22">
        <v>1</v>
      </c>
      <c r="U7" s="22">
        <v>2</v>
      </c>
      <c r="V7" s="22">
        <v>1</v>
      </c>
      <c r="W7" s="22">
        <v>1</v>
      </c>
      <c r="X7" s="22">
        <v>3</v>
      </c>
      <c r="Y7" s="8">
        <v>1</v>
      </c>
      <c r="Z7" s="22">
        <v>3</v>
      </c>
      <c r="AA7" s="22">
        <v>1</v>
      </c>
      <c r="AB7" s="22">
        <v>5</v>
      </c>
      <c r="AC7" s="22">
        <v>2</v>
      </c>
      <c r="AD7" s="22">
        <v>5</v>
      </c>
      <c r="AE7" s="22">
        <v>5</v>
      </c>
      <c r="AF7" s="31">
        <v>2</v>
      </c>
      <c r="AG7" s="31">
        <f>SUM(F7:AF7)</f>
        <v>72</v>
      </c>
      <c r="AH7" s="47">
        <f>COUNTIF(F7:AF7,"0")</f>
        <v>1</v>
      </c>
      <c r="AI7" s="47">
        <f>COUNTIF(F7:AF7,"1")</f>
        <v>8</v>
      </c>
      <c r="AJ7" s="47">
        <f>COUNTIF(F7:AF7,"2")</f>
        <v>4</v>
      </c>
      <c r="AK7" s="47">
        <f>COUNTIF(F7:AF7,"3")</f>
        <v>7</v>
      </c>
      <c r="AL7" s="47">
        <f>COUNTIF(F7:AF7,"4")</f>
        <v>0</v>
      </c>
      <c r="AM7" s="47">
        <f>COUNTIF(F7:AF7,"5")</f>
        <v>7</v>
      </c>
      <c r="AN7" s="47">
        <f>(27-AH7)*1</f>
        <v>26</v>
      </c>
      <c r="AO7" s="47">
        <f>(27-AH7)*5</f>
        <v>130</v>
      </c>
      <c r="AP7" s="44">
        <f>((100*(AG7-AN7))/(AO7-AN7))</f>
        <v>44.230769230769234</v>
      </c>
      <c r="AQ7" s="50" t="str">
        <f>IF(AP7&lt;=20,"Low",IF(AND(AP7&gt;20,AP7&lt;=60),"Medium",IF(AP7&gt;60,"High")))</f>
        <v>Medium</v>
      </c>
    </row>
    <row r="8" spans="1:43" x14ac:dyDescent="0.35">
      <c r="A8" t="str">
        <f>RIGHT(E8,2)</f>
        <v>MA</v>
      </c>
      <c r="B8" s="31" t="s">
        <v>342</v>
      </c>
      <c r="C8" s="32" t="s">
        <v>345</v>
      </c>
      <c r="D8" s="33" t="s">
        <v>568</v>
      </c>
      <c r="E8" s="33" t="s">
        <v>219</v>
      </c>
      <c r="F8" s="22">
        <v>5</v>
      </c>
      <c r="G8" s="22">
        <v>0</v>
      </c>
      <c r="H8" s="22">
        <v>1</v>
      </c>
      <c r="I8" s="22">
        <v>0</v>
      </c>
      <c r="J8" s="22">
        <v>1</v>
      </c>
      <c r="K8" s="22">
        <v>1</v>
      </c>
      <c r="L8" s="22">
        <v>0</v>
      </c>
      <c r="M8" s="22">
        <v>0</v>
      </c>
      <c r="N8" s="22">
        <v>3</v>
      </c>
      <c r="O8" s="22">
        <v>1</v>
      </c>
      <c r="P8" s="22">
        <v>1</v>
      </c>
      <c r="Q8" s="22">
        <v>1</v>
      </c>
      <c r="R8" s="22">
        <v>1</v>
      </c>
      <c r="S8" s="22">
        <v>1</v>
      </c>
      <c r="T8" s="22">
        <v>0</v>
      </c>
      <c r="U8" s="22">
        <v>1</v>
      </c>
      <c r="V8" s="22">
        <v>1</v>
      </c>
      <c r="W8" s="22">
        <v>1</v>
      </c>
      <c r="X8" s="22">
        <v>1</v>
      </c>
      <c r="Y8" s="8">
        <v>1</v>
      </c>
      <c r="Z8" s="22">
        <v>0</v>
      </c>
      <c r="AA8" s="22">
        <v>0</v>
      </c>
      <c r="AB8" s="22">
        <v>1</v>
      </c>
      <c r="AC8" s="22">
        <v>0</v>
      </c>
      <c r="AD8" s="22">
        <v>0</v>
      </c>
      <c r="AE8" s="22">
        <v>5</v>
      </c>
      <c r="AF8" s="31">
        <v>1</v>
      </c>
      <c r="AG8" s="31">
        <f>SUM(F8:AF8)</f>
        <v>28</v>
      </c>
      <c r="AH8" s="47">
        <f>COUNTIF(F8:AF8,"0")</f>
        <v>9</v>
      </c>
      <c r="AI8" s="47">
        <f>COUNTIF(F8:AF8,"1")</f>
        <v>15</v>
      </c>
      <c r="AJ8" s="47">
        <f>COUNTIF(F8:AF8,"2")</f>
        <v>0</v>
      </c>
      <c r="AK8" s="47">
        <f>COUNTIF(F8:AF8,"3")</f>
        <v>1</v>
      </c>
      <c r="AL8" s="47">
        <f>COUNTIF(F8:AF8,"4")</f>
        <v>0</v>
      </c>
      <c r="AM8" s="47">
        <f>COUNTIF(F8:AF8,"5")</f>
        <v>2</v>
      </c>
      <c r="AN8" s="47">
        <f>(27-AH8)*1</f>
        <v>18</v>
      </c>
      <c r="AO8" s="47">
        <f>(27-AH8)*5</f>
        <v>90</v>
      </c>
      <c r="AP8" s="44">
        <f>((100*(AG8-AN8))/(AO8-AN8))</f>
        <v>13.888888888888889</v>
      </c>
      <c r="AQ8" s="50" t="str">
        <f>IF(AP8&lt;=20,"Low",IF(AND(AP8&gt;20,AP8&lt;=60),"Medium",IF(AP8&gt;60,"High")))</f>
        <v>Low</v>
      </c>
    </row>
    <row r="9" spans="1:43" x14ac:dyDescent="0.35">
      <c r="A9" t="str">
        <f>RIGHT(E9,2)</f>
        <v>MA</v>
      </c>
      <c r="B9" s="31" t="s">
        <v>519</v>
      </c>
      <c r="C9" s="32" t="s">
        <v>345</v>
      </c>
      <c r="D9" s="33" t="s">
        <v>568</v>
      </c>
      <c r="E9" s="33" t="s">
        <v>219</v>
      </c>
      <c r="F9" s="22">
        <v>5</v>
      </c>
      <c r="G9" s="22">
        <v>5</v>
      </c>
      <c r="H9" s="22">
        <v>3</v>
      </c>
      <c r="I9" s="22">
        <v>4</v>
      </c>
      <c r="J9" s="22">
        <v>3</v>
      </c>
      <c r="K9" s="22">
        <v>3</v>
      </c>
      <c r="L9" s="22">
        <v>1</v>
      </c>
      <c r="M9" s="22">
        <v>5</v>
      </c>
      <c r="N9" s="22">
        <v>1</v>
      </c>
      <c r="O9" s="22">
        <v>1</v>
      </c>
      <c r="P9" s="22">
        <v>1</v>
      </c>
      <c r="Q9" s="22">
        <v>4</v>
      </c>
      <c r="R9" s="22">
        <v>1</v>
      </c>
      <c r="S9" s="22">
        <v>2</v>
      </c>
      <c r="T9" s="22">
        <v>2</v>
      </c>
      <c r="U9" s="22">
        <v>5</v>
      </c>
      <c r="V9" s="22">
        <v>3</v>
      </c>
      <c r="W9" s="22">
        <v>2</v>
      </c>
      <c r="X9" s="22">
        <v>5</v>
      </c>
      <c r="Y9" s="22">
        <v>5</v>
      </c>
      <c r="Z9" s="22">
        <v>5</v>
      </c>
      <c r="AA9" s="22">
        <v>3</v>
      </c>
      <c r="AB9" s="22">
        <v>3</v>
      </c>
      <c r="AC9" s="22">
        <v>2</v>
      </c>
      <c r="AD9" s="22">
        <v>3</v>
      </c>
      <c r="AE9" s="22">
        <v>3</v>
      </c>
      <c r="AF9" s="31">
        <v>1</v>
      </c>
      <c r="AG9" s="31">
        <f>SUM(F9:AF9)</f>
        <v>81</v>
      </c>
      <c r="AH9" s="47">
        <f>COUNTIF(F9:AF9,"0")</f>
        <v>0</v>
      </c>
      <c r="AI9" s="47">
        <f>COUNTIF(F9:AF9,"1")</f>
        <v>6</v>
      </c>
      <c r="AJ9" s="47">
        <f>COUNTIF(F9:AF9,"2")</f>
        <v>4</v>
      </c>
      <c r="AK9" s="47">
        <f>COUNTIF(F9:AF9,"3")</f>
        <v>8</v>
      </c>
      <c r="AL9" s="47">
        <f>COUNTIF(F9:AF9,"4")</f>
        <v>2</v>
      </c>
      <c r="AM9" s="47">
        <f>COUNTIF(F9:AF9,"5")</f>
        <v>7</v>
      </c>
      <c r="AN9" s="47">
        <f>(27-AH9)*1</f>
        <v>27</v>
      </c>
      <c r="AO9" s="47">
        <f>(27-AH9)*5</f>
        <v>135</v>
      </c>
      <c r="AP9" s="44">
        <f>((100*(AG9-AN9))/(AO9-AN9))</f>
        <v>50</v>
      </c>
      <c r="AQ9" s="50" t="str">
        <f>IF(AP9&lt;=20,"Low",IF(AND(AP9&gt;20,AP9&lt;=60),"Medium",IF(AP9&gt;60,"High")))</f>
        <v>Medium</v>
      </c>
    </row>
    <row r="10" spans="1:43" x14ac:dyDescent="0.35">
      <c r="A10" t="str">
        <f>RIGHT(E10,2)</f>
        <v>MA</v>
      </c>
      <c r="B10" s="31" t="s">
        <v>248</v>
      </c>
      <c r="C10" s="32" t="s">
        <v>172</v>
      </c>
      <c r="D10" s="33" t="s">
        <v>568</v>
      </c>
      <c r="E10" s="33" t="s">
        <v>569</v>
      </c>
      <c r="F10" s="22">
        <v>5</v>
      </c>
      <c r="G10" s="22">
        <v>3</v>
      </c>
      <c r="H10" s="22">
        <v>1</v>
      </c>
      <c r="I10" s="22">
        <v>1</v>
      </c>
      <c r="J10" s="22">
        <v>1</v>
      </c>
      <c r="K10" s="22">
        <v>5</v>
      </c>
      <c r="L10" s="22">
        <v>1</v>
      </c>
      <c r="M10" s="22">
        <v>1</v>
      </c>
      <c r="N10" s="22">
        <v>5</v>
      </c>
      <c r="O10" s="22">
        <v>0</v>
      </c>
      <c r="P10" s="22">
        <v>3</v>
      </c>
      <c r="Q10" s="22">
        <v>0</v>
      </c>
      <c r="R10" s="22">
        <v>1</v>
      </c>
      <c r="S10" s="22">
        <v>0</v>
      </c>
      <c r="T10" s="22">
        <v>2</v>
      </c>
      <c r="U10" s="22">
        <v>3</v>
      </c>
      <c r="V10" s="22">
        <v>1</v>
      </c>
      <c r="W10" s="22">
        <v>3</v>
      </c>
      <c r="X10" s="22">
        <v>3</v>
      </c>
      <c r="Y10" s="8">
        <v>1</v>
      </c>
      <c r="Z10" s="22">
        <v>5</v>
      </c>
      <c r="AA10" s="22">
        <v>5</v>
      </c>
      <c r="AB10" s="22">
        <v>3</v>
      </c>
      <c r="AC10" s="22">
        <v>2</v>
      </c>
      <c r="AD10" s="22">
        <v>5</v>
      </c>
      <c r="AE10" s="22">
        <v>5</v>
      </c>
      <c r="AF10" s="31">
        <v>2</v>
      </c>
      <c r="AG10" s="31">
        <f>SUM(F10:AF10)</f>
        <v>67</v>
      </c>
      <c r="AH10" s="47">
        <f>COUNTIF(F10:AF10,"0")</f>
        <v>3</v>
      </c>
      <c r="AI10" s="47">
        <f>COUNTIF(F10:AF10,"1")</f>
        <v>8</v>
      </c>
      <c r="AJ10" s="47">
        <f>COUNTIF(F10:AF10,"2")</f>
        <v>3</v>
      </c>
      <c r="AK10" s="47">
        <f>COUNTIF(F10:AF10,"3")</f>
        <v>6</v>
      </c>
      <c r="AL10" s="47">
        <f>COUNTIF(F10:AF10,"4")</f>
        <v>0</v>
      </c>
      <c r="AM10" s="47">
        <f>COUNTIF(F10:AF10,"5")</f>
        <v>7</v>
      </c>
      <c r="AN10" s="47">
        <f>(27-AH10)*1</f>
        <v>24</v>
      </c>
      <c r="AO10" s="47">
        <f>(27-AH10)*5</f>
        <v>120</v>
      </c>
      <c r="AP10" s="44">
        <f>((100*(AG10-AN10))/(AO10-AN10))</f>
        <v>44.791666666666664</v>
      </c>
      <c r="AQ10" s="50" t="str">
        <f>IF(AP10&lt;=20,"Low",IF(AND(AP10&gt;20,AP10&lt;=60),"Medium",IF(AP10&gt;60,"High")))</f>
        <v>Medium</v>
      </c>
    </row>
    <row r="11" spans="1:43" x14ac:dyDescent="0.35">
      <c r="A11" t="str">
        <f>RIGHT(E11,2)</f>
        <v>MA</v>
      </c>
      <c r="B11" s="31" t="s">
        <v>171</v>
      </c>
      <c r="C11" s="32" t="s">
        <v>172</v>
      </c>
      <c r="D11" s="33" t="s">
        <v>568</v>
      </c>
      <c r="E11" s="33" t="s">
        <v>219</v>
      </c>
      <c r="F11" s="22">
        <v>5</v>
      </c>
      <c r="G11" s="22">
        <v>5</v>
      </c>
      <c r="H11" s="22">
        <v>1</v>
      </c>
      <c r="I11" s="22">
        <v>3</v>
      </c>
      <c r="J11" s="22">
        <v>1</v>
      </c>
      <c r="K11" s="22">
        <v>5</v>
      </c>
      <c r="L11" s="22">
        <v>1</v>
      </c>
      <c r="M11" s="22">
        <v>1</v>
      </c>
      <c r="N11" s="22">
        <v>1</v>
      </c>
      <c r="O11" s="22">
        <v>1</v>
      </c>
      <c r="P11" s="22">
        <v>1</v>
      </c>
      <c r="Q11" s="22">
        <v>1</v>
      </c>
      <c r="R11" s="22">
        <v>1</v>
      </c>
      <c r="S11" s="22">
        <v>1</v>
      </c>
      <c r="T11" s="22">
        <v>1</v>
      </c>
      <c r="U11" s="22">
        <v>3</v>
      </c>
      <c r="V11" s="22">
        <v>2</v>
      </c>
      <c r="W11" s="22">
        <v>1</v>
      </c>
      <c r="X11" s="22">
        <v>1</v>
      </c>
      <c r="Y11" s="8">
        <v>1</v>
      </c>
      <c r="Z11" s="22">
        <v>4</v>
      </c>
      <c r="AA11" s="22">
        <v>0</v>
      </c>
      <c r="AB11" s="22">
        <v>3</v>
      </c>
      <c r="AC11" s="22">
        <v>1</v>
      </c>
      <c r="AD11" s="22">
        <v>0</v>
      </c>
      <c r="AE11" s="22">
        <v>3</v>
      </c>
      <c r="AF11" s="31">
        <v>1</v>
      </c>
      <c r="AG11" s="31">
        <f>SUM(F11:AF11)</f>
        <v>49</v>
      </c>
      <c r="AH11" s="47">
        <f>COUNTIF(F11:AF11,"0")</f>
        <v>2</v>
      </c>
      <c r="AI11" s="47">
        <f>COUNTIF(F11:AF11,"1")</f>
        <v>16</v>
      </c>
      <c r="AJ11" s="47">
        <f>COUNTIF(F11:AF11,"2")</f>
        <v>1</v>
      </c>
      <c r="AK11" s="47">
        <f>COUNTIF(F11:AF11,"3")</f>
        <v>4</v>
      </c>
      <c r="AL11" s="47">
        <f>COUNTIF(F11:AF11,"4")</f>
        <v>1</v>
      </c>
      <c r="AM11" s="47">
        <f>COUNTIF(F11:AF11,"5")</f>
        <v>3</v>
      </c>
      <c r="AN11" s="47">
        <f>(27-AH11)*1</f>
        <v>25</v>
      </c>
      <c r="AO11" s="47">
        <f>(27-AH11)*5</f>
        <v>125</v>
      </c>
      <c r="AP11" s="44">
        <f>((100*(AG11-AN11))/(AO11-AN11))</f>
        <v>24</v>
      </c>
      <c r="AQ11" s="50" t="str">
        <f>IF(AP11&lt;=20,"Low",IF(AND(AP11&gt;20,AP11&lt;=60),"Medium",IF(AP11&gt;60,"High")))</f>
        <v>Medium</v>
      </c>
    </row>
    <row r="12" spans="1:43" x14ac:dyDescent="0.35">
      <c r="A12" t="str">
        <f>RIGHT(E12,2)</f>
        <v>QA</v>
      </c>
      <c r="B12" s="31" t="s">
        <v>95</v>
      </c>
      <c r="C12" s="32" t="s">
        <v>98</v>
      </c>
      <c r="D12" s="33" t="s">
        <v>568</v>
      </c>
      <c r="E12" s="33" t="s">
        <v>571</v>
      </c>
      <c r="F12" s="22">
        <v>5</v>
      </c>
      <c r="G12" s="22">
        <v>1</v>
      </c>
      <c r="H12" s="22">
        <v>1</v>
      </c>
      <c r="I12" s="22">
        <v>4</v>
      </c>
      <c r="J12" s="22">
        <v>3</v>
      </c>
      <c r="K12" s="22">
        <v>5</v>
      </c>
      <c r="L12" s="22">
        <v>1</v>
      </c>
      <c r="M12" s="22">
        <v>1</v>
      </c>
      <c r="N12" s="22">
        <v>5</v>
      </c>
      <c r="O12" s="22">
        <v>1</v>
      </c>
      <c r="P12" s="22">
        <v>3</v>
      </c>
      <c r="Q12" s="22">
        <v>1</v>
      </c>
      <c r="R12" s="22">
        <v>5</v>
      </c>
      <c r="S12" s="22">
        <v>2</v>
      </c>
      <c r="T12" s="22">
        <v>1</v>
      </c>
      <c r="U12" s="22">
        <v>2</v>
      </c>
      <c r="V12" s="22">
        <v>1</v>
      </c>
      <c r="W12" s="22">
        <v>1</v>
      </c>
      <c r="X12" s="22">
        <v>3</v>
      </c>
      <c r="Y12" s="8">
        <v>1</v>
      </c>
      <c r="Z12" s="22">
        <v>5</v>
      </c>
      <c r="AA12" s="22">
        <v>5</v>
      </c>
      <c r="AB12" s="22">
        <v>1</v>
      </c>
      <c r="AC12" s="22">
        <v>1</v>
      </c>
      <c r="AD12" s="22">
        <v>5</v>
      </c>
      <c r="AE12" s="22">
        <v>3</v>
      </c>
      <c r="AF12" s="31">
        <v>1</v>
      </c>
      <c r="AG12" s="31">
        <f>SUM(F12:AF12)</f>
        <v>68</v>
      </c>
      <c r="AH12" s="47">
        <f>COUNTIF(F12:AF12,"0")</f>
        <v>0</v>
      </c>
      <c r="AI12" s="47">
        <f>COUNTIF(F12:AF12,"1")</f>
        <v>13</v>
      </c>
      <c r="AJ12" s="47">
        <f>COUNTIF(F12:AF12,"2")</f>
        <v>2</v>
      </c>
      <c r="AK12" s="47">
        <f>COUNTIF(F12:AF12,"3")</f>
        <v>4</v>
      </c>
      <c r="AL12" s="47">
        <f>COUNTIF(F12:AF12,"4")</f>
        <v>1</v>
      </c>
      <c r="AM12" s="47">
        <f>COUNTIF(F12:AF12,"5")</f>
        <v>7</v>
      </c>
      <c r="AN12" s="47">
        <f>(27-AH12)*1</f>
        <v>27</v>
      </c>
      <c r="AO12" s="47">
        <f>(27-AH12)*5</f>
        <v>135</v>
      </c>
      <c r="AP12" s="44">
        <f>((100*(AG12-AN12))/(AO12-AN12))</f>
        <v>37.962962962962962</v>
      </c>
      <c r="AQ12" s="50" t="str">
        <f>IF(AP12&lt;=20,"Low",IF(AND(AP12&gt;20,AP12&lt;=60),"Medium",IF(AP12&gt;60,"High")))</f>
        <v>Medium</v>
      </c>
    </row>
    <row r="13" spans="1:43" x14ac:dyDescent="0.35">
      <c r="A13" t="str">
        <f>RIGHT(E13,2)</f>
        <v>MA</v>
      </c>
      <c r="B13" s="31" t="s">
        <v>228</v>
      </c>
      <c r="C13" s="32" t="s">
        <v>98</v>
      </c>
      <c r="D13" s="33" t="s">
        <v>568</v>
      </c>
      <c r="E13" s="33" t="s">
        <v>219</v>
      </c>
      <c r="F13" s="22">
        <v>5</v>
      </c>
      <c r="G13" s="22">
        <v>3</v>
      </c>
      <c r="H13" s="22">
        <v>1</v>
      </c>
      <c r="I13" s="22">
        <v>2</v>
      </c>
      <c r="J13" s="22">
        <v>1</v>
      </c>
      <c r="K13" s="22">
        <v>5</v>
      </c>
      <c r="L13" s="22">
        <v>1</v>
      </c>
      <c r="M13" s="22">
        <v>1</v>
      </c>
      <c r="N13" s="22">
        <v>5</v>
      </c>
      <c r="O13" s="22">
        <v>1</v>
      </c>
      <c r="P13" s="22">
        <v>1</v>
      </c>
      <c r="Q13" s="22">
        <v>1</v>
      </c>
      <c r="R13" s="22">
        <v>1</v>
      </c>
      <c r="S13" s="22">
        <v>2</v>
      </c>
      <c r="T13" s="22">
        <v>1</v>
      </c>
      <c r="U13" s="22">
        <v>3</v>
      </c>
      <c r="V13" s="22">
        <v>1</v>
      </c>
      <c r="W13" s="22">
        <v>1</v>
      </c>
      <c r="X13" s="22">
        <v>1</v>
      </c>
      <c r="Y13" s="8">
        <v>1</v>
      </c>
      <c r="Z13" s="22">
        <v>5</v>
      </c>
      <c r="AA13" s="22">
        <v>5</v>
      </c>
      <c r="AB13" s="22">
        <v>3</v>
      </c>
      <c r="AC13" s="22">
        <v>1</v>
      </c>
      <c r="AD13" s="22">
        <v>1</v>
      </c>
      <c r="AE13" s="22">
        <v>3</v>
      </c>
      <c r="AF13" s="31">
        <v>1</v>
      </c>
      <c r="AG13" s="31">
        <f>SUM(F13:AF13)</f>
        <v>57</v>
      </c>
      <c r="AH13" s="47">
        <f>COUNTIF(F13:AF13,"0")</f>
        <v>0</v>
      </c>
      <c r="AI13" s="47">
        <f>COUNTIF(F13:AF13,"1")</f>
        <v>16</v>
      </c>
      <c r="AJ13" s="47">
        <f>COUNTIF(F13:AF13,"2")</f>
        <v>2</v>
      </c>
      <c r="AK13" s="47">
        <f>COUNTIF(F13:AF13,"3")</f>
        <v>4</v>
      </c>
      <c r="AL13" s="47">
        <f>COUNTIF(F13:AF13,"4")</f>
        <v>0</v>
      </c>
      <c r="AM13" s="47">
        <f>COUNTIF(F13:AF13,"5")</f>
        <v>5</v>
      </c>
      <c r="AN13" s="47">
        <f>(27-AH13)*1</f>
        <v>27</v>
      </c>
      <c r="AO13" s="47">
        <f>(27-AH13)*5</f>
        <v>135</v>
      </c>
      <c r="AP13" s="44">
        <f>((100*(AG13-AN13))/(AO13-AN13))</f>
        <v>27.777777777777779</v>
      </c>
      <c r="AQ13" s="50" t="str">
        <f>IF(AP13&lt;=20,"Low",IF(AND(AP13&gt;20,AP13&lt;=60),"Medium",IF(AP13&gt;60,"High")))</f>
        <v>Medium</v>
      </c>
    </row>
    <row r="14" spans="1:43" x14ac:dyDescent="0.35">
      <c r="A14" t="str">
        <f>RIGHT(E14,2)</f>
        <v>PV</v>
      </c>
      <c r="B14" s="31" t="s">
        <v>466</v>
      </c>
      <c r="C14" s="32" t="s">
        <v>468</v>
      </c>
      <c r="D14" s="33" t="s">
        <v>568</v>
      </c>
      <c r="E14" s="33" t="s">
        <v>567</v>
      </c>
      <c r="F14" s="22">
        <v>5</v>
      </c>
      <c r="G14" s="22">
        <v>1</v>
      </c>
      <c r="H14" s="22">
        <v>1</v>
      </c>
      <c r="I14" s="22">
        <v>5</v>
      </c>
      <c r="J14" s="22">
        <v>1</v>
      </c>
      <c r="K14" s="22">
        <v>1</v>
      </c>
      <c r="L14" s="22">
        <v>4</v>
      </c>
      <c r="M14" s="22">
        <v>5</v>
      </c>
      <c r="N14" s="22">
        <v>5</v>
      </c>
      <c r="O14" s="22">
        <v>5</v>
      </c>
      <c r="P14" s="22">
        <v>1</v>
      </c>
      <c r="Q14" s="22">
        <v>5</v>
      </c>
      <c r="R14" s="22">
        <v>1</v>
      </c>
      <c r="S14" s="22">
        <v>1</v>
      </c>
      <c r="T14" s="22">
        <v>5</v>
      </c>
      <c r="U14" s="22">
        <v>3</v>
      </c>
      <c r="V14" s="22">
        <v>1</v>
      </c>
      <c r="W14" s="22">
        <v>4</v>
      </c>
      <c r="X14" s="22">
        <v>5</v>
      </c>
      <c r="Y14" s="8">
        <v>1</v>
      </c>
      <c r="Z14" s="22">
        <v>1</v>
      </c>
      <c r="AA14" s="22">
        <v>1</v>
      </c>
      <c r="AB14" s="22">
        <v>1</v>
      </c>
      <c r="AC14" s="22">
        <v>1</v>
      </c>
      <c r="AD14" s="22">
        <v>5</v>
      </c>
      <c r="AE14" s="22">
        <v>5</v>
      </c>
      <c r="AF14" s="31">
        <v>1</v>
      </c>
      <c r="AG14" s="31">
        <f>SUM(F14:AF14)</f>
        <v>75</v>
      </c>
      <c r="AH14" s="47">
        <f>COUNTIF(F14:AF14,"0")</f>
        <v>0</v>
      </c>
      <c r="AI14" s="47">
        <f>COUNTIF(F14:AF14,"1")</f>
        <v>14</v>
      </c>
      <c r="AJ14" s="47">
        <f>COUNTIF(F14:AF14,"2")</f>
        <v>0</v>
      </c>
      <c r="AK14" s="47">
        <f>COUNTIF(F14:AF14,"3")</f>
        <v>1</v>
      </c>
      <c r="AL14" s="47">
        <f>COUNTIF(F14:AF14,"4")</f>
        <v>2</v>
      </c>
      <c r="AM14" s="47">
        <f>COUNTIF(F14:AF14,"5")</f>
        <v>10</v>
      </c>
      <c r="AN14" s="47">
        <f>(27-AH14)*1</f>
        <v>27</v>
      </c>
      <c r="AO14" s="47">
        <f>(27-AH14)*5</f>
        <v>135</v>
      </c>
      <c r="AP14" s="44">
        <f>((100*(AG14-AN14))/(AO14-AN14))</f>
        <v>44.444444444444443</v>
      </c>
      <c r="AQ14" s="50" t="str">
        <f>IF(AP14&lt;=20,"Low",IF(AND(AP14&gt;20,AP14&lt;=60),"Medium",IF(AP14&gt;60,"High")))</f>
        <v>Medium</v>
      </c>
    </row>
    <row r="15" spans="1:43" x14ac:dyDescent="0.35">
      <c r="A15" t="str">
        <f>RIGHT(E15,2)</f>
        <v>MA</v>
      </c>
      <c r="B15" s="31" t="s">
        <v>379</v>
      </c>
      <c r="C15" s="32" t="s">
        <v>380</v>
      </c>
      <c r="D15" s="33" t="s">
        <v>566</v>
      </c>
      <c r="E15" s="33" t="s">
        <v>569</v>
      </c>
      <c r="F15" s="22">
        <v>5</v>
      </c>
      <c r="G15" s="22">
        <v>5</v>
      </c>
      <c r="H15" s="22">
        <v>1</v>
      </c>
      <c r="I15" s="22">
        <v>2</v>
      </c>
      <c r="J15" s="22">
        <v>1</v>
      </c>
      <c r="K15" s="22">
        <v>3</v>
      </c>
      <c r="L15" s="22">
        <v>1</v>
      </c>
      <c r="M15" s="22">
        <v>1</v>
      </c>
      <c r="N15" s="22">
        <v>5</v>
      </c>
      <c r="O15" s="22">
        <v>2</v>
      </c>
      <c r="P15" s="22">
        <v>5</v>
      </c>
      <c r="Q15" s="22">
        <v>1</v>
      </c>
      <c r="R15" s="22">
        <v>5</v>
      </c>
      <c r="S15" s="22">
        <v>1</v>
      </c>
      <c r="T15" s="22">
        <v>1</v>
      </c>
      <c r="U15" s="22">
        <v>5</v>
      </c>
      <c r="V15" s="22">
        <v>2</v>
      </c>
      <c r="W15" s="22">
        <v>1</v>
      </c>
      <c r="X15" s="22">
        <v>1</v>
      </c>
      <c r="Y15" s="8">
        <v>1</v>
      </c>
      <c r="Z15" s="22">
        <v>1</v>
      </c>
      <c r="AA15" s="22">
        <v>1</v>
      </c>
      <c r="AB15" s="22">
        <v>3</v>
      </c>
      <c r="AC15" s="22">
        <v>1</v>
      </c>
      <c r="AD15" s="22">
        <v>1</v>
      </c>
      <c r="AE15" s="22">
        <v>5</v>
      </c>
      <c r="AF15" s="31">
        <v>1</v>
      </c>
      <c r="AG15" s="31">
        <f>SUM(F15:AF15)</f>
        <v>62</v>
      </c>
      <c r="AH15" s="47">
        <f>COUNTIF(F15:AF15,"0")</f>
        <v>0</v>
      </c>
      <c r="AI15" s="47">
        <f>COUNTIF(F15:AF15,"1")</f>
        <v>15</v>
      </c>
      <c r="AJ15" s="47">
        <f>COUNTIF(F15:AF15,"2")</f>
        <v>3</v>
      </c>
      <c r="AK15" s="47">
        <f>COUNTIF(F15:AF15,"3")</f>
        <v>2</v>
      </c>
      <c r="AL15" s="47">
        <f>COUNTIF(F15:AF15,"4")</f>
        <v>0</v>
      </c>
      <c r="AM15" s="47">
        <f>COUNTIF(F15:AF15,"5")</f>
        <v>7</v>
      </c>
      <c r="AN15" s="47">
        <f>(27-AH15)*1</f>
        <v>27</v>
      </c>
      <c r="AO15" s="47">
        <f>(27-AH15)*5</f>
        <v>135</v>
      </c>
      <c r="AP15" s="44">
        <f>((100*(AG15-AN15))/(AO15-AN15))</f>
        <v>32.407407407407405</v>
      </c>
      <c r="AQ15" s="50" t="str">
        <f>IF(AP15&lt;=20,"Low",IF(AND(AP15&gt;20,AP15&lt;=60),"Medium",IF(AP15&gt;60,"High")))</f>
        <v>Medium</v>
      </c>
    </row>
    <row r="16" spans="1:43" x14ac:dyDescent="0.35">
      <c r="A16" t="str">
        <f>RIGHT(E16,2)</f>
        <v>MA</v>
      </c>
      <c r="B16" s="31" t="s">
        <v>682</v>
      </c>
      <c r="C16" s="32" t="s">
        <v>680</v>
      </c>
      <c r="D16" s="33" t="s">
        <v>566</v>
      </c>
      <c r="E16" s="33" t="s">
        <v>569</v>
      </c>
      <c r="F16" s="22">
        <v>5</v>
      </c>
      <c r="G16" s="22">
        <v>1</v>
      </c>
      <c r="H16" s="22">
        <v>5</v>
      </c>
      <c r="I16" s="22">
        <v>3</v>
      </c>
      <c r="J16" s="22">
        <v>3</v>
      </c>
      <c r="K16" s="22">
        <v>1</v>
      </c>
      <c r="L16" s="22">
        <v>3</v>
      </c>
      <c r="M16" s="22">
        <v>5</v>
      </c>
      <c r="N16" s="22">
        <v>1</v>
      </c>
      <c r="O16" s="22">
        <v>3</v>
      </c>
      <c r="P16" s="22">
        <v>3</v>
      </c>
      <c r="Q16" s="22">
        <v>3</v>
      </c>
      <c r="R16" s="22">
        <v>1</v>
      </c>
      <c r="S16" s="22">
        <v>3</v>
      </c>
      <c r="T16" s="22">
        <v>2</v>
      </c>
      <c r="U16" s="22">
        <v>4</v>
      </c>
      <c r="V16" s="22">
        <v>2</v>
      </c>
      <c r="W16" s="22">
        <v>2</v>
      </c>
      <c r="X16" s="22">
        <v>3</v>
      </c>
      <c r="Y16" s="22">
        <v>1</v>
      </c>
      <c r="Z16" s="22">
        <v>2</v>
      </c>
      <c r="AA16" s="22">
        <v>4</v>
      </c>
      <c r="AB16" s="22">
        <v>3</v>
      </c>
      <c r="AC16" s="22">
        <v>2</v>
      </c>
      <c r="AD16" s="22">
        <v>1</v>
      </c>
      <c r="AE16" s="22">
        <v>5</v>
      </c>
      <c r="AF16" s="31">
        <v>2</v>
      </c>
      <c r="AG16" s="31">
        <f>SUM(F16:AF16)</f>
        <v>73</v>
      </c>
      <c r="AH16" s="47">
        <f>COUNTIF(F16:AF16,"0")</f>
        <v>0</v>
      </c>
      <c r="AI16" s="47">
        <f>COUNTIF(F16:AF16,"1")</f>
        <v>6</v>
      </c>
      <c r="AJ16" s="47">
        <f>COUNTIF(F16:AF16,"2")</f>
        <v>6</v>
      </c>
      <c r="AK16" s="47">
        <f>COUNTIF(F16:AF16,"3")</f>
        <v>9</v>
      </c>
      <c r="AL16" s="47">
        <f>COUNTIF(F16:AF16,"4")</f>
        <v>2</v>
      </c>
      <c r="AM16" s="47">
        <f>COUNTIF(F16:AF16,"5")</f>
        <v>4</v>
      </c>
      <c r="AN16" s="47">
        <f>(27-AH16)*1</f>
        <v>27</v>
      </c>
      <c r="AO16" s="47">
        <f>(27-AH16)*5</f>
        <v>135</v>
      </c>
      <c r="AP16" s="44">
        <f>((100*(AG16-AN16))/(AO16-AN16))</f>
        <v>42.592592592592595</v>
      </c>
      <c r="AQ16" s="50" t="str">
        <f>IF(AP16&lt;=20,"Low",IF(AND(AP16&gt;20,AP16&lt;=60),"Medium",IF(AP16&gt;60,"High")))</f>
        <v>Medium</v>
      </c>
    </row>
    <row r="17" spans="1:43" x14ac:dyDescent="0.35">
      <c r="A17" t="str">
        <f>RIGHT(E17,2)</f>
        <v>MA</v>
      </c>
      <c r="B17" s="31" t="s">
        <v>460</v>
      </c>
      <c r="C17" s="32" t="s">
        <v>462</v>
      </c>
      <c r="D17" s="33" t="s">
        <v>566</v>
      </c>
      <c r="E17" s="33" t="s">
        <v>569</v>
      </c>
      <c r="F17" s="22">
        <v>5</v>
      </c>
      <c r="G17" s="22">
        <v>3</v>
      </c>
      <c r="H17" s="22">
        <v>3</v>
      </c>
      <c r="I17" s="22">
        <v>3</v>
      </c>
      <c r="J17" s="22">
        <v>1</v>
      </c>
      <c r="K17" s="22">
        <v>3</v>
      </c>
      <c r="L17" s="22">
        <v>3</v>
      </c>
      <c r="M17" s="22">
        <v>1</v>
      </c>
      <c r="N17" s="22">
        <v>1</v>
      </c>
      <c r="O17" s="22">
        <v>3</v>
      </c>
      <c r="P17" s="22">
        <v>3</v>
      </c>
      <c r="Q17" s="22">
        <v>3</v>
      </c>
      <c r="R17" s="22">
        <v>5</v>
      </c>
      <c r="S17" s="22">
        <v>3</v>
      </c>
      <c r="T17" s="22">
        <v>3</v>
      </c>
      <c r="U17" s="22">
        <v>2</v>
      </c>
      <c r="V17" s="22">
        <v>2</v>
      </c>
      <c r="W17" s="22">
        <v>4</v>
      </c>
      <c r="X17" s="22">
        <v>5</v>
      </c>
      <c r="Y17" s="8">
        <v>1</v>
      </c>
      <c r="Z17" s="22">
        <v>2</v>
      </c>
      <c r="AA17" s="22">
        <v>1</v>
      </c>
      <c r="AB17" s="22">
        <v>5</v>
      </c>
      <c r="AC17" s="22">
        <v>1</v>
      </c>
      <c r="AD17" s="22">
        <v>5</v>
      </c>
      <c r="AE17" s="22">
        <v>5</v>
      </c>
      <c r="AF17" s="31">
        <v>2</v>
      </c>
      <c r="AG17" s="31">
        <f>SUM(F17:AF17)</f>
        <v>78</v>
      </c>
      <c r="AH17" s="47">
        <f>COUNTIF(F17:AF17,"0")</f>
        <v>0</v>
      </c>
      <c r="AI17" s="47">
        <f>COUNTIF(F17:AF17,"1")</f>
        <v>6</v>
      </c>
      <c r="AJ17" s="47">
        <f>COUNTIF(F17:AF17,"2")</f>
        <v>4</v>
      </c>
      <c r="AK17" s="47">
        <f>COUNTIF(F17:AF17,"3")</f>
        <v>10</v>
      </c>
      <c r="AL17" s="47">
        <f>COUNTIF(F17:AF17,"4")</f>
        <v>1</v>
      </c>
      <c r="AM17" s="47">
        <f>COUNTIF(F17:AF17,"5")</f>
        <v>6</v>
      </c>
      <c r="AN17" s="47">
        <f>(27-AH17)*1</f>
        <v>27</v>
      </c>
      <c r="AO17" s="47">
        <f>(27-AH17)*5</f>
        <v>135</v>
      </c>
      <c r="AP17" s="44">
        <f>((100*(AG17-AN17))/(AO17-AN17))</f>
        <v>47.222222222222221</v>
      </c>
      <c r="AQ17" s="50" t="str">
        <f>IF(AP17&lt;=20,"Low",IF(AND(AP17&gt;20,AP17&lt;=60),"Medium",IF(AP17&gt;60,"High")))</f>
        <v>Medium</v>
      </c>
    </row>
    <row r="18" spans="1:43" x14ac:dyDescent="0.35">
      <c r="A18" t="str">
        <f>RIGHT(E18,2)</f>
        <v>MA</v>
      </c>
      <c r="B18" s="31" t="s">
        <v>436</v>
      </c>
      <c r="C18" s="32" t="s">
        <v>439</v>
      </c>
      <c r="D18" s="33" t="s">
        <v>566</v>
      </c>
      <c r="E18" s="33" t="s">
        <v>569</v>
      </c>
      <c r="F18" s="22">
        <v>5</v>
      </c>
      <c r="G18" s="22">
        <v>3</v>
      </c>
      <c r="H18" s="22">
        <v>1</v>
      </c>
      <c r="I18" s="22">
        <v>2</v>
      </c>
      <c r="J18" s="22">
        <v>1</v>
      </c>
      <c r="K18" s="22">
        <v>3</v>
      </c>
      <c r="L18" s="22">
        <v>1</v>
      </c>
      <c r="M18" s="22">
        <v>1</v>
      </c>
      <c r="N18" s="22">
        <v>1</v>
      </c>
      <c r="O18" s="22">
        <v>2</v>
      </c>
      <c r="P18" s="22">
        <v>1</v>
      </c>
      <c r="Q18" s="22">
        <v>0</v>
      </c>
      <c r="R18" s="22">
        <v>0</v>
      </c>
      <c r="S18" s="22">
        <v>1</v>
      </c>
      <c r="T18" s="22">
        <v>1</v>
      </c>
      <c r="U18" s="22">
        <v>4</v>
      </c>
      <c r="V18" s="22">
        <v>1</v>
      </c>
      <c r="W18" s="22">
        <v>3</v>
      </c>
      <c r="X18" s="22">
        <v>5</v>
      </c>
      <c r="Y18" s="8">
        <v>1</v>
      </c>
      <c r="Z18" s="22">
        <v>2</v>
      </c>
      <c r="AA18" s="22">
        <v>2</v>
      </c>
      <c r="AB18" s="22">
        <v>0</v>
      </c>
      <c r="AC18" s="22">
        <v>1</v>
      </c>
      <c r="AD18" s="22">
        <v>1</v>
      </c>
      <c r="AE18" s="22">
        <v>3</v>
      </c>
      <c r="AF18" s="31">
        <v>1</v>
      </c>
      <c r="AG18" s="31">
        <f>SUM(F18:AF18)</f>
        <v>47</v>
      </c>
      <c r="AH18" s="47">
        <f>COUNTIF(F18:AF18,"0")</f>
        <v>3</v>
      </c>
      <c r="AI18" s="47">
        <f>COUNTIF(F18:AF18,"1")</f>
        <v>13</v>
      </c>
      <c r="AJ18" s="47">
        <f>COUNTIF(F18:AF18,"2")</f>
        <v>4</v>
      </c>
      <c r="AK18" s="47">
        <f>COUNTIF(F18:AF18,"3")</f>
        <v>4</v>
      </c>
      <c r="AL18" s="47">
        <f>COUNTIF(F18:AF18,"4")</f>
        <v>1</v>
      </c>
      <c r="AM18" s="47">
        <f>COUNTIF(F18:AF18,"5")</f>
        <v>2</v>
      </c>
      <c r="AN18" s="47">
        <f>(27-AH18)*1</f>
        <v>24</v>
      </c>
      <c r="AO18" s="47">
        <f>(27-AH18)*5</f>
        <v>120</v>
      </c>
      <c r="AP18" s="44">
        <f>((100*(AG18-AN18))/(AO18-AN18))</f>
        <v>23.958333333333332</v>
      </c>
      <c r="AQ18" s="50" t="str">
        <f>IF(AP18&lt;=20,"Low",IF(AND(AP18&gt;20,AP18&lt;=60),"Medium",IF(AP18&gt;60,"High")))</f>
        <v>Medium</v>
      </c>
    </row>
    <row r="19" spans="1:43" x14ac:dyDescent="0.35">
      <c r="A19" t="str">
        <f>RIGHT(E19,2)</f>
        <v>MA</v>
      </c>
      <c r="B19" s="31" t="s">
        <v>273</v>
      </c>
      <c r="C19" s="32" t="s">
        <v>270</v>
      </c>
      <c r="D19" s="33" t="s">
        <v>566</v>
      </c>
      <c r="E19" s="33" t="s">
        <v>219</v>
      </c>
      <c r="F19" s="22">
        <v>5</v>
      </c>
      <c r="G19" s="22">
        <v>3</v>
      </c>
      <c r="H19" s="22">
        <v>3</v>
      </c>
      <c r="I19" s="22">
        <v>0</v>
      </c>
      <c r="J19" s="22">
        <v>1</v>
      </c>
      <c r="K19" s="22">
        <v>0</v>
      </c>
      <c r="L19" s="22">
        <v>1</v>
      </c>
      <c r="M19" s="22">
        <v>1</v>
      </c>
      <c r="N19" s="22">
        <v>5</v>
      </c>
      <c r="O19" s="22">
        <v>2</v>
      </c>
      <c r="P19" s="22">
        <v>0</v>
      </c>
      <c r="Q19" s="22">
        <v>2</v>
      </c>
      <c r="R19" s="22">
        <v>0</v>
      </c>
      <c r="S19" s="22">
        <v>0</v>
      </c>
      <c r="T19" s="22">
        <v>2</v>
      </c>
      <c r="U19" s="22">
        <v>4</v>
      </c>
      <c r="V19" s="22">
        <v>2</v>
      </c>
      <c r="W19" s="22">
        <v>0</v>
      </c>
      <c r="X19" s="22">
        <v>0</v>
      </c>
      <c r="Y19" s="8">
        <v>1</v>
      </c>
      <c r="Z19" s="22">
        <v>4</v>
      </c>
      <c r="AA19" s="22">
        <v>3</v>
      </c>
      <c r="AB19" s="22">
        <v>1</v>
      </c>
      <c r="AC19" s="22">
        <v>0</v>
      </c>
      <c r="AD19" s="22">
        <v>0</v>
      </c>
      <c r="AE19" s="22">
        <v>5</v>
      </c>
      <c r="AF19" s="31">
        <v>1</v>
      </c>
      <c r="AG19" s="31">
        <f>SUM(F19:AF19)</f>
        <v>46</v>
      </c>
      <c r="AH19" s="47">
        <f>COUNTIF(F19:AF19,"0")</f>
        <v>9</v>
      </c>
      <c r="AI19" s="47">
        <f>COUNTIF(F19:AF19,"1")</f>
        <v>6</v>
      </c>
      <c r="AJ19" s="47">
        <f>COUNTIF(F19:AF19,"2")</f>
        <v>4</v>
      </c>
      <c r="AK19" s="47">
        <f>COUNTIF(F19:AF19,"3")</f>
        <v>3</v>
      </c>
      <c r="AL19" s="47">
        <f>COUNTIF(F19:AF19,"4")</f>
        <v>2</v>
      </c>
      <c r="AM19" s="47">
        <f>COUNTIF(F19:AF19,"5")</f>
        <v>3</v>
      </c>
      <c r="AN19" s="47">
        <f>(27-AH19)*1</f>
        <v>18</v>
      </c>
      <c r="AO19" s="47">
        <f>(27-AH19)*5</f>
        <v>90</v>
      </c>
      <c r="AP19" s="44">
        <f>((100*(AG19-AN19))/(AO19-AN19))</f>
        <v>38.888888888888886</v>
      </c>
      <c r="AQ19" s="50" t="str">
        <f>IF(AP19&lt;=20,"Low",IF(AND(AP19&gt;20,AP19&lt;=60),"Medium",IF(AP19&gt;60,"High")))</f>
        <v>Medium</v>
      </c>
    </row>
    <row r="20" spans="1:43" x14ac:dyDescent="0.35">
      <c r="A20" t="str">
        <f>RIGHT(E20,2)</f>
        <v>PV</v>
      </c>
      <c r="B20" s="31" t="s">
        <v>267</v>
      </c>
      <c r="C20" s="32" t="s">
        <v>270</v>
      </c>
      <c r="D20" s="33" t="s">
        <v>566</v>
      </c>
      <c r="E20" s="33" t="s">
        <v>567</v>
      </c>
      <c r="F20" s="22">
        <v>5</v>
      </c>
      <c r="G20" s="22">
        <v>5</v>
      </c>
      <c r="H20" s="22">
        <v>3</v>
      </c>
      <c r="I20" s="22">
        <v>2</v>
      </c>
      <c r="J20" s="22">
        <v>3</v>
      </c>
      <c r="K20" s="22">
        <v>3</v>
      </c>
      <c r="L20" s="22">
        <v>4</v>
      </c>
      <c r="M20" s="22">
        <v>1</v>
      </c>
      <c r="N20" s="22">
        <v>5</v>
      </c>
      <c r="O20" s="22">
        <v>0</v>
      </c>
      <c r="P20" s="22">
        <v>0</v>
      </c>
      <c r="Q20" s="22">
        <v>1</v>
      </c>
      <c r="R20" s="22">
        <v>1</v>
      </c>
      <c r="S20" s="22">
        <v>1</v>
      </c>
      <c r="T20" s="22">
        <v>2</v>
      </c>
      <c r="U20" s="22">
        <v>4</v>
      </c>
      <c r="V20" s="22">
        <v>2</v>
      </c>
      <c r="W20" s="22">
        <v>1</v>
      </c>
      <c r="X20" s="22">
        <v>1</v>
      </c>
      <c r="Y20" s="8">
        <v>1</v>
      </c>
      <c r="Z20" s="22">
        <v>1</v>
      </c>
      <c r="AA20" s="22">
        <v>2</v>
      </c>
      <c r="AB20" s="22">
        <v>3</v>
      </c>
      <c r="AC20" s="22">
        <v>2</v>
      </c>
      <c r="AD20" s="22">
        <v>1</v>
      </c>
      <c r="AE20" s="22">
        <v>5</v>
      </c>
      <c r="AF20" s="31">
        <v>2</v>
      </c>
      <c r="AG20" s="31">
        <f>SUM(F20:AF20)</f>
        <v>61</v>
      </c>
      <c r="AH20" s="47">
        <f>COUNTIF(F20:AF20,"0")</f>
        <v>2</v>
      </c>
      <c r="AI20" s="47">
        <f>COUNTIF(F20:AF20,"1")</f>
        <v>9</v>
      </c>
      <c r="AJ20" s="47">
        <f>COUNTIF(F20:AF20,"2")</f>
        <v>6</v>
      </c>
      <c r="AK20" s="47">
        <f>COUNTIF(F20:AF20,"3")</f>
        <v>4</v>
      </c>
      <c r="AL20" s="47">
        <f>COUNTIF(F20:AF20,"4")</f>
        <v>2</v>
      </c>
      <c r="AM20" s="47">
        <f>COUNTIF(F20:AF20,"5")</f>
        <v>4</v>
      </c>
      <c r="AN20" s="47">
        <f>(27-AH20)*1</f>
        <v>25</v>
      </c>
      <c r="AO20" s="47">
        <f>(27-AH20)*5</f>
        <v>125</v>
      </c>
      <c r="AP20" s="44">
        <f>((100*(AG20-AN20))/(AO20-AN20))</f>
        <v>36</v>
      </c>
      <c r="AQ20" s="50" t="str">
        <f>IF(AP20&lt;=20,"Low",IF(AND(AP20&gt;20,AP20&lt;=60),"Medium",IF(AP20&gt;60,"High")))</f>
        <v>Medium</v>
      </c>
    </row>
    <row r="21" spans="1:43" x14ac:dyDescent="0.35">
      <c r="A21" t="str">
        <f>RIGHT(E21,2)</f>
        <v>MA</v>
      </c>
      <c r="B21" s="31" t="s">
        <v>249</v>
      </c>
      <c r="C21" s="32" t="s">
        <v>255</v>
      </c>
      <c r="D21" s="33" t="s">
        <v>566</v>
      </c>
      <c r="E21" s="33" t="s">
        <v>569</v>
      </c>
      <c r="F21" s="22">
        <v>5</v>
      </c>
      <c r="G21" s="22">
        <v>5</v>
      </c>
      <c r="H21" s="22">
        <v>0</v>
      </c>
      <c r="I21" s="22">
        <v>4</v>
      </c>
      <c r="J21" s="22">
        <v>1</v>
      </c>
      <c r="K21" s="22">
        <v>1</v>
      </c>
      <c r="L21" s="22">
        <v>1</v>
      </c>
      <c r="M21" s="22">
        <v>5</v>
      </c>
      <c r="N21" s="22">
        <v>1</v>
      </c>
      <c r="O21" s="22">
        <v>0</v>
      </c>
      <c r="P21" s="22">
        <v>1</v>
      </c>
      <c r="Q21" s="22">
        <v>0</v>
      </c>
      <c r="R21" s="22">
        <v>1</v>
      </c>
      <c r="S21" s="22">
        <v>1</v>
      </c>
      <c r="T21" s="22">
        <v>1</v>
      </c>
      <c r="U21" s="22">
        <v>3</v>
      </c>
      <c r="V21" s="22">
        <v>2</v>
      </c>
      <c r="W21" s="22">
        <v>2</v>
      </c>
      <c r="X21" s="22">
        <v>3</v>
      </c>
      <c r="Y21" s="8">
        <v>1</v>
      </c>
      <c r="Z21" s="22">
        <v>5</v>
      </c>
      <c r="AA21" s="22">
        <v>5</v>
      </c>
      <c r="AB21" s="22">
        <v>1</v>
      </c>
      <c r="AC21" s="22">
        <v>1</v>
      </c>
      <c r="AD21" s="22">
        <v>1</v>
      </c>
      <c r="AE21" s="22">
        <v>3</v>
      </c>
      <c r="AF21" s="31">
        <v>1</v>
      </c>
      <c r="AG21" s="31">
        <f>SUM(F21:AF21)</f>
        <v>55</v>
      </c>
      <c r="AH21" s="47">
        <f>COUNTIF(F21:AF21,"0")</f>
        <v>3</v>
      </c>
      <c r="AI21" s="47">
        <f>COUNTIF(F21:AF21,"1")</f>
        <v>13</v>
      </c>
      <c r="AJ21" s="47">
        <f>COUNTIF(F21:AF21,"2")</f>
        <v>2</v>
      </c>
      <c r="AK21" s="47">
        <f>COUNTIF(F21:AF21,"3")</f>
        <v>3</v>
      </c>
      <c r="AL21" s="47">
        <f>COUNTIF(F21:AF21,"4")</f>
        <v>1</v>
      </c>
      <c r="AM21" s="47">
        <f>COUNTIF(F21:AF21,"5")</f>
        <v>5</v>
      </c>
      <c r="AN21" s="47">
        <f>(27-AH21)*1</f>
        <v>24</v>
      </c>
      <c r="AO21" s="47">
        <f>(27-AH21)*5</f>
        <v>120</v>
      </c>
      <c r="AP21" s="44">
        <f>((100*(AG21-AN21))/(AO21-AN21))</f>
        <v>32.291666666666664</v>
      </c>
      <c r="AQ21" s="50" t="str">
        <f>IF(AP21&lt;=20,"Low",IF(AND(AP21&gt;20,AP21&lt;=60),"Medium",IF(AP21&gt;60,"High")))</f>
        <v>Medium</v>
      </c>
    </row>
    <row r="22" spans="1:43" x14ac:dyDescent="0.35">
      <c r="A22" t="str">
        <f>RIGHT(E22,2)</f>
        <v>MA</v>
      </c>
      <c r="B22" s="31" t="s">
        <v>250</v>
      </c>
      <c r="C22" s="32" t="s">
        <v>255</v>
      </c>
      <c r="D22" s="33" t="s">
        <v>566</v>
      </c>
      <c r="E22" s="33" t="s">
        <v>219</v>
      </c>
      <c r="F22" s="22">
        <v>5</v>
      </c>
      <c r="G22" s="22">
        <v>5</v>
      </c>
      <c r="H22" s="22">
        <v>3</v>
      </c>
      <c r="I22" s="22">
        <v>4</v>
      </c>
      <c r="J22" s="22">
        <v>1</v>
      </c>
      <c r="K22" s="22">
        <v>1</v>
      </c>
      <c r="L22" s="22">
        <v>1</v>
      </c>
      <c r="M22" s="22">
        <v>1</v>
      </c>
      <c r="N22" s="22">
        <v>1</v>
      </c>
      <c r="O22" s="22">
        <v>0</v>
      </c>
      <c r="P22" s="22">
        <v>1</v>
      </c>
      <c r="Q22" s="22">
        <v>0</v>
      </c>
      <c r="R22" s="22">
        <v>1</v>
      </c>
      <c r="S22" s="22">
        <v>1</v>
      </c>
      <c r="T22" s="22">
        <v>1</v>
      </c>
      <c r="U22" s="22">
        <v>3</v>
      </c>
      <c r="V22" s="22">
        <v>2</v>
      </c>
      <c r="W22" s="22">
        <v>2</v>
      </c>
      <c r="X22" s="22">
        <v>3</v>
      </c>
      <c r="Y22" s="8">
        <v>1</v>
      </c>
      <c r="Z22" s="22">
        <v>5</v>
      </c>
      <c r="AA22" s="22">
        <v>5</v>
      </c>
      <c r="AB22" s="22">
        <v>1</v>
      </c>
      <c r="AC22" s="22">
        <v>1</v>
      </c>
      <c r="AD22" s="22">
        <v>1</v>
      </c>
      <c r="AE22" s="22">
        <v>3</v>
      </c>
      <c r="AF22" s="31">
        <v>1</v>
      </c>
      <c r="AG22" s="31">
        <f>SUM(F22:AF22)</f>
        <v>54</v>
      </c>
      <c r="AH22" s="47">
        <f>COUNTIF(F22:AF22,"0")</f>
        <v>2</v>
      </c>
      <c r="AI22" s="47">
        <f>COUNTIF(F22:AF22,"1")</f>
        <v>14</v>
      </c>
      <c r="AJ22" s="47">
        <f>COUNTIF(F22:AF22,"2")</f>
        <v>2</v>
      </c>
      <c r="AK22" s="47">
        <f>COUNTIF(F22:AF22,"3")</f>
        <v>4</v>
      </c>
      <c r="AL22" s="47">
        <f>COUNTIF(F22:AF22,"4")</f>
        <v>1</v>
      </c>
      <c r="AM22" s="47">
        <f>COUNTIF(F22:AF22,"5")</f>
        <v>4</v>
      </c>
      <c r="AN22" s="47">
        <f>(27-AH22)*1</f>
        <v>25</v>
      </c>
      <c r="AO22" s="47">
        <f>(27-AH22)*5</f>
        <v>125</v>
      </c>
      <c r="AP22" s="44">
        <f>((100*(AG22-AN22))/(AO22-AN22))</f>
        <v>29</v>
      </c>
      <c r="AQ22" s="50" t="str">
        <f>IF(AP22&lt;=20,"Low",IF(AND(AP22&gt;20,AP22&lt;=60),"Medium",IF(AP22&gt;60,"High")))</f>
        <v>Medium</v>
      </c>
    </row>
    <row r="23" spans="1:43" x14ac:dyDescent="0.35">
      <c r="A23" t="str">
        <f>RIGHT(E23,2)</f>
        <v>PV</v>
      </c>
      <c r="B23" s="31" t="s">
        <v>507</v>
      </c>
      <c r="C23" s="32" t="s">
        <v>255</v>
      </c>
      <c r="D23" s="33" t="s">
        <v>566</v>
      </c>
      <c r="E23" s="33" t="s">
        <v>567</v>
      </c>
      <c r="F23" s="22">
        <v>1</v>
      </c>
      <c r="G23" s="22">
        <v>5</v>
      </c>
      <c r="H23" s="22">
        <v>1</v>
      </c>
      <c r="I23" s="22">
        <v>4</v>
      </c>
      <c r="J23" s="22">
        <v>1</v>
      </c>
      <c r="K23" s="22">
        <v>1</v>
      </c>
      <c r="L23" s="22">
        <v>1</v>
      </c>
      <c r="M23" s="22">
        <v>1</v>
      </c>
      <c r="N23" s="22">
        <v>5</v>
      </c>
      <c r="O23" s="22">
        <v>0</v>
      </c>
      <c r="P23" s="22">
        <v>0</v>
      </c>
      <c r="Q23" s="22">
        <v>0</v>
      </c>
      <c r="R23" s="22">
        <v>1</v>
      </c>
      <c r="S23" s="22">
        <v>1</v>
      </c>
      <c r="T23" s="22">
        <v>2</v>
      </c>
      <c r="U23" s="22">
        <v>2</v>
      </c>
      <c r="V23" s="22">
        <v>2</v>
      </c>
      <c r="W23" s="22">
        <v>1</v>
      </c>
      <c r="X23" s="22">
        <v>3</v>
      </c>
      <c r="Y23" s="8">
        <v>1</v>
      </c>
      <c r="Z23" s="22">
        <v>2</v>
      </c>
      <c r="AA23" s="22">
        <v>3</v>
      </c>
      <c r="AB23" s="22">
        <v>1</v>
      </c>
      <c r="AC23" s="22">
        <v>1</v>
      </c>
      <c r="AD23" s="22">
        <v>1</v>
      </c>
      <c r="AE23" s="22">
        <v>3</v>
      </c>
      <c r="AF23" s="31">
        <v>1</v>
      </c>
      <c r="AG23" s="31">
        <f>SUM(F23:AF23)</f>
        <v>45</v>
      </c>
      <c r="AH23" s="47">
        <f>COUNTIF(F23:AF23,"0")</f>
        <v>3</v>
      </c>
      <c r="AI23" s="47">
        <f>COUNTIF(F23:AF23,"1")</f>
        <v>14</v>
      </c>
      <c r="AJ23" s="47">
        <f>COUNTIF(F23:AF23,"2")</f>
        <v>4</v>
      </c>
      <c r="AK23" s="47">
        <f>COUNTIF(F23:AF23,"3")</f>
        <v>3</v>
      </c>
      <c r="AL23" s="47">
        <f>COUNTIF(F23:AF23,"4")</f>
        <v>1</v>
      </c>
      <c r="AM23" s="47">
        <f>COUNTIF(F23:AF23,"5")</f>
        <v>2</v>
      </c>
      <c r="AN23" s="47">
        <f>(27-AH23)*1</f>
        <v>24</v>
      </c>
      <c r="AO23" s="47">
        <f>(27-AH23)*5</f>
        <v>120</v>
      </c>
      <c r="AP23" s="44">
        <f>((100*(AG23-AN23))/(AO23-AN23))</f>
        <v>21.875</v>
      </c>
      <c r="AQ23" s="50" t="str">
        <f>IF(AP23&lt;=20,"Low",IF(AND(AP23&gt;20,AP23&lt;=60),"Medium",IF(AP23&gt;60,"High")))</f>
        <v>Medium</v>
      </c>
    </row>
    <row r="24" spans="1:43" x14ac:dyDescent="0.35">
      <c r="A24" t="str">
        <f>RIGHT(E24,2)</f>
        <v>MA</v>
      </c>
      <c r="B24" s="31" t="s">
        <v>357</v>
      </c>
      <c r="C24" s="32" t="s">
        <v>358</v>
      </c>
      <c r="D24" s="33" t="s">
        <v>566</v>
      </c>
      <c r="E24" s="33" t="s">
        <v>219</v>
      </c>
      <c r="F24" s="22">
        <v>5</v>
      </c>
      <c r="G24" s="22">
        <v>0</v>
      </c>
      <c r="H24" s="22">
        <v>0</v>
      </c>
      <c r="I24" s="22">
        <v>0</v>
      </c>
      <c r="J24" s="22">
        <v>0</v>
      </c>
      <c r="K24" s="22">
        <v>0</v>
      </c>
      <c r="L24" s="22">
        <v>0</v>
      </c>
      <c r="M24" s="22">
        <v>0</v>
      </c>
      <c r="N24" s="22">
        <v>0</v>
      </c>
      <c r="O24" s="22">
        <v>0</v>
      </c>
      <c r="P24" s="22">
        <v>0</v>
      </c>
      <c r="Q24" s="22">
        <v>0</v>
      </c>
      <c r="R24" s="22">
        <v>0</v>
      </c>
      <c r="S24" s="22">
        <v>1</v>
      </c>
      <c r="T24" s="22">
        <v>0</v>
      </c>
      <c r="U24" s="22">
        <v>2</v>
      </c>
      <c r="V24" s="22">
        <v>0</v>
      </c>
      <c r="W24" s="22">
        <v>0</v>
      </c>
      <c r="X24" s="22">
        <v>0</v>
      </c>
      <c r="Y24" s="22">
        <v>0</v>
      </c>
      <c r="Z24" s="22">
        <v>0</v>
      </c>
      <c r="AA24" s="22">
        <v>0</v>
      </c>
      <c r="AB24" s="22">
        <v>5</v>
      </c>
      <c r="AC24" s="22">
        <v>1</v>
      </c>
      <c r="AD24" s="22">
        <v>0</v>
      </c>
      <c r="AE24" s="22">
        <v>1</v>
      </c>
      <c r="AF24" s="31">
        <v>0</v>
      </c>
      <c r="AG24" s="31">
        <f>SUM(F24:AF24)</f>
        <v>15</v>
      </c>
      <c r="AH24" s="47">
        <f>COUNTIF(F24:AF24,"0")</f>
        <v>21</v>
      </c>
      <c r="AI24" s="47">
        <f>COUNTIF(F24:AF24,"1")</f>
        <v>3</v>
      </c>
      <c r="AJ24" s="47">
        <f>COUNTIF(F24:AF24,"2")</f>
        <v>1</v>
      </c>
      <c r="AK24" s="47">
        <f>COUNTIF(F24:AF24,"3")</f>
        <v>0</v>
      </c>
      <c r="AL24" s="47">
        <f>COUNTIF(F24:AF24,"4")</f>
        <v>0</v>
      </c>
      <c r="AM24" s="47">
        <f>COUNTIF(F24:AF24,"5")</f>
        <v>2</v>
      </c>
      <c r="AN24" s="47">
        <f>(27-AH24)*1</f>
        <v>6</v>
      </c>
      <c r="AO24" s="47">
        <f>(27-AH24)*5</f>
        <v>30</v>
      </c>
      <c r="AP24" s="44">
        <f>((100*(AG24-AN24))/(AO24-AN24))</f>
        <v>37.5</v>
      </c>
      <c r="AQ24" s="50" t="str">
        <f>IF(AP24&lt;=20,"Low",IF(AND(AP24&gt;20,AP24&lt;=60),"Medium",IF(AP24&gt;60,"High")))</f>
        <v>Medium</v>
      </c>
    </row>
    <row r="25" spans="1:43" x14ac:dyDescent="0.35">
      <c r="A25" t="str">
        <f>RIGHT(E25,2)</f>
        <v>MA</v>
      </c>
      <c r="B25" s="31" t="s">
        <v>109</v>
      </c>
      <c r="C25" s="32" t="s">
        <v>112</v>
      </c>
      <c r="D25" s="33" t="s">
        <v>566</v>
      </c>
      <c r="E25" s="33" t="s">
        <v>569</v>
      </c>
      <c r="F25" s="22">
        <v>1</v>
      </c>
      <c r="G25" s="22">
        <v>1</v>
      </c>
      <c r="H25" s="22">
        <v>3</v>
      </c>
      <c r="I25" s="22">
        <v>3</v>
      </c>
      <c r="J25" s="22">
        <v>1</v>
      </c>
      <c r="K25" s="22">
        <v>3</v>
      </c>
      <c r="L25" s="22">
        <v>3</v>
      </c>
      <c r="M25" s="22">
        <v>5</v>
      </c>
      <c r="N25" s="22">
        <v>1</v>
      </c>
      <c r="O25" s="22">
        <v>4</v>
      </c>
      <c r="P25" s="22">
        <v>3</v>
      </c>
      <c r="Q25" s="22">
        <v>4</v>
      </c>
      <c r="R25" s="22">
        <v>1</v>
      </c>
      <c r="S25" s="22">
        <v>3</v>
      </c>
      <c r="T25" s="22">
        <v>2</v>
      </c>
      <c r="U25" s="22">
        <v>4</v>
      </c>
      <c r="V25" s="22">
        <v>4</v>
      </c>
      <c r="W25" s="22">
        <v>1</v>
      </c>
      <c r="X25" s="22">
        <v>3</v>
      </c>
      <c r="Y25" s="8">
        <v>1</v>
      </c>
      <c r="Z25" s="22">
        <v>2</v>
      </c>
      <c r="AA25" s="22">
        <v>2</v>
      </c>
      <c r="AB25" s="22">
        <v>1</v>
      </c>
      <c r="AC25" s="22">
        <v>2</v>
      </c>
      <c r="AD25" s="22">
        <v>3</v>
      </c>
      <c r="AE25" s="22">
        <v>3</v>
      </c>
      <c r="AF25" s="31">
        <v>2</v>
      </c>
      <c r="AG25" s="31">
        <f>SUM(F25:AF25)</f>
        <v>66</v>
      </c>
      <c r="AH25" s="47">
        <f>COUNTIF(F25:AF25,"0")</f>
        <v>0</v>
      </c>
      <c r="AI25" s="47">
        <f>COUNTIF(F25:AF25,"1")</f>
        <v>8</v>
      </c>
      <c r="AJ25" s="47">
        <f>COUNTIF(F25:AF25,"2")</f>
        <v>5</v>
      </c>
      <c r="AK25" s="47">
        <f>COUNTIF(F25:AF25,"3")</f>
        <v>9</v>
      </c>
      <c r="AL25" s="47">
        <f>COUNTIF(F25:AF25,"4")</f>
        <v>4</v>
      </c>
      <c r="AM25" s="47">
        <f>COUNTIF(F25:AF25,"5")</f>
        <v>1</v>
      </c>
      <c r="AN25" s="47">
        <f>(27-AH25)*1</f>
        <v>27</v>
      </c>
      <c r="AO25" s="47">
        <f>(27-AH25)*5</f>
        <v>135</v>
      </c>
      <c r="AP25" s="44">
        <f>((100*(AG25-AN25))/(AO25-AN25))</f>
        <v>36.111111111111114</v>
      </c>
      <c r="AQ25" s="50" t="str">
        <f>IF(AP25&lt;=20,"Low",IF(AND(AP25&gt;20,AP25&lt;=60),"Medium",IF(AP25&gt;60,"High")))</f>
        <v>Medium</v>
      </c>
    </row>
    <row r="26" spans="1:43" x14ac:dyDescent="0.35">
      <c r="A26" t="str">
        <f>RIGHT(E26,2)</f>
        <v>MA</v>
      </c>
      <c r="B26" s="31" t="s">
        <v>423</v>
      </c>
      <c r="C26" s="32" t="s">
        <v>425</v>
      </c>
      <c r="D26" s="33" t="s">
        <v>566</v>
      </c>
      <c r="E26" s="33" t="s">
        <v>569</v>
      </c>
      <c r="F26" s="22">
        <v>5</v>
      </c>
      <c r="G26" s="22">
        <v>3</v>
      </c>
      <c r="H26" s="22">
        <v>1</v>
      </c>
      <c r="I26" s="22">
        <v>3</v>
      </c>
      <c r="J26" s="22">
        <v>3</v>
      </c>
      <c r="K26" s="22">
        <v>3</v>
      </c>
      <c r="L26" s="22">
        <v>3</v>
      </c>
      <c r="M26" s="22">
        <v>1</v>
      </c>
      <c r="N26" s="22">
        <v>5</v>
      </c>
      <c r="O26" s="22">
        <v>0</v>
      </c>
      <c r="P26" s="22">
        <v>1</v>
      </c>
      <c r="Q26" s="22">
        <v>0</v>
      </c>
      <c r="R26" s="22">
        <v>1</v>
      </c>
      <c r="S26" s="22">
        <v>1</v>
      </c>
      <c r="T26" s="22">
        <v>2</v>
      </c>
      <c r="U26" s="22">
        <v>1</v>
      </c>
      <c r="V26" s="22">
        <v>1</v>
      </c>
      <c r="W26" s="22">
        <v>1</v>
      </c>
      <c r="X26" s="22">
        <v>3</v>
      </c>
      <c r="Y26" s="8">
        <v>1</v>
      </c>
      <c r="Z26" s="22">
        <v>1</v>
      </c>
      <c r="AA26" s="22">
        <v>1</v>
      </c>
      <c r="AB26" s="22">
        <v>3</v>
      </c>
      <c r="AC26" s="22">
        <v>1</v>
      </c>
      <c r="AD26" s="22">
        <v>1</v>
      </c>
      <c r="AE26" s="22">
        <v>5</v>
      </c>
      <c r="AF26" s="31">
        <v>1</v>
      </c>
      <c r="AG26" s="31">
        <f>SUM(F26:AF26)</f>
        <v>52</v>
      </c>
      <c r="AH26" s="47">
        <f>COUNTIF(F26:AF26,"0")</f>
        <v>2</v>
      </c>
      <c r="AI26" s="47">
        <f>COUNTIF(F26:AF26,"1")</f>
        <v>14</v>
      </c>
      <c r="AJ26" s="47">
        <f>COUNTIF(F26:AF26,"2")</f>
        <v>1</v>
      </c>
      <c r="AK26" s="47">
        <f>COUNTIF(F26:AF26,"3")</f>
        <v>7</v>
      </c>
      <c r="AL26" s="47">
        <f>COUNTIF(F26:AF26,"4")</f>
        <v>0</v>
      </c>
      <c r="AM26" s="47">
        <f>COUNTIF(F26:AF26,"5")</f>
        <v>3</v>
      </c>
      <c r="AN26" s="47">
        <f>(27-AH26)*1</f>
        <v>25</v>
      </c>
      <c r="AO26" s="47">
        <f>(27-AH26)*5</f>
        <v>125</v>
      </c>
      <c r="AP26" s="44">
        <f>((100*(AG26-AN26))/(AO26-AN26))</f>
        <v>27</v>
      </c>
      <c r="AQ26" s="50" t="str">
        <f>IF(AP26&lt;=20,"Low",IF(AND(AP26&gt;20,AP26&lt;=60),"Medium",IF(AP26&gt;60,"High")))</f>
        <v>Medium</v>
      </c>
    </row>
    <row r="27" spans="1:43" x14ac:dyDescent="0.35">
      <c r="A27" t="str">
        <f>RIGHT(E27,2)</f>
        <v>MA</v>
      </c>
      <c r="B27" s="31" t="s">
        <v>258</v>
      </c>
      <c r="C27" s="32" t="s">
        <v>261</v>
      </c>
      <c r="D27" s="33" t="s">
        <v>566</v>
      </c>
      <c r="E27" s="33" t="s">
        <v>569</v>
      </c>
      <c r="F27" s="22">
        <v>1</v>
      </c>
      <c r="G27" s="22">
        <v>5</v>
      </c>
      <c r="H27" s="22">
        <v>1</v>
      </c>
      <c r="I27" s="22">
        <v>1</v>
      </c>
      <c r="J27" s="22">
        <v>1</v>
      </c>
      <c r="K27" s="22">
        <v>3</v>
      </c>
      <c r="L27" s="22">
        <v>4</v>
      </c>
      <c r="M27" s="22">
        <v>1</v>
      </c>
      <c r="N27" s="22">
        <v>1</v>
      </c>
      <c r="O27" s="22">
        <v>1</v>
      </c>
      <c r="P27" s="22">
        <v>1</v>
      </c>
      <c r="Q27" s="22">
        <v>1</v>
      </c>
      <c r="R27" s="22">
        <v>1</v>
      </c>
      <c r="S27" s="22">
        <v>1</v>
      </c>
      <c r="T27" s="22">
        <v>2</v>
      </c>
      <c r="U27" s="22">
        <v>2</v>
      </c>
      <c r="V27" s="22">
        <v>2</v>
      </c>
      <c r="W27" s="22">
        <v>1</v>
      </c>
      <c r="X27" s="22">
        <v>1</v>
      </c>
      <c r="Y27" s="8">
        <v>1</v>
      </c>
      <c r="Z27" s="22">
        <v>1</v>
      </c>
      <c r="AA27" s="22">
        <v>4</v>
      </c>
      <c r="AB27" s="22">
        <v>3</v>
      </c>
      <c r="AC27" s="22">
        <v>1</v>
      </c>
      <c r="AD27" s="22">
        <v>1</v>
      </c>
      <c r="AE27" s="22">
        <v>5</v>
      </c>
      <c r="AF27" s="31">
        <v>1</v>
      </c>
      <c r="AG27" s="31">
        <f>SUM(F27:AF27)</f>
        <v>48</v>
      </c>
      <c r="AH27" s="47">
        <f>COUNTIF(F27:AF27,"0")</f>
        <v>0</v>
      </c>
      <c r="AI27" s="47">
        <f>COUNTIF(F27:AF27,"1")</f>
        <v>18</v>
      </c>
      <c r="AJ27" s="47">
        <f>COUNTIF(F27:AF27,"2")</f>
        <v>3</v>
      </c>
      <c r="AK27" s="47">
        <f>COUNTIF(F27:AF27,"3")</f>
        <v>2</v>
      </c>
      <c r="AL27" s="47">
        <f>COUNTIF(F27:AF27,"4")</f>
        <v>2</v>
      </c>
      <c r="AM27" s="47">
        <f>COUNTIF(F27:AF27,"5")</f>
        <v>2</v>
      </c>
      <c r="AN27" s="47">
        <f>(27-AH27)*1</f>
        <v>27</v>
      </c>
      <c r="AO27" s="47">
        <f>(27-AH27)*5</f>
        <v>135</v>
      </c>
      <c r="AP27" s="44">
        <f>((100*(AG27-AN27))/(AO27-AN27))</f>
        <v>19.444444444444443</v>
      </c>
      <c r="AQ27" s="50" t="str">
        <f>IF(AP27&lt;=20,"Low",IF(AND(AP27&gt;20,AP27&lt;=60),"Medium",IF(AP27&gt;60,"High")))</f>
        <v>Low</v>
      </c>
    </row>
    <row r="28" spans="1:43" x14ac:dyDescent="0.35">
      <c r="A28" t="str">
        <f>RIGHT(E28,2)</f>
        <v>MA</v>
      </c>
      <c r="B28" s="31" t="s">
        <v>560</v>
      </c>
      <c r="C28" s="32" t="s">
        <v>15</v>
      </c>
      <c r="D28" s="33" t="s">
        <v>566</v>
      </c>
      <c r="E28" s="33" t="s">
        <v>569</v>
      </c>
      <c r="F28" s="22">
        <v>5</v>
      </c>
      <c r="G28" s="22">
        <v>3</v>
      </c>
      <c r="H28" s="22">
        <v>1</v>
      </c>
      <c r="I28" s="22">
        <v>4</v>
      </c>
      <c r="J28" s="22">
        <v>1</v>
      </c>
      <c r="K28" s="22">
        <v>1</v>
      </c>
      <c r="L28" s="22">
        <v>1</v>
      </c>
      <c r="M28" s="22">
        <v>1</v>
      </c>
      <c r="N28" s="22">
        <v>1</v>
      </c>
      <c r="O28" s="22">
        <v>3</v>
      </c>
      <c r="P28" s="22">
        <v>3</v>
      </c>
      <c r="Q28" s="22">
        <v>3</v>
      </c>
      <c r="R28" s="22">
        <v>5</v>
      </c>
      <c r="S28" s="22">
        <v>2</v>
      </c>
      <c r="T28" s="22">
        <v>1</v>
      </c>
      <c r="U28" s="22">
        <v>2</v>
      </c>
      <c r="V28" s="22">
        <v>1</v>
      </c>
      <c r="W28" s="22">
        <v>1</v>
      </c>
      <c r="X28" s="22">
        <v>1</v>
      </c>
      <c r="Y28" s="8">
        <v>1</v>
      </c>
      <c r="Z28" s="22">
        <v>1</v>
      </c>
      <c r="AA28" s="22">
        <v>1</v>
      </c>
      <c r="AB28" s="22">
        <v>1</v>
      </c>
      <c r="AC28" s="22">
        <v>1</v>
      </c>
      <c r="AD28" s="22">
        <v>1</v>
      </c>
      <c r="AE28" s="22">
        <v>5</v>
      </c>
      <c r="AF28" s="31">
        <v>1</v>
      </c>
      <c r="AG28" s="31">
        <f>SUM(F28:AF28)</f>
        <v>52</v>
      </c>
      <c r="AH28" s="47">
        <f>COUNTIF(F28:AF28,"0")</f>
        <v>0</v>
      </c>
      <c r="AI28" s="47">
        <f>COUNTIF(F28:AF28,"1")</f>
        <v>17</v>
      </c>
      <c r="AJ28" s="47">
        <f>COUNTIF(F28:AF28,"2")</f>
        <v>2</v>
      </c>
      <c r="AK28" s="47">
        <f>COUNTIF(F28:AF28,"3")</f>
        <v>4</v>
      </c>
      <c r="AL28" s="47">
        <f>COUNTIF(F28:AF28,"4")</f>
        <v>1</v>
      </c>
      <c r="AM28" s="47">
        <f>COUNTIF(F28:AF28,"5")</f>
        <v>3</v>
      </c>
      <c r="AN28" s="47">
        <f>(27-AH28)*1</f>
        <v>27</v>
      </c>
      <c r="AO28" s="47">
        <f>(27-AH28)*5</f>
        <v>135</v>
      </c>
      <c r="AP28" s="44">
        <f>((100*(AG28-AN28))/(AO28-AN28))</f>
        <v>23.148148148148149</v>
      </c>
      <c r="AQ28" s="50" t="str">
        <f>IF(AP28&lt;=20,"Low",IF(AND(AP28&gt;20,AP28&lt;=60),"Medium",IF(AP28&gt;60,"High")))</f>
        <v>Medium</v>
      </c>
    </row>
    <row r="29" spans="1:43" x14ac:dyDescent="0.35">
      <c r="A29" t="str">
        <f>RIGHT(E29,2)</f>
        <v>MA</v>
      </c>
      <c r="B29" s="31" t="s">
        <v>12</v>
      </c>
      <c r="C29" s="32" t="s">
        <v>15</v>
      </c>
      <c r="D29" s="33" t="s">
        <v>566</v>
      </c>
      <c r="E29" s="33" t="s">
        <v>569</v>
      </c>
      <c r="F29" s="22">
        <v>5</v>
      </c>
      <c r="G29" s="22">
        <v>3</v>
      </c>
      <c r="H29" s="22">
        <v>1</v>
      </c>
      <c r="I29" s="22">
        <v>3</v>
      </c>
      <c r="J29" s="22">
        <v>1</v>
      </c>
      <c r="K29" s="22">
        <v>3</v>
      </c>
      <c r="L29" s="22">
        <v>2</v>
      </c>
      <c r="M29" s="22">
        <v>1</v>
      </c>
      <c r="N29" s="22">
        <v>5</v>
      </c>
      <c r="O29" s="22">
        <v>3</v>
      </c>
      <c r="P29" s="22">
        <v>3</v>
      </c>
      <c r="Q29" s="22">
        <v>3</v>
      </c>
      <c r="R29" s="22">
        <v>5</v>
      </c>
      <c r="S29" s="22">
        <v>1</v>
      </c>
      <c r="T29" s="22">
        <v>1</v>
      </c>
      <c r="U29" s="22">
        <v>2</v>
      </c>
      <c r="V29" s="22">
        <v>2</v>
      </c>
      <c r="W29" s="22">
        <v>1</v>
      </c>
      <c r="X29" s="22">
        <v>3</v>
      </c>
      <c r="Y29" s="8">
        <v>1</v>
      </c>
      <c r="Z29" s="22">
        <v>1</v>
      </c>
      <c r="AA29" s="22">
        <v>1</v>
      </c>
      <c r="AB29" s="22">
        <v>1</v>
      </c>
      <c r="AC29" s="22">
        <v>1</v>
      </c>
      <c r="AD29" s="22">
        <v>1</v>
      </c>
      <c r="AE29" s="22">
        <v>3</v>
      </c>
      <c r="AF29" s="31">
        <v>1</v>
      </c>
      <c r="AG29" s="31">
        <f>SUM(F29:AF29)</f>
        <v>58</v>
      </c>
      <c r="AH29" s="47">
        <f>COUNTIF(F29:AF29,"0")</f>
        <v>0</v>
      </c>
      <c r="AI29" s="47">
        <f>COUNTIF(F29:AF29,"1")</f>
        <v>13</v>
      </c>
      <c r="AJ29" s="47">
        <f>COUNTIF(F29:AF29,"2")</f>
        <v>3</v>
      </c>
      <c r="AK29" s="47">
        <f>COUNTIF(F29:AF29,"3")</f>
        <v>8</v>
      </c>
      <c r="AL29" s="47">
        <f>COUNTIF(F29:AF29,"4")</f>
        <v>0</v>
      </c>
      <c r="AM29" s="47">
        <f>COUNTIF(F29:AF29,"5")</f>
        <v>3</v>
      </c>
      <c r="AN29" s="47">
        <f>(27-AH29)*1</f>
        <v>27</v>
      </c>
      <c r="AO29" s="47">
        <f>(27-AH29)*5</f>
        <v>135</v>
      </c>
      <c r="AP29" s="44">
        <f>((100*(AG29-AN29))/(AO29-AN29))</f>
        <v>28.703703703703702</v>
      </c>
      <c r="AQ29" s="50" t="str">
        <f>IF(AP29&lt;=20,"Low",IF(AND(AP29&gt;20,AP29&lt;=60),"Medium",IF(AP29&gt;60,"High")))</f>
        <v>Medium</v>
      </c>
    </row>
    <row r="30" spans="1:43" x14ac:dyDescent="0.35">
      <c r="A30" t="str">
        <f>RIGHT(E30,2)</f>
        <v>MA</v>
      </c>
      <c r="B30" s="31" t="s">
        <v>489</v>
      </c>
      <c r="C30" s="32" t="s">
        <v>15</v>
      </c>
      <c r="D30" s="33" t="s">
        <v>566</v>
      </c>
      <c r="E30" s="33" t="s">
        <v>219</v>
      </c>
      <c r="F30" s="22">
        <v>5</v>
      </c>
      <c r="G30" s="22">
        <v>1</v>
      </c>
      <c r="H30" s="22">
        <v>5</v>
      </c>
      <c r="I30" s="22">
        <v>4</v>
      </c>
      <c r="J30" s="22">
        <v>0</v>
      </c>
      <c r="K30" s="22">
        <v>1</v>
      </c>
      <c r="L30" s="22">
        <v>2</v>
      </c>
      <c r="M30" s="22">
        <v>5</v>
      </c>
      <c r="N30" s="22">
        <v>1</v>
      </c>
      <c r="O30" s="22">
        <v>1</v>
      </c>
      <c r="P30" s="22">
        <v>3</v>
      </c>
      <c r="Q30" s="22">
        <v>0</v>
      </c>
      <c r="R30" s="22">
        <v>5</v>
      </c>
      <c r="S30" s="22">
        <v>1</v>
      </c>
      <c r="T30" s="22">
        <v>1</v>
      </c>
      <c r="U30" s="22">
        <v>2</v>
      </c>
      <c r="V30" s="22">
        <v>1</v>
      </c>
      <c r="W30" s="22">
        <v>1</v>
      </c>
      <c r="X30" s="22">
        <v>3</v>
      </c>
      <c r="Y30" s="8">
        <v>1</v>
      </c>
      <c r="Z30" s="22">
        <v>2</v>
      </c>
      <c r="AA30" s="22">
        <v>2</v>
      </c>
      <c r="AB30" s="22">
        <v>3</v>
      </c>
      <c r="AC30" s="22">
        <v>2</v>
      </c>
      <c r="AD30" s="22">
        <v>1</v>
      </c>
      <c r="AE30" s="22">
        <v>3</v>
      </c>
      <c r="AF30" s="31">
        <v>1</v>
      </c>
      <c r="AG30" s="31">
        <f>SUM(F30:AF30)</f>
        <v>57</v>
      </c>
      <c r="AH30" s="47">
        <f>COUNTIF(F30:AF30,"0")</f>
        <v>2</v>
      </c>
      <c r="AI30" s="47">
        <f>COUNTIF(F30:AF30,"1")</f>
        <v>11</v>
      </c>
      <c r="AJ30" s="47">
        <f>COUNTIF(F30:AF30,"2")</f>
        <v>5</v>
      </c>
      <c r="AK30" s="47">
        <f>COUNTIF(F30:AF30,"3")</f>
        <v>4</v>
      </c>
      <c r="AL30" s="47">
        <f>COUNTIF(F30:AF30,"4")</f>
        <v>1</v>
      </c>
      <c r="AM30" s="47">
        <f>COUNTIF(F30:AF30,"5")</f>
        <v>4</v>
      </c>
      <c r="AN30" s="47">
        <f>(27-AH30)*1</f>
        <v>25</v>
      </c>
      <c r="AO30" s="47">
        <f>(27-AH30)*5</f>
        <v>125</v>
      </c>
      <c r="AP30" s="44">
        <f>((100*(AG30-AN30))/(AO30-AN30))</f>
        <v>32</v>
      </c>
      <c r="AQ30" s="50" t="str">
        <f>IF(AP30&lt;=20,"Low",IF(AND(AP30&gt;20,AP30&lt;=60),"Medium",IF(AP30&gt;60,"High")))</f>
        <v>Medium</v>
      </c>
    </row>
    <row r="31" spans="1:43" x14ac:dyDescent="0.35">
      <c r="A31" t="str">
        <f>RIGHT(E31,2)</f>
        <v>PV</v>
      </c>
      <c r="B31" s="34" t="s">
        <v>242</v>
      </c>
      <c r="C31" s="7" t="s">
        <v>245</v>
      </c>
      <c r="D31" s="33" t="s">
        <v>566</v>
      </c>
      <c r="E31" s="33" t="s">
        <v>567</v>
      </c>
      <c r="F31" s="8">
        <v>5</v>
      </c>
      <c r="G31" s="8">
        <v>1</v>
      </c>
      <c r="H31" s="8">
        <v>1</v>
      </c>
      <c r="I31" s="8">
        <v>4</v>
      </c>
      <c r="J31" s="8">
        <v>3</v>
      </c>
      <c r="K31" s="8">
        <v>1</v>
      </c>
      <c r="L31" s="8">
        <v>3</v>
      </c>
      <c r="M31" s="8">
        <v>1</v>
      </c>
      <c r="N31" s="8">
        <v>1</v>
      </c>
      <c r="O31" s="8">
        <v>0</v>
      </c>
      <c r="P31" s="8">
        <v>0</v>
      </c>
      <c r="Q31" s="8">
        <v>0</v>
      </c>
      <c r="R31" s="8">
        <v>0</v>
      </c>
      <c r="S31" s="8">
        <v>0</v>
      </c>
      <c r="T31" s="8">
        <v>2</v>
      </c>
      <c r="U31" s="8">
        <v>4</v>
      </c>
      <c r="V31" s="8">
        <v>2</v>
      </c>
      <c r="W31" s="8">
        <v>1</v>
      </c>
      <c r="X31" s="8">
        <v>3</v>
      </c>
      <c r="Y31" s="8">
        <v>1</v>
      </c>
      <c r="Z31" s="8">
        <v>1</v>
      </c>
      <c r="AA31" s="8">
        <v>1</v>
      </c>
      <c r="AB31" s="8">
        <v>1</v>
      </c>
      <c r="AC31" s="8">
        <v>2</v>
      </c>
      <c r="AD31" s="8">
        <v>5</v>
      </c>
      <c r="AE31" s="8">
        <v>3</v>
      </c>
      <c r="AF31" s="34">
        <v>2</v>
      </c>
      <c r="AG31" s="31">
        <f>SUM(F31:AF31)</f>
        <v>48</v>
      </c>
      <c r="AH31" s="47">
        <f>COUNTIF(F31:AF31,"0")</f>
        <v>5</v>
      </c>
      <c r="AI31" s="47">
        <f>COUNTIF(F31:AF31,"1")</f>
        <v>10</v>
      </c>
      <c r="AJ31" s="47">
        <f>COUNTIF(F31:AF31,"2")</f>
        <v>4</v>
      </c>
      <c r="AK31" s="47">
        <f>COUNTIF(F31:AF31,"3")</f>
        <v>4</v>
      </c>
      <c r="AL31" s="47">
        <f>COUNTIF(F31:AF31,"4")</f>
        <v>2</v>
      </c>
      <c r="AM31" s="47">
        <f>COUNTIF(F31:AF31,"5")</f>
        <v>2</v>
      </c>
      <c r="AN31" s="47">
        <f>(27-AH31)*1</f>
        <v>22</v>
      </c>
      <c r="AO31" s="47">
        <f>(27-AH31)*5</f>
        <v>110</v>
      </c>
      <c r="AP31" s="44">
        <f>((100*(AG31-AN31))/(AO31-AN31))</f>
        <v>29.545454545454547</v>
      </c>
      <c r="AQ31" s="50" t="str">
        <f>IF(AP31&lt;=20,"Low",IF(AND(AP31&gt;20,AP31&lt;=60),"Medium",IF(AP31&gt;60,"High")))</f>
        <v>Medium</v>
      </c>
    </row>
    <row r="32" spans="1:43" x14ac:dyDescent="0.35">
      <c r="A32" t="str">
        <f>RIGHT(E32,2)</f>
        <v>PV</v>
      </c>
      <c r="B32" s="31" t="s">
        <v>372</v>
      </c>
      <c r="C32" s="32" t="s">
        <v>526</v>
      </c>
      <c r="D32" s="33" t="s">
        <v>566</v>
      </c>
      <c r="E32" s="33" t="s">
        <v>567</v>
      </c>
      <c r="F32" s="22">
        <v>1</v>
      </c>
      <c r="G32" s="22">
        <v>5</v>
      </c>
      <c r="H32" s="22">
        <v>1</v>
      </c>
      <c r="I32" s="22">
        <v>3</v>
      </c>
      <c r="J32" s="22">
        <v>1</v>
      </c>
      <c r="K32" s="22">
        <v>1</v>
      </c>
      <c r="L32" s="22">
        <v>1</v>
      </c>
      <c r="M32" s="22">
        <v>1</v>
      </c>
      <c r="N32" s="22">
        <v>1</v>
      </c>
      <c r="O32" s="22">
        <v>1</v>
      </c>
      <c r="P32" s="22">
        <v>1</v>
      </c>
      <c r="Q32" s="22">
        <v>1</v>
      </c>
      <c r="R32" s="22">
        <v>1</v>
      </c>
      <c r="S32" s="22">
        <v>1</v>
      </c>
      <c r="T32" s="22">
        <v>1</v>
      </c>
      <c r="U32" s="22">
        <v>3</v>
      </c>
      <c r="V32" s="22">
        <v>2</v>
      </c>
      <c r="W32" s="22">
        <v>1</v>
      </c>
      <c r="X32" s="22">
        <v>1</v>
      </c>
      <c r="Y32" s="8">
        <v>1</v>
      </c>
      <c r="Z32" s="22">
        <v>1</v>
      </c>
      <c r="AA32" s="22">
        <v>1</v>
      </c>
      <c r="AB32" s="22">
        <v>1</v>
      </c>
      <c r="AC32" s="22">
        <v>1</v>
      </c>
      <c r="AD32" s="22">
        <v>1</v>
      </c>
      <c r="AE32" s="22">
        <v>3</v>
      </c>
      <c r="AF32" s="31">
        <v>1</v>
      </c>
      <c r="AG32" s="31">
        <f>SUM(F32:AF32)</f>
        <v>38</v>
      </c>
      <c r="AH32" s="47">
        <f>COUNTIF(F32:AF32,"0")</f>
        <v>0</v>
      </c>
      <c r="AI32" s="47">
        <f>COUNTIF(F32:AF32,"1")</f>
        <v>22</v>
      </c>
      <c r="AJ32" s="47">
        <f>COUNTIF(F32:AF32,"2")</f>
        <v>1</v>
      </c>
      <c r="AK32" s="47">
        <f>COUNTIF(F32:AF32,"3")</f>
        <v>3</v>
      </c>
      <c r="AL32" s="47">
        <f>COUNTIF(F32:AF32,"4")</f>
        <v>0</v>
      </c>
      <c r="AM32" s="47">
        <f>COUNTIF(F32:AF32,"5")</f>
        <v>1</v>
      </c>
      <c r="AN32" s="47">
        <f>(27-AH32)*1</f>
        <v>27</v>
      </c>
      <c r="AO32" s="47">
        <f>(27-AH32)*5</f>
        <v>135</v>
      </c>
      <c r="AP32" s="44">
        <f>((100*(AG32-AN32))/(AO32-AN32))</f>
        <v>10.185185185185185</v>
      </c>
      <c r="AQ32" s="50" t="str">
        <f>IF(AP32&lt;=20,"Low",IF(AND(AP32&gt;20,AP32&lt;=60),"Medium",IF(AP32&gt;60,"High")))</f>
        <v>Low</v>
      </c>
    </row>
    <row r="33" spans="1:43" x14ac:dyDescent="0.35">
      <c r="A33" t="str">
        <f>RIGHT(E33,2)</f>
        <v>MA</v>
      </c>
      <c r="B33" s="31" t="s">
        <v>524</v>
      </c>
      <c r="C33" s="32" t="s">
        <v>526</v>
      </c>
      <c r="D33" s="33" t="s">
        <v>566</v>
      </c>
      <c r="E33" s="33" t="s">
        <v>219</v>
      </c>
      <c r="F33" s="22">
        <v>5</v>
      </c>
      <c r="G33" s="22">
        <v>5</v>
      </c>
      <c r="H33" s="22">
        <v>1</v>
      </c>
      <c r="I33" s="22">
        <v>4</v>
      </c>
      <c r="J33" s="22">
        <v>1</v>
      </c>
      <c r="K33" s="22">
        <v>5</v>
      </c>
      <c r="L33" s="22">
        <v>1</v>
      </c>
      <c r="M33" s="22">
        <v>5</v>
      </c>
      <c r="N33" s="22">
        <v>1</v>
      </c>
      <c r="O33" s="22">
        <v>5</v>
      </c>
      <c r="P33" s="22">
        <v>0</v>
      </c>
      <c r="Q33" s="22">
        <v>5</v>
      </c>
      <c r="R33" s="22">
        <v>5</v>
      </c>
      <c r="S33" s="22">
        <v>0</v>
      </c>
      <c r="T33" s="22">
        <v>1</v>
      </c>
      <c r="U33" s="22">
        <v>2</v>
      </c>
      <c r="V33" s="22">
        <v>1</v>
      </c>
      <c r="W33" s="22">
        <v>1</v>
      </c>
      <c r="X33" s="22">
        <v>3</v>
      </c>
      <c r="Y33" s="22">
        <v>5</v>
      </c>
      <c r="Z33" s="22">
        <v>5</v>
      </c>
      <c r="AA33" s="22">
        <v>5</v>
      </c>
      <c r="AB33" s="22">
        <v>1</v>
      </c>
      <c r="AC33" s="22">
        <v>1</v>
      </c>
      <c r="AD33" s="22">
        <v>5</v>
      </c>
      <c r="AE33" s="22">
        <v>3</v>
      </c>
      <c r="AF33" s="31">
        <v>1</v>
      </c>
      <c r="AG33" s="31">
        <f>SUM(F33:AF33)</f>
        <v>77</v>
      </c>
      <c r="AH33" s="47">
        <f>COUNTIF(F33:AF33,"0")</f>
        <v>2</v>
      </c>
      <c r="AI33" s="47">
        <f>COUNTIF(F33:AF33,"1")</f>
        <v>10</v>
      </c>
      <c r="AJ33" s="47">
        <f>COUNTIF(F33:AF33,"2")</f>
        <v>1</v>
      </c>
      <c r="AK33" s="47">
        <f>COUNTIF(F33:AF33,"3")</f>
        <v>2</v>
      </c>
      <c r="AL33" s="47">
        <f>COUNTIF(F33:AF33,"4")</f>
        <v>1</v>
      </c>
      <c r="AM33" s="47">
        <f>COUNTIF(F33:AF33,"5")</f>
        <v>11</v>
      </c>
      <c r="AN33" s="47">
        <f>(27-AH33)*1</f>
        <v>25</v>
      </c>
      <c r="AO33" s="47">
        <f>(27-AH33)*5</f>
        <v>125</v>
      </c>
      <c r="AP33" s="44">
        <f>((100*(AG33-AN33))/(AO33-AN33))</f>
        <v>52</v>
      </c>
      <c r="AQ33" s="50" t="str">
        <f>IF(AP33&lt;=20,"Low",IF(AND(AP33&gt;20,AP33&lt;=60),"Medium",IF(AP33&gt;60,"High")))</f>
        <v>Medium</v>
      </c>
    </row>
    <row r="34" spans="1:43" x14ac:dyDescent="0.35">
      <c r="A34" t="str">
        <f>RIGHT(E34,2)</f>
        <v>PV</v>
      </c>
      <c r="B34" s="31" t="s">
        <v>263</v>
      </c>
      <c r="C34" s="32" t="s">
        <v>792</v>
      </c>
      <c r="D34" s="33" t="s">
        <v>566</v>
      </c>
      <c r="E34" s="33" t="s">
        <v>567</v>
      </c>
      <c r="F34" s="22">
        <v>1</v>
      </c>
      <c r="G34" s="22">
        <v>5</v>
      </c>
      <c r="H34" s="22">
        <v>5</v>
      </c>
      <c r="I34" s="22">
        <v>4</v>
      </c>
      <c r="J34" s="22">
        <v>5</v>
      </c>
      <c r="K34" s="22">
        <v>5</v>
      </c>
      <c r="L34" s="22">
        <v>4</v>
      </c>
      <c r="M34" s="22">
        <v>5</v>
      </c>
      <c r="N34" s="22">
        <v>5</v>
      </c>
      <c r="O34" s="22">
        <v>0</v>
      </c>
      <c r="P34" s="22">
        <v>0</v>
      </c>
      <c r="Q34" s="22">
        <v>0</v>
      </c>
      <c r="R34" s="22">
        <v>5</v>
      </c>
      <c r="S34" s="22">
        <v>0</v>
      </c>
      <c r="T34" s="22">
        <v>4</v>
      </c>
      <c r="U34" s="22">
        <v>2</v>
      </c>
      <c r="V34" s="22">
        <v>4</v>
      </c>
      <c r="W34" s="22">
        <v>3</v>
      </c>
      <c r="X34" s="22">
        <v>3</v>
      </c>
      <c r="Y34" s="22">
        <v>5</v>
      </c>
      <c r="Z34" s="22">
        <v>4</v>
      </c>
      <c r="AA34" s="22">
        <v>5</v>
      </c>
      <c r="AB34" s="22">
        <v>5</v>
      </c>
      <c r="AC34" s="22">
        <v>3</v>
      </c>
      <c r="AD34" s="22">
        <v>3</v>
      </c>
      <c r="AE34" s="22">
        <v>3</v>
      </c>
      <c r="AF34" s="31">
        <v>2</v>
      </c>
      <c r="AG34" s="31">
        <f>SUM(F34:AF34)</f>
        <v>90</v>
      </c>
      <c r="AH34" s="47">
        <f>COUNTIF(F34:AF34,"0")</f>
        <v>4</v>
      </c>
      <c r="AI34" s="47">
        <f>COUNTIF(F34:AF34,"1")</f>
        <v>1</v>
      </c>
      <c r="AJ34" s="47">
        <f>COUNTIF(F34:AF34,"2")</f>
        <v>2</v>
      </c>
      <c r="AK34" s="47">
        <f>COUNTIF(F34:AF34,"3")</f>
        <v>5</v>
      </c>
      <c r="AL34" s="47">
        <f>COUNTIF(F34:AF34,"4")</f>
        <v>5</v>
      </c>
      <c r="AM34" s="47">
        <f>COUNTIF(F34:AF34,"5")</f>
        <v>10</v>
      </c>
      <c r="AN34" s="47">
        <f>(27-AH34)*1</f>
        <v>23</v>
      </c>
      <c r="AO34" s="47">
        <f>(27-AH34)*5</f>
        <v>115</v>
      </c>
      <c r="AP34" s="44">
        <f>((100*(AG34-AN34))/(AO34-AN34))</f>
        <v>72.826086956521735</v>
      </c>
      <c r="AQ34" s="50" t="str">
        <f>IF(AP34&lt;=20,"Low",IF(AND(AP34&gt;20,AP34&lt;=60),"Medium",IF(AP34&gt;60,"High")))</f>
        <v>High</v>
      </c>
    </row>
    <row r="35" spans="1:43" x14ac:dyDescent="0.35">
      <c r="A35" t="str">
        <f>RIGHT(E35,2)</f>
        <v>QA</v>
      </c>
      <c r="B35" s="31" t="s">
        <v>207</v>
      </c>
      <c r="C35" s="32" t="s">
        <v>792</v>
      </c>
      <c r="D35" s="33" t="s">
        <v>566</v>
      </c>
      <c r="E35" s="33" t="s">
        <v>571</v>
      </c>
      <c r="F35" s="22">
        <v>0</v>
      </c>
      <c r="G35" s="22">
        <v>0</v>
      </c>
      <c r="H35" s="22">
        <v>0</v>
      </c>
      <c r="I35" s="22">
        <v>1</v>
      </c>
      <c r="J35" s="22">
        <v>1</v>
      </c>
      <c r="K35" s="22">
        <v>5</v>
      </c>
      <c r="L35" s="22">
        <v>0</v>
      </c>
      <c r="M35" s="22">
        <v>0</v>
      </c>
      <c r="N35" s="22">
        <v>0</v>
      </c>
      <c r="O35" s="22">
        <v>0</v>
      </c>
      <c r="P35" s="22">
        <v>0</v>
      </c>
      <c r="Q35" s="22">
        <v>0</v>
      </c>
      <c r="R35" s="22">
        <v>0</v>
      </c>
      <c r="S35" s="22">
        <v>0</v>
      </c>
      <c r="T35" s="22">
        <v>1</v>
      </c>
      <c r="U35" s="22">
        <v>5</v>
      </c>
      <c r="V35" s="22">
        <v>3</v>
      </c>
      <c r="W35" s="22">
        <v>2</v>
      </c>
      <c r="X35" s="22">
        <v>3</v>
      </c>
      <c r="Y35" s="22">
        <v>5</v>
      </c>
      <c r="Z35" s="22">
        <v>2</v>
      </c>
      <c r="AA35" s="22">
        <v>0</v>
      </c>
      <c r="AB35" s="22">
        <v>0</v>
      </c>
      <c r="AC35" s="22">
        <v>0</v>
      </c>
      <c r="AD35" s="22">
        <v>0</v>
      </c>
      <c r="AE35" s="22">
        <v>0</v>
      </c>
      <c r="AF35" s="31">
        <v>0</v>
      </c>
      <c r="AG35" s="31">
        <f>SUM(F35:AF35)</f>
        <v>28</v>
      </c>
      <c r="AH35" s="47">
        <f>COUNTIF(F35:AF35,"0")</f>
        <v>17</v>
      </c>
      <c r="AI35" s="47">
        <f>COUNTIF(F35:AF35,"1")</f>
        <v>3</v>
      </c>
      <c r="AJ35" s="47">
        <f>COUNTIF(F35:AF35,"2")</f>
        <v>2</v>
      </c>
      <c r="AK35" s="47">
        <f>COUNTIF(F35:AF35,"3")</f>
        <v>2</v>
      </c>
      <c r="AL35" s="47">
        <f>COUNTIF(F35:AF35,"4")</f>
        <v>0</v>
      </c>
      <c r="AM35" s="47">
        <f>COUNTIF(F35:AF35,"5")</f>
        <v>3</v>
      </c>
      <c r="AN35" s="47">
        <f>(27-AH35)*1</f>
        <v>10</v>
      </c>
      <c r="AO35" s="47">
        <f>(27-AH35)*5</f>
        <v>50</v>
      </c>
      <c r="AP35" s="44">
        <f>((100*(AG35-AN35))/(AO35-AN35))</f>
        <v>45</v>
      </c>
      <c r="AQ35" s="50" t="str">
        <f>IF(AP35&lt;=20,"Low",IF(AND(AP35&gt;20,AP35&lt;=60),"Medium",IF(AP35&gt;60,"High")))</f>
        <v>Medium</v>
      </c>
    </row>
    <row r="36" spans="1:43" x14ac:dyDescent="0.35">
      <c r="A36" t="str">
        <f>RIGHT(E36,2)</f>
        <v>MA</v>
      </c>
      <c r="B36" s="31" t="s">
        <v>457</v>
      </c>
      <c r="C36" s="32" t="s">
        <v>792</v>
      </c>
      <c r="D36" s="33" t="s">
        <v>566</v>
      </c>
      <c r="E36" s="33" t="s">
        <v>219</v>
      </c>
      <c r="F36" s="22">
        <v>5</v>
      </c>
      <c r="G36" s="22">
        <v>3</v>
      </c>
      <c r="H36" s="22">
        <v>1</v>
      </c>
      <c r="I36" s="22">
        <v>4</v>
      </c>
      <c r="J36" s="22">
        <v>3</v>
      </c>
      <c r="K36" s="22">
        <v>1</v>
      </c>
      <c r="L36" s="22">
        <v>1</v>
      </c>
      <c r="M36" s="22">
        <v>5</v>
      </c>
      <c r="N36" s="22">
        <v>1</v>
      </c>
      <c r="O36" s="22">
        <v>1</v>
      </c>
      <c r="P36" s="22">
        <v>1</v>
      </c>
      <c r="Q36" s="22">
        <v>0</v>
      </c>
      <c r="R36" s="22">
        <v>1</v>
      </c>
      <c r="S36" s="22">
        <v>1</v>
      </c>
      <c r="T36" s="22">
        <v>3</v>
      </c>
      <c r="U36" s="22">
        <v>4</v>
      </c>
      <c r="V36" s="22">
        <v>2</v>
      </c>
      <c r="W36" s="22">
        <v>1</v>
      </c>
      <c r="X36" s="22">
        <v>3</v>
      </c>
      <c r="Y36" s="8">
        <v>1</v>
      </c>
      <c r="Z36" s="22">
        <v>1</v>
      </c>
      <c r="AA36" s="22">
        <v>2</v>
      </c>
      <c r="AB36" s="22">
        <v>1</v>
      </c>
      <c r="AC36" s="22">
        <v>1</v>
      </c>
      <c r="AD36" s="22">
        <v>1</v>
      </c>
      <c r="AE36" s="22">
        <v>5</v>
      </c>
      <c r="AF36" s="31">
        <v>1</v>
      </c>
      <c r="AG36" s="31">
        <f>SUM(F36:AF36)</f>
        <v>54</v>
      </c>
      <c r="AH36" s="47">
        <f>COUNTIF(F36:AF36,"0")</f>
        <v>1</v>
      </c>
      <c r="AI36" s="47">
        <f>COUNTIF(F36:AF36,"1")</f>
        <v>15</v>
      </c>
      <c r="AJ36" s="47">
        <f>COUNTIF(F36:AF36,"2")</f>
        <v>2</v>
      </c>
      <c r="AK36" s="47">
        <f>COUNTIF(F36:AF36,"3")</f>
        <v>4</v>
      </c>
      <c r="AL36" s="47">
        <f>COUNTIF(F36:AF36,"4")</f>
        <v>2</v>
      </c>
      <c r="AM36" s="47">
        <f>COUNTIF(F36:AF36,"5")</f>
        <v>3</v>
      </c>
      <c r="AN36" s="47">
        <f>(27-AH36)*1</f>
        <v>26</v>
      </c>
      <c r="AO36" s="47">
        <f>(27-AH36)*5</f>
        <v>130</v>
      </c>
      <c r="AP36" s="44">
        <f>((100*(AG36-AN36))/(AO36-AN36))</f>
        <v>26.923076923076923</v>
      </c>
      <c r="AQ36" s="50" t="str">
        <f>IF(AP36&lt;=20,"Low",IF(AND(AP36&gt;20,AP36&lt;=60),"Medium",IF(AP36&gt;60,"High")))</f>
        <v>Medium</v>
      </c>
    </row>
    <row r="37" spans="1:43" x14ac:dyDescent="0.35">
      <c r="A37" t="str">
        <f>RIGHT(E37,2)</f>
        <v>MA</v>
      </c>
      <c r="B37" s="31" t="s">
        <v>144</v>
      </c>
      <c r="C37" s="32" t="s">
        <v>792</v>
      </c>
      <c r="D37" s="33" t="s">
        <v>566</v>
      </c>
      <c r="E37" s="33" t="s">
        <v>219</v>
      </c>
      <c r="F37" s="22">
        <v>5</v>
      </c>
      <c r="G37" s="22">
        <v>5</v>
      </c>
      <c r="H37" s="22">
        <v>0</v>
      </c>
      <c r="I37" s="22">
        <v>1</v>
      </c>
      <c r="J37" s="22">
        <v>3</v>
      </c>
      <c r="K37" s="22">
        <v>3</v>
      </c>
      <c r="L37" s="22">
        <v>3</v>
      </c>
      <c r="M37" s="22">
        <v>1</v>
      </c>
      <c r="N37" s="22">
        <v>1</v>
      </c>
      <c r="O37" s="22">
        <v>1</v>
      </c>
      <c r="P37" s="22">
        <v>1</v>
      </c>
      <c r="Q37" s="22">
        <v>1</v>
      </c>
      <c r="R37" s="22">
        <v>1</v>
      </c>
      <c r="S37" s="22">
        <v>1</v>
      </c>
      <c r="T37" s="22">
        <v>2</v>
      </c>
      <c r="U37" s="22">
        <v>4</v>
      </c>
      <c r="V37" s="22">
        <v>1</v>
      </c>
      <c r="W37" s="22">
        <v>3</v>
      </c>
      <c r="X37" s="22">
        <v>1</v>
      </c>
      <c r="Y37" s="8">
        <v>1</v>
      </c>
      <c r="Z37" s="22">
        <v>2</v>
      </c>
      <c r="AA37" s="22">
        <v>1</v>
      </c>
      <c r="AB37" s="22">
        <v>5</v>
      </c>
      <c r="AC37" s="22">
        <v>1</v>
      </c>
      <c r="AD37" s="22">
        <v>5</v>
      </c>
      <c r="AE37" s="22">
        <v>5</v>
      </c>
      <c r="AF37" s="31">
        <v>1</v>
      </c>
      <c r="AG37" s="31">
        <f>SUM(F37:AF37)</f>
        <v>59</v>
      </c>
      <c r="AH37" s="47">
        <f>COUNTIF(F37:AF37,"0")</f>
        <v>1</v>
      </c>
      <c r="AI37" s="47">
        <f>COUNTIF(F37:AF37,"1")</f>
        <v>14</v>
      </c>
      <c r="AJ37" s="47">
        <f>COUNTIF(F37:AF37,"2")</f>
        <v>2</v>
      </c>
      <c r="AK37" s="47">
        <f>COUNTIF(F37:AF37,"3")</f>
        <v>4</v>
      </c>
      <c r="AL37" s="47">
        <f>COUNTIF(F37:AF37,"4")</f>
        <v>1</v>
      </c>
      <c r="AM37" s="47">
        <f>COUNTIF(F37:AF37,"5")</f>
        <v>5</v>
      </c>
      <c r="AN37" s="47">
        <f>(27-AH37)*1</f>
        <v>26</v>
      </c>
      <c r="AO37" s="47">
        <f>(27-AH37)*5</f>
        <v>130</v>
      </c>
      <c r="AP37" s="44">
        <f>((100*(AG37-AN37))/(AO37-AN37))</f>
        <v>31.73076923076923</v>
      </c>
      <c r="AQ37" s="50" t="str">
        <f>IF(AP37&lt;=20,"Low",IF(AND(AP37&gt;20,AP37&lt;=60),"Medium",IF(AP37&gt;60,"High")))</f>
        <v>Medium</v>
      </c>
    </row>
    <row r="39" spans="1:43" x14ac:dyDescent="0.35">
      <c r="D39" s="88" t="s">
        <v>689</v>
      </c>
      <c r="E39" s="36" t="s">
        <v>695</v>
      </c>
      <c r="F39" s="37">
        <f>COUNTIF(F$2:F$37,"0")</f>
        <v>1</v>
      </c>
      <c r="G39" s="37">
        <f>COUNTIF(G$2:G$37,"0")</f>
        <v>3</v>
      </c>
      <c r="H39" s="37">
        <f>COUNTIF(H$2:H$37,"0")</f>
        <v>4</v>
      </c>
      <c r="I39" s="37">
        <f>COUNTIF(I$2:I$37,"0")</f>
        <v>3</v>
      </c>
      <c r="J39" s="37">
        <f>COUNTIF(J$2:J$37,"0")</f>
        <v>2</v>
      </c>
      <c r="K39" s="37">
        <f>COUNTIF(K$2:K$37,"0")</f>
        <v>2</v>
      </c>
      <c r="L39" s="37">
        <f>COUNTIF(L$2:L$37,"0")</f>
        <v>3</v>
      </c>
      <c r="M39" s="37">
        <f>COUNTIF(M$2:M$37,"0")</f>
        <v>3</v>
      </c>
      <c r="N39" s="37">
        <f>COUNTIF(N$2:N$37,"0")</f>
        <v>2</v>
      </c>
      <c r="O39" s="37">
        <f>COUNTIF(O$2:O$37,"0")</f>
        <v>10</v>
      </c>
      <c r="P39" s="37">
        <f>COUNTIF(P$2:P$37,"0")</f>
        <v>8</v>
      </c>
      <c r="Q39" s="37">
        <f>COUNTIF(Q$2:Q$37,"0")</f>
        <v>13</v>
      </c>
      <c r="R39" s="37">
        <f>COUNTIF(R$2:R$37,"0")</f>
        <v>5</v>
      </c>
      <c r="S39" s="37">
        <f>COUNTIF(S$2:S$37,"0")</f>
        <v>6</v>
      </c>
      <c r="T39" s="37">
        <f>COUNTIF(T$2:T$37,"0")</f>
        <v>2</v>
      </c>
      <c r="U39" s="37">
        <f>COUNTIF(U$2:U$37,"0")</f>
        <v>0</v>
      </c>
      <c r="V39" s="37">
        <f>COUNTIF(V$2:V$37,"0")</f>
        <v>2</v>
      </c>
      <c r="W39" s="37">
        <f>COUNTIF(W$2:W$37,"0")</f>
        <v>2</v>
      </c>
      <c r="X39" s="37">
        <f>COUNTIF(X$2:X$37,"0")</f>
        <v>2</v>
      </c>
      <c r="Y39" s="37">
        <f>COUNTIF(Y$2:Y$37,"0")</f>
        <v>1</v>
      </c>
      <c r="Z39" s="37">
        <f>COUNTIF(Z$2:Z$37,"0")</f>
        <v>4</v>
      </c>
      <c r="AA39" s="37">
        <f>COUNTIF(AA$2:AA$37,"0")</f>
        <v>5</v>
      </c>
      <c r="AB39" s="37">
        <f>COUNTIF(AB$2:AB$37,"0")</f>
        <v>2</v>
      </c>
      <c r="AC39" s="37">
        <f>COUNTIF(AC$2:AC$37,"0")</f>
        <v>3</v>
      </c>
      <c r="AD39" s="37">
        <f>COUNTIF(AD$2:AD$37,"0")</f>
        <v>6</v>
      </c>
      <c r="AE39" s="37">
        <f>COUNTIF(AE$2:AE$37,"0")</f>
        <v>1</v>
      </c>
      <c r="AF39" s="37">
        <f>COUNTIF(AF$2:AF$37,"0")</f>
        <v>2</v>
      </c>
      <c r="AG39" s="40"/>
    </row>
    <row r="40" spans="1:43" x14ac:dyDescent="0.35">
      <c r="D40" s="88"/>
      <c r="E40" s="36" t="s">
        <v>690</v>
      </c>
      <c r="F40" s="37">
        <f>COUNTIF(F$2:F$37,"1")</f>
        <v>7</v>
      </c>
      <c r="G40" s="37">
        <f>COUNTIF(G$2:G$37,"1")</f>
        <v>7</v>
      </c>
      <c r="H40" s="37">
        <f>COUNTIF(H$2:H$37,"1")</f>
        <v>21</v>
      </c>
      <c r="I40" s="37">
        <f>COUNTIF(I$2:I$37,"1")</f>
        <v>6</v>
      </c>
      <c r="J40" s="37">
        <f>COUNTIF(J$2:J$37,"1")</f>
        <v>20</v>
      </c>
      <c r="K40" s="37">
        <f>COUNTIF(K$2:K$37,"1")</f>
        <v>12</v>
      </c>
      <c r="L40" s="37">
        <f>COUNTIF(L$2:L$37,"1")</f>
        <v>17</v>
      </c>
      <c r="M40" s="37">
        <f>COUNTIF(M$2:M$37,"1")</f>
        <v>22</v>
      </c>
      <c r="N40" s="37">
        <f>COUNTIF(N$2:N$37,"1")</f>
        <v>16</v>
      </c>
      <c r="O40" s="37">
        <f>COUNTIF(O$2:O$37,"1")</f>
        <v>15</v>
      </c>
      <c r="P40" s="37">
        <f>COUNTIF(P$2:P$37,"1")</f>
        <v>19</v>
      </c>
      <c r="Q40" s="37">
        <f>COUNTIF(Q$2:Q$37,"1")</f>
        <v>12</v>
      </c>
      <c r="R40" s="37">
        <f>COUNTIF(R$2:R$37,"1")</f>
        <v>22</v>
      </c>
      <c r="S40" s="37">
        <f>COUNTIF(S$2:S$37,"1")</f>
        <v>20</v>
      </c>
      <c r="T40" s="37">
        <f>COUNTIF(T$2:T$37,"1")</f>
        <v>17</v>
      </c>
      <c r="U40" s="37">
        <f>COUNTIF(U$2:U$37,"1")</f>
        <v>2</v>
      </c>
      <c r="V40" s="37">
        <f>COUNTIF(V$2:V$37,"1")</f>
        <v>14</v>
      </c>
      <c r="W40" s="37">
        <f>COUNTIF(W$2:W$37,"1")</f>
        <v>21</v>
      </c>
      <c r="X40" s="37">
        <f>COUNTIF(X$2:X$37,"1")</f>
        <v>12</v>
      </c>
      <c r="Y40" s="37">
        <f>COUNTIF(Y$2:Y$37,"1")</f>
        <v>31</v>
      </c>
      <c r="Z40" s="37">
        <f>COUNTIF(Z$2:Z$37,"1")</f>
        <v>11</v>
      </c>
      <c r="AA40" s="37">
        <f>COUNTIF(AA$2:AA$37,"1")</f>
        <v>11</v>
      </c>
      <c r="AB40" s="37">
        <f>COUNTIF(AB$2:AB$37,"1")</f>
        <v>16</v>
      </c>
      <c r="AC40" s="37">
        <f>COUNTIF(AC$2:AC$37,"1")</f>
        <v>23</v>
      </c>
      <c r="AD40" s="37">
        <f>COUNTIF(AD$2:AD$37,"1")</f>
        <v>18</v>
      </c>
      <c r="AE40" s="37">
        <f>COUNTIF(AE$2:AE$37,"1")</f>
        <v>1</v>
      </c>
      <c r="AF40" s="37">
        <f>COUNTIF(AF$2:AF$37,"1")</f>
        <v>25</v>
      </c>
      <c r="AG40" s="40"/>
    </row>
    <row r="41" spans="1:43" x14ac:dyDescent="0.35">
      <c r="D41" s="88"/>
      <c r="E41" s="36" t="s">
        <v>691</v>
      </c>
      <c r="F41" s="38"/>
      <c r="G41" s="38"/>
      <c r="H41" s="38"/>
      <c r="I41" s="37">
        <f>COUNTIF(I$2:I$37,"2")</f>
        <v>6</v>
      </c>
      <c r="J41" s="38"/>
      <c r="K41" s="38"/>
      <c r="L41" s="37">
        <f>COUNTIF(L$2:L$37,"2")</f>
        <v>3</v>
      </c>
      <c r="M41" s="38"/>
      <c r="N41" s="38"/>
      <c r="O41" s="37">
        <f>COUNTIF(O$2:O$37,"2")</f>
        <v>4</v>
      </c>
      <c r="P41" s="38"/>
      <c r="Q41" s="37">
        <f>COUNTIF(Q$2:Q$37,"2")</f>
        <v>2</v>
      </c>
      <c r="R41" s="38"/>
      <c r="S41" s="37">
        <f>COUNTIF(S$2:S$37,"2")</f>
        <v>6</v>
      </c>
      <c r="T41" s="37">
        <f>COUNTIF(T$2:T$37,"2")</f>
        <v>12</v>
      </c>
      <c r="U41" s="37">
        <f>COUNTIF(U$2:U$37,"2")</f>
        <v>12</v>
      </c>
      <c r="V41" s="37">
        <f>COUNTIF(V$2:V$37,"2")</f>
        <v>16</v>
      </c>
      <c r="W41" s="37">
        <f>COUNTIF(W$2:W$37,"2")</f>
        <v>6</v>
      </c>
      <c r="X41" s="38"/>
      <c r="Y41" s="38"/>
      <c r="Z41" s="37">
        <f>COUNTIF(Z$2:Z$37,"2")</f>
        <v>8</v>
      </c>
      <c r="AA41" s="37">
        <f>COUNTIF(AA$2:AA$37,"2")</f>
        <v>6</v>
      </c>
      <c r="AB41" s="38"/>
      <c r="AC41" s="37">
        <f>COUNTIF(AC$2:AC$37,"2")</f>
        <v>9</v>
      </c>
      <c r="AD41" s="38"/>
      <c r="AE41" s="38"/>
      <c r="AF41" s="37">
        <f>COUNTIF(AF$2:AF$37,"2")</f>
        <v>9</v>
      </c>
      <c r="AG41" s="40"/>
    </row>
    <row r="42" spans="1:43" x14ac:dyDescent="0.35">
      <c r="D42" s="88"/>
      <c r="E42" s="36" t="s">
        <v>692</v>
      </c>
      <c r="F42" s="38"/>
      <c r="G42" s="37">
        <f>COUNTIF(G$2:G$37,"3")</f>
        <v>11</v>
      </c>
      <c r="H42" s="37">
        <f>COUNTIF(H$2:H$37,"3")</f>
        <v>8</v>
      </c>
      <c r="I42" s="37">
        <f>COUNTIF(I$2:I$37,"3")</f>
        <v>8</v>
      </c>
      <c r="J42" s="37">
        <f>COUNTIF(J$2:J$37,"3")</f>
        <v>13</v>
      </c>
      <c r="K42" s="37">
        <f>COUNTIF(K$2:K$37,"3")</f>
        <v>12</v>
      </c>
      <c r="L42" s="37">
        <f>COUNTIF(L$2:L$37,"3")</f>
        <v>8</v>
      </c>
      <c r="M42" s="38"/>
      <c r="N42" s="37">
        <f>COUNTIF(N$2:N$37,"3")</f>
        <v>2</v>
      </c>
      <c r="O42" s="37">
        <f>COUNTIF(O$2:O$37,"3")</f>
        <v>4</v>
      </c>
      <c r="P42" s="37">
        <f>COUNTIF(P$2:P$37,"3")</f>
        <v>8</v>
      </c>
      <c r="Q42" s="37">
        <f>COUNTIF(Q$2:Q$37,"3")</f>
        <v>4</v>
      </c>
      <c r="R42" s="38"/>
      <c r="S42" s="37">
        <f>COUNTIF(S$2:S$37,"3")</f>
        <v>4</v>
      </c>
      <c r="T42" s="37">
        <f>COUNTIF(T$2:T$37,"3")</f>
        <v>3</v>
      </c>
      <c r="U42" s="37">
        <f>COUNTIF(U$2:U$37,"3")</f>
        <v>9</v>
      </c>
      <c r="V42" s="37">
        <f>COUNTIF(V$2:V$37,"3")</f>
        <v>2</v>
      </c>
      <c r="W42" s="37">
        <f>COUNTIF(W$2:W$37,"3")</f>
        <v>4</v>
      </c>
      <c r="X42" s="37">
        <f>COUNTIF(X$2:X$37,"3")</f>
        <v>18</v>
      </c>
      <c r="Y42" s="38"/>
      <c r="Z42" s="37">
        <f>COUNTIF(Z$2:Z$37,"3")</f>
        <v>1</v>
      </c>
      <c r="AA42" s="37">
        <f>COUNTIF(AA$2:AA$37,"3")</f>
        <v>4</v>
      </c>
      <c r="AB42" s="37">
        <f>COUNTIF(AB$2:AB$37,"3")</f>
        <v>11</v>
      </c>
      <c r="AC42" s="37">
        <f>COUNTIF(AC$2:AC$37,"3")</f>
        <v>1</v>
      </c>
      <c r="AD42" s="37">
        <f>COUNTIF(AD$2:AD$37,"3")</f>
        <v>3</v>
      </c>
      <c r="AE42" s="37">
        <f>COUNTIF(AE$2:AE$37,"3")</f>
        <v>16</v>
      </c>
      <c r="AF42" s="37">
        <f>COUNTIF(AF$2:AF$37,"3")</f>
        <v>0</v>
      </c>
      <c r="AG42" s="40"/>
    </row>
    <row r="43" spans="1:43" x14ac:dyDescent="0.35">
      <c r="D43" s="88"/>
      <c r="E43" s="36" t="s">
        <v>693</v>
      </c>
      <c r="F43" s="38"/>
      <c r="G43" s="38"/>
      <c r="H43" s="38"/>
      <c r="I43" s="37">
        <f>COUNTIF(I$2:I$37,"4")</f>
        <v>11</v>
      </c>
      <c r="J43" s="38"/>
      <c r="K43" s="38"/>
      <c r="L43" s="37">
        <f>COUNTIF(L$2:L$37,"4")</f>
        <v>4</v>
      </c>
      <c r="M43" s="38"/>
      <c r="N43" s="38"/>
      <c r="O43" s="37">
        <f>COUNTIF(O$2:O$37,"4")</f>
        <v>1</v>
      </c>
      <c r="P43" s="38"/>
      <c r="Q43" s="37">
        <f>COUNTIF(Q$2:Q$37,"4")</f>
        <v>2</v>
      </c>
      <c r="R43" s="38"/>
      <c r="S43" s="38"/>
      <c r="T43" s="37">
        <f>COUNTIF(T$2:T$37,"4")</f>
        <v>1</v>
      </c>
      <c r="U43" s="37">
        <f>COUNTIF(U$2:U$37,"4")</f>
        <v>10</v>
      </c>
      <c r="V43" s="37">
        <f>COUNTIF(V$2:V$37,"4")</f>
        <v>2</v>
      </c>
      <c r="W43" s="37">
        <f>COUNTIF(W$2:W$37,"4")</f>
        <v>3</v>
      </c>
      <c r="X43" s="38"/>
      <c r="Y43" s="38"/>
      <c r="Z43" s="37">
        <f>COUNTIF(Z$2:Z$37,"4")</f>
        <v>4</v>
      </c>
      <c r="AA43" s="37">
        <f>COUNTIF(AA$2:AA$37,"4")</f>
        <v>2</v>
      </c>
      <c r="AB43" s="38"/>
      <c r="AC43" s="37">
        <f>COUNTIF(AC$2:AC$37,"4")</f>
        <v>0</v>
      </c>
      <c r="AD43" s="38"/>
      <c r="AE43" s="38"/>
      <c r="AF43" s="37">
        <f>COUNTIF(AF$2:AF$37,"4")</f>
        <v>0</v>
      </c>
      <c r="AG43" s="40"/>
    </row>
    <row r="44" spans="1:43" x14ac:dyDescent="0.35">
      <c r="D44" s="88"/>
      <c r="E44" s="36" t="s">
        <v>694</v>
      </c>
      <c r="F44" s="37">
        <f>COUNTIF(F$2:F$37,"5")</f>
        <v>28</v>
      </c>
      <c r="G44" s="37">
        <f>COUNTIF(G$2:G$37,"5")</f>
        <v>15</v>
      </c>
      <c r="H44" s="37">
        <f>COUNTIF(H$2:H$37,"5")</f>
        <v>3</v>
      </c>
      <c r="I44" s="37">
        <f>COUNTIF(I$2:I$37,"5")</f>
        <v>2</v>
      </c>
      <c r="J44" s="37">
        <f>COUNTIF(J$2:J$37,"5")</f>
        <v>1</v>
      </c>
      <c r="K44" s="37">
        <f>COUNTIF(K$2:K$37,"5")</f>
        <v>10</v>
      </c>
      <c r="L44" s="37">
        <f>COUNTIF(L$2:L$37,"5")</f>
        <v>1</v>
      </c>
      <c r="M44" s="37">
        <f>COUNTIF(M$2:M$37,"5")</f>
        <v>11</v>
      </c>
      <c r="N44" s="37">
        <f>COUNTIF(N$2:N$37,"5")</f>
        <v>16</v>
      </c>
      <c r="O44" s="37">
        <f>COUNTIF(O$2:O$37,"5")</f>
        <v>2</v>
      </c>
      <c r="P44" s="37">
        <f>COUNTIF(P$2:P$37,"5")</f>
        <v>1</v>
      </c>
      <c r="Q44" s="37">
        <f>COUNTIF(Q$2:Q$37,"5")</f>
        <v>3</v>
      </c>
      <c r="R44" s="37">
        <f>COUNTIF(R$2:R$37,"5")</f>
        <v>9</v>
      </c>
      <c r="S44" s="37">
        <f>COUNTIF(S$2:S$37,"5")</f>
        <v>0</v>
      </c>
      <c r="T44" s="37">
        <f>COUNTIF(T$2:T$37,"5")</f>
        <v>1</v>
      </c>
      <c r="U44" s="37">
        <f>COUNTIF(U$2:U$37,"5")</f>
        <v>3</v>
      </c>
      <c r="V44" s="37">
        <f>COUNTIF(V$2:V$37,"5")</f>
        <v>0</v>
      </c>
      <c r="W44" s="37">
        <f>COUNTIF(W$2:W$37,"5")</f>
        <v>0</v>
      </c>
      <c r="X44" s="37">
        <f>COUNTIF(X$2:X$37,"5")</f>
        <v>4</v>
      </c>
      <c r="Y44" s="37">
        <f>COUNTIF(Y$2:Y$37,"5")</f>
        <v>4</v>
      </c>
      <c r="Z44" s="37">
        <f>COUNTIF(Z$2:Z$37,"5")</f>
        <v>8</v>
      </c>
      <c r="AA44" s="37">
        <f>COUNTIF(AA$2:AA$37,"5")</f>
        <v>8</v>
      </c>
      <c r="AB44" s="37">
        <f>COUNTIF(AB$2:AB$37,"5")</f>
        <v>7</v>
      </c>
      <c r="AC44" s="37">
        <f>COUNTIF(AC$2:AC$37,"5")</f>
        <v>0</v>
      </c>
      <c r="AD44" s="37">
        <f>COUNTIF(AD$2:AD$37,"5")</f>
        <v>9</v>
      </c>
      <c r="AE44" s="37">
        <f>COUNTIF(AE$2:AE$37,"5")</f>
        <v>18</v>
      </c>
      <c r="AF44" s="37">
        <f>COUNTIF(AF$2:AF$37,"5")</f>
        <v>0</v>
      </c>
      <c r="AG44" s="40"/>
    </row>
    <row r="46" spans="1:43" s="39" customFormat="1" x14ac:dyDescent="0.35">
      <c r="A46"/>
      <c r="B46" s="18"/>
      <c r="C46" s="18"/>
      <c r="D46" s="18"/>
      <c r="E46" s="36" t="s">
        <v>700</v>
      </c>
      <c r="F46" s="37">
        <f>SUM(F2:F37)</f>
        <v>147</v>
      </c>
      <c r="G46" s="37">
        <f>SUM(G2:G37)</f>
        <v>115</v>
      </c>
      <c r="H46" s="37">
        <f>SUM(H2:H37)</f>
        <v>60</v>
      </c>
      <c r="I46" s="37">
        <f>SUM(I2:I37)</f>
        <v>96</v>
      </c>
      <c r="J46" s="37">
        <f>SUM(J2:J37)</f>
        <v>64</v>
      </c>
      <c r="K46" s="37">
        <f>SUM(K2:K37)</f>
        <v>98</v>
      </c>
      <c r="L46" s="37">
        <f>SUM(L2:L37)</f>
        <v>68</v>
      </c>
      <c r="M46" s="37">
        <f>SUM(M2:M37)</f>
        <v>77</v>
      </c>
      <c r="N46" s="37">
        <f>SUM(N2:N37)</f>
        <v>102</v>
      </c>
      <c r="O46" s="37">
        <f>SUM(O2:O37)</f>
        <v>49</v>
      </c>
      <c r="P46" s="37">
        <f>SUM(P2:P37)</f>
        <v>48</v>
      </c>
      <c r="Q46" s="37">
        <f>SUM(Q2:Q37)</f>
        <v>51</v>
      </c>
      <c r="R46" s="37">
        <f>SUM(R2:R37)</f>
        <v>67</v>
      </c>
      <c r="S46" s="37">
        <f>SUM(S2:S37)</f>
        <v>44</v>
      </c>
      <c r="T46" s="37">
        <f>SUM(T2:T37)</f>
        <v>59</v>
      </c>
      <c r="U46" s="37">
        <f>SUM(U2:U37)</f>
        <v>108</v>
      </c>
      <c r="V46" s="37">
        <f>SUM(V2:V37)</f>
        <v>60</v>
      </c>
      <c r="W46" s="37">
        <f>SUM(W2:W37)</f>
        <v>57</v>
      </c>
      <c r="X46" s="37">
        <f>SUM(X2:X37)</f>
        <v>86</v>
      </c>
      <c r="Y46" s="37">
        <f>SUM(Y2:Y37)</f>
        <v>51</v>
      </c>
      <c r="Z46" s="37">
        <f>SUM(Z2:Z37)</f>
        <v>86</v>
      </c>
      <c r="AA46" s="37">
        <f>SUM(AA2:AA37)</f>
        <v>83</v>
      </c>
      <c r="AB46" s="37">
        <f>SUM(AB2:AB37)</f>
        <v>84</v>
      </c>
      <c r="AC46" s="37">
        <f>SUM(AC2:AC37)</f>
        <v>44</v>
      </c>
      <c r="AD46" s="37">
        <f>SUM(AD2:AD37)</f>
        <v>72</v>
      </c>
      <c r="AE46" s="37">
        <f>SUM(AE2:AE37)</f>
        <v>139</v>
      </c>
      <c r="AF46" s="37">
        <f>SUM(AF2:AF37)</f>
        <v>43</v>
      </c>
      <c r="AQ46"/>
    </row>
    <row r="47" spans="1:43" s="39" customFormat="1" x14ac:dyDescent="0.35">
      <c r="A47"/>
      <c r="B47" s="51">
        <v>0.2</v>
      </c>
      <c r="C47" s="48">
        <v>1.8</v>
      </c>
      <c r="D47" s="18"/>
      <c r="E47" s="36" t="s">
        <v>696</v>
      </c>
      <c r="F47" s="37">
        <f>(56-F39)*1</f>
        <v>55</v>
      </c>
      <c r="G47" s="37">
        <f t="shared" ref="G47:AF47" si="0">(56-G39)*1</f>
        <v>53</v>
      </c>
      <c r="H47" s="37">
        <f t="shared" si="0"/>
        <v>52</v>
      </c>
      <c r="I47" s="37">
        <f t="shared" si="0"/>
        <v>53</v>
      </c>
      <c r="J47" s="37">
        <f t="shared" si="0"/>
        <v>54</v>
      </c>
      <c r="K47" s="37">
        <f t="shared" si="0"/>
        <v>54</v>
      </c>
      <c r="L47" s="37">
        <f t="shared" si="0"/>
        <v>53</v>
      </c>
      <c r="M47" s="37">
        <f t="shared" si="0"/>
        <v>53</v>
      </c>
      <c r="N47" s="37">
        <f t="shared" si="0"/>
        <v>54</v>
      </c>
      <c r="O47" s="37">
        <f t="shared" si="0"/>
        <v>46</v>
      </c>
      <c r="P47" s="37">
        <f t="shared" si="0"/>
        <v>48</v>
      </c>
      <c r="Q47" s="37">
        <f t="shared" si="0"/>
        <v>43</v>
      </c>
      <c r="R47" s="37">
        <f t="shared" si="0"/>
        <v>51</v>
      </c>
      <c r="S47" s="37">
        <f t="shared" si="0"/>
        <v>50</v>
      </c>
      <c r="T47" s="37">
        <f t="shared" si="0"/>
        <v>54</v>
      </c>
      <c r="U47" s="37">
        <f t="shared" si="0"/>
        <v>56</v>
      </c>
      <c r="V47" s="37">
        <f t="shared" si="0"/>
        <v>54</v>
      </c>
      <c r="W47" s="37">
        <f t="shared" si="0"/>
        <v>54</v>
      </c>
      <c r="X47" s="37">
        <f t="shared" si="0"/>
        <v>54</v>
      </c>
      <c r="Y47" s="37">
        <f t="shared" si="0"/>
        <v>55</v>
      </c>
      <c r="Z47" s="37">
        <f t="shared" si="0"/>
        <v>52</v>
      </c>
      <c r="AA47" s="37">
        <f t="shared" si="0"/>
        <v>51</v>
      </c>
      <c r="AB47" s="37">
        <f t="shared" si="0"/>
        <v>54</v>
      </c>
      <c r="AC47" s="37">
        <f t="shared" si="0"/>
        <v>53</v>
      </c>
      <c r="AD47" s="37">
        <f t="shared" si="0"/>
        <v>50</v>
      </c>
      <c r="AE47" s="37">
        <f t="shared" si="0"/>
        <v>55</v>
      </c>
      <c r="AF47" s="37">
        <f t="shared" si="0"/>
        <v>54</v>
      </c>
      <c r="AQ47"/>
    </row>
    <row r="48" spans="1:43" s="39" customFormat="1" x14ac:dyDescent="0.35">
      <c r="A48"/>
      <c r="B48" s="51">
        <v>0.6</v>
      </c>
      <c r="C48" s="48">
        <v>3.4</v>
      </c>
      <c r="D48" s="18"/>
      <c r="E48" s="36" t="s">
        <v>697</v>
      </c>
      <c r="F48" s="37">
        <f>(56-F39)*5</f>
        <v>275</v>
      </c>
      <c r="G48" s="37">
        <f t="shared" ref="G48:AF48" si="1">(56-G39)*5</f>
        <v>265</v>
      </c>
      <c r="H48" s="37">
        <f t="shared" si="1"/>
        <v>260</v>
      </c>
      <c r="I48" s="37">
        <f t="shared" si="1"/>
        <v>265</v>
      </c>
      <c r="J48" s="37">
        <f t="shared" si="1"/>
        <v>270</v>
      </c>
      <c r="K48" s="37">
        <f t="shared" si="1"/>
        <v>270</v>
      </c>
      <c r="L48" s="37">
        <f t="shared" si="1"/>
        <v>265</v>
      </c>
      <c r="M48" s="37">
        <f t="shared" si="1"/>
        <v>265</v>
      </c>
      <c r="N48" s="37">
        <f t="shared" si="1"/>
        <v>270</v>
      </c>
      <c r="O48" s="37">
        <f t="shared" si="1"/>
        <v>230</v>
      </c>
      <c r="P48" s="37">
        <f t="shared" si="1"/>
        <v>240</v>
      </c>
      <c r="Q48" s="37">
        <f t="shared" si="1"/>
        <v>215</v>
      </c>
      <c r="R48" s="37">
        <f t="shared" si="1"/>
        <v>255</v>
      </c>
      <c r="S48" s="37">
        <f t="shared" si="1"/>
        <v>250</v>
      </c>
      <c r="T48" s="37">
        <f t="shared" si="1"/>
        <v>270</v>
      </c>
      <c r="U48" s="37">
        <f t="shared" si="1"/>
        <v>280</v>
      </c>
      <c r="V48" s="37">
        <f t="shared" si="1"/>
        <v>270</v>
      </c>
      <c r="W48" s="37">
        <f t="shared" si="1"/>
        <v>270</v>
      </c>
      <c r="X48" s="37">
        <f t="shared" si="1"/>
        <v>270</v>
      </c>
      <c r="Y48" s="37">
        <f t="shared" si="1"/>
        <v>275</v>
      </c>
      <c r="Z48" s="37">
        <f t="shared" si="1"/>
        <v>260</v>
      </c>
      <c r="AA48" s="37">
        <f t="shared" si="1"/>
        <v>255</v>
      </c>
      <c r="AB48" s="37">
        <f t="shared" si="1"/>
        <v>270</v>
      </c>
      <c r="AC48" s="37">
        <f t="shared" si="1"/>
        <v>265</v>
      </c>
      <c r="AD48" s="37">
        <f t="shared" si="1"/>
        <v>250</v>
      </c>
      <c r="AE48" s="37">
        <f t="shared" si="1"/>
        <v>275</v>
      </c>
      <c r="AF48" s="37">
        <f t="shared" si="1"/>
        <v>270</v>
      </c>
      <c r="AQ48"/>
    </row>
    <row r="49" spans="1:43" s="39" customFormat="1" x14ac:dyDescent="0.35">
      <c r="A49"/>
      <c r="B49" s="51">
        <v>1</v>
      </c>
      <c r="C49" s="48">
        <v>5</v>
      </c>
      <c r="D49" s="18"/>
      <c r="E49" s="36" t="s">
        <v>699</v>
      </c>
      <c r="F49" s="49">
        <f>((100*(F46-F47))/(F48-F47))</f>
        <v>41.81818181818182</v>
      </c>
      <c r="G49" s="49">
        <f t="shared" ref="G49:AF49" si="2">((100*(G46-G47))/(G48-G47))</f>
        <v>29.245283018867923</v>
      </c>
      <c r="H49" s="49">
        <f t="shared" si="2"/>
        <v>3.8461538461538463</v>
      </c>
      <c r="I49" s="49">
        <f t="shared" si="2"/>
        <v>20.283018867924529</v>
      </c>
      <c r="J49" s="49">
        <f t="shared" si="2"/>
        <v>4.6296296296296298</v>
      </c>
      <c r="K49" s="49">
        <f t="shared" si="2"/>
        <v>20.37037037037037</v>
      </c>
      <c r="L49" s="49">
        <f t="shared" si="2"/>
        <v>7.0754716981132075</v>
      </c>
      <c r="M49" s="49">
        <f t="shared" si="2"/>
        <v>11.320754716981131</v>
      </c>
      <c r="N49" s="49">
        <f t="shared" si="2"/>
        <v>22.222222222222221</v>
      </c>
      <c r="O49" s="49">
        <f t="shared" si="2"/>
        <v>1.6304347826086956</v>
      </c>
      <c r="P49" s="49">
        <f t="shared" si="2"/>
        <v>0</v>
      </c>
      <c r="Q49" s="49">
        <f t="shared" si="2"/>
        <v>4.6511627906976747</v>
      </c>
      <c r="R49" s="49">
        <f t="shared" si="2"/>
        <v>7.8431372549019605</v>
      </c>
      <c r="S49" s="49">
        <f t="shared" si="2"/>
        <v>-3</v>
      </c>
      <c r="T49" s="49">
        <f t="shared" si="2"/>
        <v>2.3148148148148149</v>
      </c>
      <c r="U49" s="49">
        <f t="shared" si="2"/>
        <v>23.214285714285715</v>
      </c>
      <c r="V49" s="49">
        <f t="shared" si="2"/>
        <v>2.7777777777777777</v>
      </c>
      <c r="W49" s="49">
        <f t="shared" si="2"/>
        <v>1.3888888888888888</v>
      </c>
      <c r="X49" s="49">
        <f t="shared" si="2"/>
        <v>14.814814814814815</v>
      </c>
      <c r="Y49" s="49">
        <f t="shared" si="2"/>
        <v>-1.8181818181818181</v>
      </c>
      <c r="Z49" s="49">
        <f t="shared" si="2"/>
        <v>16.346153846153847</v>
      </c>
      <c r="AA49" s="49">
        <f t="shared" si="2"/>
        <v>15.686274509803921</v>
      </c>
      <c r="AB49" s="49">
        <f t="shared" si="2"/>
        <v>13.888888888888889</v>
      </c>
      <c r="AC49" s="49">
        <f t="shared" si="2"/>
        <v>-4.2452830188679247</v>
      </c>
      <c r="AD49" s="49">
        <f t="shared" si="2"/>
        <v>11</v>
      </c>
      <c r="AE49" s="49">
        <f t="shared" si="2"/>
        <v>38.18181818181818</v>
      </c>
      <c r="AF49" s="49">
        <f t="shared" si="2"/>
        <v>-5.0925925925925926</v>
      </c>
      <c r="AQ49"/>
    </row>
    <row r="52" spans="1:43" x14ac:dyDescent="0.35">
      <c r="D52" s="57" t="s">
        <v>791</v>
      </c>
    </row>
    <row r="54" spans="1:43" s="39" customFormat="1" ht="56" x14ac:dyDescent="0.35">
      <c r="A54"/>
      <c r="B54" s="18"/>
      <c r="C54" s="18"/>
      <c r="D54" s="89" t="s">
        <v>780</v>
      </c>
      <c r="E54" s="17" t="s">
        <v>703</v>
      </c>
      <c r="F54" s="54">
        <f>AVERAGEIF(F3,"&gt;0")</f>
        <v>5</v>
      </c>
      <c r="G54" s="54">
        <f>AVERAGEIF(G3,"&gt;0")</f>
        <v>3</v>
      </c>
      <c r="H54" s="54">
        <f>AVERAGEIF(H3,"&gt;0")</f>
        <v>3</v>
      </c>
      <c r="I54" s="54">
        <f>AVERAGEIF(I3,"&gt;0")</f>
        <v>2</v>
      </c>
      <c r="J54" s="54">
        <f>AVERAGEIF(J3,"&gt;0")</f>
        <v>1</v>
      </c>
      <c r="K54" s="54">
        <f>AVERAGEIF(K3,"&gt;0")</f>
        <v>1</v>
      </c>
      <c r="L54" s="54">
        <f>AVERAGEIF(L3,"&gt;0")</f>
        <v>3</v>
      </c>
      <c r="M54" s="54">
        <f>AVERAGEIF(M3,"&gt;0")</f>
        <v>1</v>
      </c>
      <c r="N54" s="54">
        <f>AVERAGEIF(N3,"&gt;0")</f>
        <v>5</v>
      </c>
      <c r="O54" s="54">
        <f>AVERAGEIF(O3,"&gt;0")</f>
        <v>1</v>
      </c>
      <c r="P54" s="54">
        <f>AVERAGEIF(P3,"&gt;0")</f>
        <v>1</v>
      </c>
      <c r="Q54" s="54">
        <f>AVERAGEIF(Q3,"&gt;0")</f>
        <v>1</v>
      </c>
      <c r="R54" s="54">
        <f>AVERAGEIF(R3,"&gt;0")</f>
        <v>1</v>
      </c>
      <c r="S54" s="54">
        <f>AVERAGEIF(S3,"&gt;0")</f>
        <v>1</v>
      </c>
      <c r="T54" s="54">
        <f>AVERAGEIF(T3,"&gt;0")</f>
        <v>1</v>
      </c>
      <c r="U54" s="54">
        <f>AVERAGEIF(U3,"&gt;0")</f>
        <v>4</v>
      </c>
      <c r="V54" s="54">
        <f>AVERAGEIF(V3,"&gt;0")</f>
        <v>1</v>
      </c>
      <c r="W54" s="54">
        <f>AVERAGEIF(W3,"&gt;0")</f>
        <v>1</v>
      </c>
      <c r="X54" s="54">
        <f>AVERAGEIF(X3,"&gt;0")</f>
        <v>1</v>
      </c>
      <c r="Y54" s="54">
        <f>AVERAGEIF(Y3,"&gt;0")</f>
        <v>1</v>
      </c>
      <c r="Z54" s="54" t="s">
        <v>54</v>
      </c>
      <c r="AA54" s="54" t="s">
        <v>54</v>
      </c>
      <c r="AB54" s="54">
        <f>AVERAGEIF(AB3,"&gt;0")</f>
        <v>1</v>
      </c>
      <c r="AC54" s="54">
        <f>AVERAGEIF(AC3,"&gt;0")</f>
        <v>1</v>
      </c>
      <c r="AD54" s="54">
        <f>AVERAGEIF(AD3,"&gt;0")</f>
        <v>1</v>
      </c>
      <c r="AE54" s="54">
        <f>AVERAGEIF(AE3,"&gt;0")</f>
        <v>5</v>
      </c>
      <c r="AF54" s="54">
        <f>AVERAGEIF(AF3,"&gt;0")</f>
        <v>1</v>
      </c>
      <c r="AQ54"/>
    </row>
    <row r="55" spans="1:43" s="39" customFormat="1" x14ac:dyDescent="0.35">
      <c r="A55"/>
      <c r="B55" s="18"/>
      <c r="C55" s="18"/>
      <c r="D55" s="89"/>
      <c r="E55" s="17" t="s">
        <v>702</v>
      </c>
      <c r="F55" s="33" t="str">
        <f>IF(F54&lt;=1.8,"Low",IF(AND(F54&gt;1.8,F54&lt;=3.4),"Medium",IF(AND(F54&gt;3.4,F54&lt;=5),"High","Error")))</f>
        <v>High</v>
      </c>
      <c r="G55" s="33" t="str">
        <f t="shared" ref="G55:AF55" si="3">IF(G54&lt;=1.8,"Low",IF(AND(G54&gt;1.8,G54&lt;=3.4),"Medium",IF(AND(G54&gt;3.4,G54&lt;=5),"High","Error")))</f>
        <v>Medium</v>
      </c>
      <c r="H55" s="33" t="str">
        <f t="shared" si="3"/>
        <v>Medium</v>
      </c>
      <c r="I55" s="33" t="str">
        <f t="shared" si="3"/>
        <v>Medium</v>
      </c>
      <c r="J55" s="33" t="str">
        <f t="shared" si="3"/>
        <v>Low</v>
      </c>
      <c r="K55" s="33" t="str">
        <f t="shared" si="3"/>
        <v>Low</v>
      </c>
      <c r="L55" s="33" t="str">
        <f t="shared" si="3"/>
        <v>Medium</v>
      </c>
      <c r="M55" s="33" t="str">
        <f t="shared" si="3"/>
        <v>Low</v>
      </c>
      <c r="N55" s="33" t="str">
        <f t="shared" si="3"/>
        <v>High</v>
      </c>
      <c r="O55" s="33" t="str">
        <f t="shared" si="3"/>
        <v>Low</v>
      </c>
      <c r="P55" s="33" t="str">
        <f t="shared" si="3"/>
        <v>Low</v>
      </c>
      <c r="Q55" s="33" t="str">
        <f t="shared" si="3"/>
        <v>Low</v>
      </c>
      <c r="R55" s="33" t="str">
        <f t="shared" si="3"/>
        <v>Low</v>
      </c>
      <c r="S55" s="33" t="str">
        <f t="shared" si="3"/>
        <v>Low</v>
      </c>
      <c r="T55" s="33" t="str">
        <f t="shared" si="3"/>
        <v>Low</v>
      </c>
      <c r="U55" s="33" t="str">
        <f t="shared" si="3"/>
        <v>High</v>
      </c>
      <c r="V55" s="33" t="str">
        <f t="shared" si="3"/>
        <v>Low</v>
      </c>
      <c r="W55" s="33" t="str">
        <f t="shared" si="3"/>
        <v>Low</v>
      </c>
      <c r="X55" s="33" t="str">
        <f t="shared" si="3"/>
        <v>Low</v>
      </c>
      <c r="Y55" s="33" t="str">
        <f t="shared" si="3"/>
        <v>Low</v>
      </c>
      <c r="Z55" s="33" t="s">
        <v>54</v>
      </c>
      <c r="AA55" s="33" t="s">
        <v>54</v>
      </c>
      <c r="AB55" s="33" t="str">
        <f t="shared" si="3"/>
        <v>Low</v>
      </c>
      <c r="AC55" s="33" t="str">
        <f t="shared" si="3"/>
        <v>Low</v>
      </c>
      <c r="AD55" s="33" t="str">
        <f t="shared" si="3"/>
        <v>Low</v>
      </c>
      <c r="AE55" s="33" t="str">
        <f t="shared" si="3"/>
        <v>High</v>
      </c>
      <c r="AF55" s="33" t="str">
        <f t="shared" si="3"/>
        <v>Low</v>
      </c>
      <c r="AQ55"/>
    </row>
    <row r="56" spans="1:43" s="39" customFormat="1" x14ac:dyDescent="0.35">
      <c r="A56"/>
      <c r="B56" s="18"/>
      <c r="C56" s="18"/>
      <c r="D56" s="100"/>
      <c r="E56" s="18"/>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Q56"/>
    </row>
    <row r="57" spans="1:43" s="39" customFormat="1" ht="56" x14ac:dyDescent="0.35">
      <c r="A57"/>
      <c r="B57" s="18"/>
      <c r="C57" s="18"/>
      <c r="D57" s="89" t="s">
        <v>781</v>
      </c>
      <c r="E57" s="17" t="s">
        <v>703</v>
      </c>
      <c r="F57" s="56">
        <f>AVERAGEIF(F5,"&gt;0")</f>
        <v>5</v>
      </c>
      <c r="G57" s="56">
        <f>AVERAGEIF(G5,"&gt;0")</f>
        <v>1</v>
      </c>
      <c r="H57" s="56">
        <f>AVERAGEIF(H5,"&gt;0")</f>
        <v>1</v>
      </c>
      <c r="I57" s="56">
        <f>AVERAGEIF(I5,"&gt;0")</f>
        <v>1</v>
      </c>
      <c r="J57" s="56">
        <f>AVERAGEIF(J5,"&gt;0")</f>
        <v>3</v>
      </c>
      <c r="K57" s="56">
        <f>AVERAGEIF(K5,"&gt;0")</f>
        <v>5</v>
      </c>
      <c r="L57" s="56">
        <f>AVERAGEIF(L5,"&gt;0")</f>
        <v>1</v>
      </c>
      <c r="M57" s="56">
        <f>AVERAGEIF(M5,"&gt;0")</f>
        <v>1</v>
      </c>
      <c r="N57" s="56">
        <f>AVERAGEIF(N5,"&gt;0")</f>
        <v>5</v>
      </c>
      <c r="O57" s="56">
        <f>AVERAGEIF(O5,"&gt;0")</f>
        <v>2</v>
      </c>
      <c r="P57" s="56">
        <f>AVERAGEIF(P5,"&gt;0")</f>
        <v>1</v>
      </c>
      <c r="Q57" s="56">
        <f>AVERAGEIF(Q5,"&gt;0")</f>
        <v>2</v>
      </c>
      <c r="R57" s="56">
        <f>AVERAGEIF(R5,"&gt;0")</f>
        <v>1</v>
      </c>
      <c r="S57" s="56">
        <f>AVERAGEIF(S5,"&gt;0")</f>
        <v>1</v>
      </c>
      <c r="T57" s="56">
        <f>AVERAGEIF(T5,"&gt;0")</f>
        <v>1</v>
      </c>
      <c r="U57" s="56">
        <f>AVERAGEIF(U5,"&gt;0")</f>
        <v>4</v>
      </c>
      <c r="V57" s="56">
        <f>AVERAGEIF(V5,"&gt;0")</f>
        <v>2</v>
      </c>
      <c r="W57" s="56">
        <f>AVERAGEIF(W5,"&gt;0")</f>
        <v>2</v>
      </c>
      <c r="X57" s="56">
        <f>AVERAGEIF(X5,"&gt;0")</f>
        <v>1</v>
      </c>
      <c r="Y57" s="56">
        <f>AVERAGEIF(Y5,"&gt;0")</f>
        <v>1</v>
      </c>
      <c r="Z57" s="56">
        <f>AVERAGEIF(Z5,"&gt;0")</f>
        <v>4</v>
      </c>
      <c r="AA57" s="56">
        <f>AVERAGEIF(AA5,"&gt;0")</f>
        <v>3</v>
      </c>
      <c r="AB57" s="56">
        <f>AVERAGEIF(AB5,"&gt;0")</f>
        <v>1</v>
      </c>
      <c r="AC57" s="56">
        <f>AVERAGEIF(AC5,"&gt;0")</f>
        <v>1</v>
      </c>
      <c r="AD57" s="56" t="s">
        <v>54</v>
      </c>
      <c r="AE57" s="56">
        <f>AVERAGEIF(AE5,"&gt;0")</f>
        <v>3</v>
      </c>
      <c r="AF57" s="56">
        <f>AVERAGEIF(AF5,"&gt;0")</f>
        <v>1</v>
      </c>
      <c r="AG57"/>
      <c r="AQ57"/>
    </row>
    <row r="58" spans="1:43" s="39" customFormat="1" x14ac:dyDescent="0.35">
      <c r="A58"/>
      <c r="B58" s="18"/>
      <c r="C58" s="18"/>
      <c r="D58" s="89"/>
      <c r="E58" s="17" t="s">
        <v>702</v>
      </c>
      <c r="F58" s="33" t="str">
        <f t="shared" ref="F58:AF58" si="4">IF(F57&lt;=1.8,"Low",IF(AND(F57&gt;1.8,F57&lt;=3.4),"Medium",IF(AND(F57&gt;3.4,F57&lt;=5),"High","Error")))</f>
        <v>High</v>
      </c>
      <c r="G58" s="33" t="str">
        <f t="shared" si="4"/>
        <v>Low</v>
      </c>
      <c r="H58" s="33" t="str">
        <f t="shared" si="4"/>
        <v>Low</v>
      </c>
      <c r="I58" s="33" t="str">
        <f t="shared" si="4"/>
        <v>Low</v>
      </c>
      <c r="J58" s="33" t="str">
        <f t="shared" si="4"/>
        <v>Medium</v>
      </c>
      <c r="K58" s="33" t="str">
        <f t="shared" si="4"/>
        <v>High</v>
      </c>
      <c r="L58" s="33" t="str">
        <f t="shared" si="4"/>
        <v>Low</v>
      </c>
      <c r="M58" s="33" t="str">
        <f t="shared" si="4"/>
        <v>Low</v>
      </c>
      <c r="N58" s="33" t="str">
        <f t="shared" si="4"/>
        <v>High</v>
      </c>
      <c r="O58" s="33" t="str">
        <f t="shared" si="4"/>
        <v>Medium</v>
      </c>
      <c r="P58" s="33" t="str">
        <f t="shared" si="4"/>
        <v>Low</v>
      </c>
      <c r="Q58" s="33" t="str">
        <f t="shared" si="4"/>
        <v>Medium</v>
      </c>
      <c r="R58" s="33" t="str">
        <f t="shared" si="4"/>
        <v>Low</v>
      </c>
      <c r="S58" s="33" t="str">
        <f t="shared" si="4"/>
        <v>Low</v>
      </c>
      <c r="T58" s="33" t="str">
        <f t="shared" si="4"/>
        <v>Low</v>
      </c>
      <c r="U58" s="33" t="str">
        <f t="shared" si="4"/>
        <v>High</v>
      </c>
      <c r="V58" s="33" t="str">
        <f t="shared" si="4"/>
        <v>Medium</v>
      </c>
      <c r="W58" s="33" t="str">
        <f t="shared" si="4"/>
        <v>Medium</v>
      </c>
      <c r="X58" s="33" t="str">
        <f t="shared" si="4"/>
        <v>Low</v>
      </c>
      <c r="Y58" s="33" t="str">
        <f t="shared" si="4"/>
        <v>Low</v>
      </c>
      <c r="Z58" s="33" t="str">
        <f t="shared" si="4"/>
        <v>High</v>
      </c>
      <c r="AA58" s="33" t="str">
        <f t="shared" si="4"/>
        <v>Medium</v>
      </c>
      <c r="AB58" s="33" t="str">
        <f t="shared" si="4"/>
        <v>Low</v>
      </c>
      <c r="AC58" s="33" t="str">
        <f t="shared" si="4"/>
        <v>Low</v>
      </c>
      <c r="AD58" s="33" t="s">
        <v>54</v>
      </c>
      <c r="AE58" s="33" t="str">
        <f t="shared" si="4"/>
        <v>Medium</v>
      </c>
      <c r="AF58" s="33" t="str">
        <f t="shared" si="4"/>
        <v>Low</v>
      </c>
      <c r="AQ58"/>
    </row>
    <row r="59" spans="1:43" s="39" customFormat="1" x14ac:dyDescent="0.35">
      <c r="A59"/>
      <c r="B59" s="18"/>
      <c r="C59" s="18"/>
      <c r="D59" s="100"/>
      <c r="E59" s="18"/>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Q59"/>
    </row>
    <row r="60" spans="1:43" s="39" customFormat="1" ht="56" x14ac:dyDescent="0.35">
      <c r="A60"/>
      <c r="B60" s="18"/>
      <c r="C60" s="18"/>
      <c r="D60" s="89" t="s">
        <v>782</v>
      </c>
      <c r="E60" s="17" t="s">
        <v>703</v>
      </c>
      <c r="F60" s="56">
        <f>AVERAGEIF(F10,"&gt;0")</f>
        <v>5</v>
      </c>
      <c r="G60" s="56">
        <f>AVERAGEIF(G10,"&gt;0")</f>
        <v>3</v>
      </c>
      <c r="H60" s="56">
        <f>AVERAGEIF(H10,"&gt;0")</f>
        <v>1</v>
      </c>
      <c r="I60" s="56">
        <f>AVERAGEIF(I10,"&gt;0")</f>
        <v>1</v>
      </c>
      <c r="J60" s="56">
        <f>AVERAGEIF(J10,"&gt;0")</f>
        <v>1</v>
      </c>
      <c r="K60" s="56">
        <f>AVERAGEIF(K10,"&gt;0")</f>
        <v>5</v>
      </c>
      <c r="L60" s="56">
        <f>AVERAGEIF(L10,"&gt;0")</f>
        <v>1</v>
      </c>
      <c r="M60" s="56">
        <f>AVERAGEIF(M10,"&gt;0")</f>
        <v>1</v>
      </c>
      <c r="N60" s="56">
        <f>AVERAGEIF(N10,"&gt;0")</f>
        <v>5</v>
      </c>
      <c r="O60" s="56" t="s">
        <v>54</v>
      </c>
      <c r="P60" s="56">
        <f>AVERAGEIF(P10,"&gt;0")</f>
        <v>3</v>
      </c>
      <c r="Q60" s="56" t="s">
        <v>54</v>
      </c>
      <c r="R60" s="56">
        <f>AVERAGEIF(R10,"&gt;0")</f>
        <v>1</v>
      </c>
      <c r="S60" s="56" t="s">
        <v>54</v>
      </c>
      <c r="T60" s="56">
        <f>AVERAGEIF(T10,"&gt;0")</f>
        <v>2</v>
      </c>
      <c r="U60" s="56">
        <f>AVERAGEIF(U10,"&gt;0")</f>
        <v>3</v>
      </c>
      <c r="V60" s="56">
        <f>AVERAGEIF(V10,"&gt;0")</f>
        <v>1</v>
      </c>
      <c r="W60" s="56">
        <f>AVERAGEIF(W10,"&gt;0")</f>
        <v>3</v>
      </c>
      <c r="X60" s="56">
        <f>AVERAGEIF(X10,"&gt;0")</f>
        <v>3</v>
      </c>
      <c r="Y60" s="56">
        <f>AVERAGEIF(Y10,"&gt;0")</f>
        <v>1</v>
      </c>
      <c r="Z60" s="56">
        <f>AVERAGEIF(Z10,"&gt;0")</f>
        <v>5</v>
      </c>
      <c r="AA60" s="56">
        <f>AVERAGEIF(AA10,"&gt;0")</f>
        <v>5</v>
      </c>
      <c r="AB60" s="56">
        <f>AVERAGEIF(AB10,"&gt;0")</f>
        <v>3</v>
      </c>
      <c r="AC60" s="56">
        <f>AVERAGEIF(AC10,"&gt;0")</f>
        <v>2</v>
      </c>
      <c r="AD60" s="56">
        <f>AVERAGEIF(AD10,"&gt;0")</f>
        <v>5</v>
      </c>
      <c r="AE60" s="56">
        <f>AVERAGEIF(AE10,"&gt;0")</f>
        <v>5</v>
      </c>
      <c r="AF60" s="56">
        <f>AVERAGEIF(AF10,"&gt;0")</f>
        <v>2</v>
      </c>
      <c r="AQ60"/>
    </row>
    <row r="61" spans="1:43" s="39" customFormat="1" x14ac:dyDescent="0.35">
      <c r="A61"/>
      <c r="B61" s="18"/>
      <c r="C61" s="18"/>
      <c r="D61" s="89"/>
      <c r="E61" s="17" t="s">
        <v>702</v>
      </c>
      <c r="F61" s="33" t="str">
        <f>IF(F60&lt;=1.8,"Low",IF(AND(F60&gt;1.8,F60&lt;=3.4),"Medium",IF(AND(F60&gt;3.4,F60&lt;=5),"High","Error")))</f>
        <v>High</v>
      </c>
      <c r="G61" s="33" t="str">
        <f t="shared" ref="G61:AF61" si="5">IF(G60&lt;=1.8,"Low",IF(AND(G60&gt;1.8,G60&lt;=3.4),"Medium",IF(AND(G60&gt;3.4,G60&lt;=5),"High","Error")))</f>
        <v>Medium</v>
      </c>
      <c r="H61" s="33" t="str">
        <f t="shared" si="5"/>
        <v>Low</v>
      </c>
      <c r="I61" s="33" t="str">
        <f t="shared" si="5"/>
        <v>Low</v>
      </c>
      <c r="J61" s="33" t="str">
        <f t="shared" si="5"/>
        <v>Low</v>
      </c>
      <c r="K61" s="33" t="str">
        <f t="shared" si="5"/>
        <v>High</v>
      </c>
      <c r="L61" s="33" t="str">
        <f t="shared" si="5"/>
        <v>Low</v>
      </c>
      <c r="M61" s="33" t="str">
        <f t="shared" si="5"/>
        <v>Low</v>
      </c>
      <c r="N61" s="33" t="str">
        <f t="shared" si="5"/>
        <v>High</v>
      </c>
      <c r="O61" s="33" t="s">
        <v>54</v>
      </c>
      <c r="P61" s="33" t="str">
        <f t="shared" si="5"/>
        <v>Medium</v>
      </c>
      <c r="Q61" s="33" t="s">
        <v>54</v>
      </c>
      <c r="R61" s="33" t="str">
        <f t="shared" si="5"/>
        <v>Low</v>
      </c>
      <c r="S61" s="33" t="s">
        <v>54</v>
      </c>
      <c r="T61" s="33" t="str">
        <f t="shared" si="5"/>
        <v>Medium</v>
      </c>
      <c r="U61" s="33" t="str">
        <f t="shared" si="5"/>
        <v>Medium</v>
      </c>
      <c r="V61" s="33" t="str">
        <f t="shared" si="5"/>
        <v>Low</v>
      </c>
      <c r="W61" s="33" t="str">
        <f t="shared" si="5"/>
        <v>Medium</v>
      </c>
      <c r="X61" s="33" t="str">
        <f t="shared" si="5"/>
        <v>Medium</v>
      </c>
      <c r="Y61" s="33" t="str">
        <f t="shared" si="5"/>
        <v>Low</v>
      </c>
      <c r="Z61" s="33" t="str">
        <f t="shared" si="5"/>
        <v>High</v>
      </c>
      <c r="AA61" s="33" t="str">
        <f t="shared" si="5"/>
        <v>High</v>
      </c>
      <c r="AB61" s="33" t="str">
        <f t="shared" si="5"/>
        <v>Medium</v>
      </c>
      <c r="AC61" s="33" t="str">
        <f t="shared" si="5"/>
        <v>Medium</v>
      </c>
      <c r="AD61" s="33" t="str">
        <f t="shared" si="5"/>
        <v>High</v>
      </c>
      <c r="AE61" s="33" t="str">
        <f t="shared" si="5"/>
        <v>High</v>
      </c>
      <c r="AF61" s="33" t="str">
        <f t="shared" si="5"/>
        <v>Medium</v>
      </c>
      <c r="AQ61"/>
    </row>
    <row r="62" spans="1:43" s="39" customFormat="1" x14ac:dyDescent="0.35">
      <c r="A62"/>
      <c r="B62" s="18"/>
      <c r="C62" s="18"/>
      <c r="D62" s="100"/>
      <c r="E62" s="18"/>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Q62"/>
    </row>
    <row r="63" spans="1:43" s="39" customFormat="1" ht="56" x14ac:dyDescent="0.35">
      <c r="A63"/>
      <c r="B63" s="18"/>
      <c r="C63" s="18"/>
      <c r="D63" s="89" t="s">
        <v>783</v>
      </c>
      <c r="E63" s="17" t="s">
        <v>703</v>
      </c>
      <c r="F63" s="56">
        <f>AVERAGEIF(F12,"&gt;0")</f>
        <v>5</v>
      </c>
      <c r="G63" s="56">
        <f t="shared" ref="G63:AF63" si="6">AVERAGEIF(G12,"&gt;0")</f>
        <v>1</v>
      </c>
      <c r="H63" s="56">
        <f t="shared" si="6"/>
        <v>1</v>
      </c>
      <c r="I63" s="56">
        <f t="shared" si="6"/>
        <v>4</v>
      </c>
      <c r="J63" s="56">
        <f t="shared" si="6"/>
        <v>3</v>
      </c>
      <c r="K63" s="56">
        <f t="shared" si="6"/>
        <v>5</v>
      </c>
      <c r="L63" s="56">
        <f t="shared" si="6"/>
        <v>1</v>
      </c>
      <c r="M63" s="56">
        <f t="shared" si="6"/>
        <v>1</v>
      </c>
      <c r="N63" s="56">
        <f t="shared" si="6"/>
        <v>5</v>
      </c>
      <c r="O63" s="56">
        <f t="shared" si="6"/>
        <v>1</v>
      </c>
      <c r="P63" s="56">
        <f t="shared" si="6"/>
        <v>3</v>
      </c>
      <c r="Q63" s="56">
        <f t="shared" si="6"/>
        <v>1</v>
      </c>
      <c r="R63" s="56">
        <f t="shared" si="6"/>
        <v>5</v>
      </c>
      <c r="S63" s="56">
        <f t="shared" si="6"/>
        <v>2</v>
      </c>
      <c r="T63" s="56">
        <f t="shared" si="6"/>
        <v>1</v>
      </c>
      <c r="U63" s="56">
        <f t="shared" si="6"/>
        <v>2</v>
      </c>
      <c r="V63" s="56">
        <f t="shared" si="6"/>
        <v>1</v>
      </c>
      <c r="W63" s="56">
        <f t="shared" si="6"/>
        <v>1</v>
      </c>
      <c r="X63" s="56">
        <f t="shared" si="6"/>
        <v>3</v>
      </c>
      <c r="Y63" s="56">
        <f t="shared" si="6"/>
        <v>1</v>
      </c>
      <c r="Z63" s="56">
        <f t="shared" si="6"/>
        <v>5</v>
      </c>
      <c r="AA63" s="56">
        <f t="shared" si="6"/>
        <v>5</v>
      </c>
      <c r="AB63" s="56">
        <f t="shared" si="6"/>
        <v>1</v>
      </c>
      <c r="AC63" s="56">
        <f t="shared" si="6"/>
        <v>1</v>
      </c>
      <c r="AD63" s="56">
        <f t="shared" si="6"/>
        <v>5</v>
      </c>
      <c r="AE63" s="56">
        <f t="shared" si="6"/>
        <v>3</v>
      </c>
      <c r="AF63" s="56">
        <f t="shared" si="6"/>
        <v>1</v>
      </c>
      <c r="AQ63"/>
    </row>
    <row r="64" spans="1:43" s="39" customFormat="1" x14ac:dyDescent="0.35">
      <c r="A64"/>
      <c r="B64" s="18"/>
      <c r="C64" s="18"/>
      <c r="D64" s="89"/>
      <c r="E64" s="17" t="s">
        <v>702</v>
      </c>
      <c r="F64" s="33" t="str">
        <f>IF(F63&lt;=1.8,"Low",IF(AND(F63&gt;1.8,F63&lt;=3.4),"Medium",IF(AND(F63&gt;3.4,F63&lt;=5),"High","Error")))</f>
        <v>High</v>
      </c>
      <c r="G64" s="33" t="str">
        <f t="shared" ref="G64:AF64" si="7">IF(G63&lt;=1.8,"Low",IF(AND(G63&gt;1.8,G63&lt;=3.4),"Medium",IF(AND(G63&gt;3.4,G63&lt;=5),"High","Error")))</f>
        <v>Low</v>
      </c>
      <c r="H64" s="33" t="str">
        <f t="shared" si="7"/>
        <v>Low</v>
      </c>
      <c r="I64" s="33" t="str">
        <f t="shared" si="7"/>
        <v>High</v>
      </c>
      <c r="J64" s="33" t="str">
        <f t="shared" si="7"/>
        <v>Medium</v>
      </c>
      <c r="K64" s="33" t="str">
        <f t="shared" si="7"/>
        <v>High</v>
      </c>
      <c r="L64" s="33" t="str">
        <f t="shared" si="7"/>
        <v>Low</v>
      </c>
      <c r="M64" s="33" t="str">
        <f t="shared" si="7"/>
        <v>Low</v>
      </c>
      <c r="N64" s="33" t="str">
        <f t="shared" si="7"/>
        <v>High</v>
      </c>
      <c r="O64" s="33" t="str">
        <f t="shared" si="7"/>
        <v>Low</v>
      </c>
      <c r="P64" s="33" t="str">
        <f t="shared" si="7"/>
        <v>Medium</v>
      </c>
      <c r="Q64" s="33" t="str">
        <f t="shared" si="7"/>
        <v>Low</v>
      </c>
      <c r="R64" s="33" t="str">
        <f t="shared" si="7"/>
        <v>High</v>
      </c>
      <c r="S64" s="33" t="str">
        <f t="shared" si="7"/>
        <v>Medium</v>
      </c>
      <c r="T64" s="33" t="str">
        <f t="shared" si="7"/>
        <v>Low</v>
      </c>
      <c r="U64" s="33" t="str">
        <f t="shared" si="7"/>
        <v>Medium</v>
      </c>
      <c r="V64" s="33" t="str">
        <f t="shared" si="7"/>
        <v>Low</v>
      </c>
      <c r="W64" s="33" t="str">
        <f t="shared" si="7"/>
        <v>Low</v>
      </c>
      <c r="X64" s="33" t="str">
        <f t="shared" si="7"/>
        <v>Medium</v>
      </c>
      <c r="Y64" s="33" t="str">
        <f t="shared" si="7"/>
        <v>Low</v>
      </c>
      <c r="Z64" s="33" t="str">
        <f t="shared" si="7"/>
        <v>High</v>
      </c>
      <c r="AA64" s="33" t="str">
        <f t="shared" si="7"/>
        <v>High</v>
      </c>
      <c r="AB64" s="33" t="str">
        <f t="shared" si="7"/>
        <v>Low</v>
      </c>
      <c r="AC64" s="33" t="str">
        <f t="shared" si="7"/>
        <v>Low</v>
      </c>
      <c r="AD64" s="33" t="str">
        <f t="shared" si="7"/>
        <v>High</v>
      </c>
      <c r="AE64" s="33" t="str">
        <f t="shared" si="7"/>
        <v>Medium</v>
      </c>
      <c r="AF64" s="33" t="str">
        <f t="shared" si="7"/>
        <v>Low</v>
      </c>
      <c r="AQ64"/>
    </row>
    <row r="65" spans="1:43" s="39" customFormat="1" x14ac:dyDescent="0.35">
      <c r="A65"/>
      <c r="B65" s="18"/>
      <c r="C65" s="18"/>
      <c r="D65" s="100"/>
      <c r="E65" s="18"/>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Q65"/>
    </row>
    <row r="66" spans="1:43" s="39" customFormat="1" ht="56" x14ac:dyDescent="0.35">
      <c r="A66"/>
      <c r="B66" s="18"/>
      <c r="C66" s="18"/>
      <c r="D66" s="89" t="s">
        <v>784</v>
      </c>
      <c r="E66" s="17" t="s">
        <v>703</v>
      </c>
      <c r="F66" s="56">
        <f>AVERAGEIF(F14,"&gt;0")</f>
        <v>5</v>
      </c>
      <c r="G66" s="56">
        <f t="shared" ref="G66:AF66" si="8">AVERAGEIF(G14,"&gt;0")</f>
        <v>1</v>
      </c>
      <c r="H66" s="56">
        <f t="shared" si="8"/>
        <v>1</v>
      </c>
      <c r="I66" s="56">
        <f t="shared" si="8"/>
        <v>5</v>
      </c>
      <c r="J66" s="56">
        <f t="shared" si="8"/>
        <v>1</v>
      </c>
      <c r="K66" s="56">
        <f t="shared" si="8"/>
        <v>1</v>
      </c>
      <c r="L66" s="56">
        <f t="shared" si="8"/>
        <v>4</v>
      </c>
      <c r="M66" s="56">
        <f t="shared" si="8"/>
        <v>5</v>
      </c>
      <c r="N66" s="56">
        <f t="shared" si="8"/>
        <v>5</v>
      </c>
      <c r="O66" s="56">
        <f t="shared" si="8"/>
        <v>5</v>
      </c>
      <c r="P66" s="56">
        <f t="shared" si="8"/>
        <v>1</v>
      </c>
      <c r="Q66" s="56">
        <f t="shared" si="8"/>
        <v>5</v>
      </c>
      <c r="R66" s="56">
        <f t="shared" si="8"/>
        <v>1</v>
      </c>
      <c r="S66" s="56">
        <f t="shared" si="8"/>
        <v>1</v>
      </c>
      <c r="T66" s="56">
        <f t="shared" si="8"/>
        <v>5</v>
      </c>
      <c r="U66" s="56">
        <f t="shared" si="8"/>
        <v>3</v>
      </c>
      <c r="V66" s="56">
        <f t="shared" si="8"/>
        <v>1</v>
      </c>
      <c r="W66" s="56">
        <f t="shared" si="8"/>
        <v>4</v>
      </c>
      <c r="X66" s="56">
        <f t="shared" si="8"/>
        <v>5</v>
      </c>
      <c r="Y66" s="56">
        <f t="shared" si="8"/>
        <v>1</v>
      </c>
      <c r="Z66" s="56">
        <f t="shared" si="8"/>
        <v>1</v>
      </c>
      <c r="AA66" s="56">
        <f t="shared" si="8"/>
        <v>1</v>
      </c>
      <c r="AB66" s="56">
        <f t="shared" si="8"/>
        <v>1</v>
      </c>
      <c r="AC66" s="56">
        <f t="shared" si="8"/>
        <v>1</v>
      </c>
      <c r="AD66" s="56">
        <f t="shared" si="8"/>
        <v>5</v>
      </c>
      <c r="AE66" s="56">
        <f t="shared" si="8"/>
        <v>5</v>
      </c>
      <c r="AF66" s="56">
        <f t="shared" si="8"/>
        <v>1</v>
      </c>
      <c r="AQ66"/>
    </row>
    <row r="67" spans="1:43" s="39" customFormat="1" x14ac:dyDescent="0.35">
      <c r="A67"/>
      <c r="B67" s="18"/>
      <c r="C67" s="18"/>
      <c r="D67" s="89"/>
      <c r="E67" s="17" t="s">
        <v>702</v>
      </c>
      <c r="F67" s="33" t="str">
        <f>IF(F66&lt;=1.8,"Low",IF(AND(F66&gt;1.8,F66&lt;=3.4),"Medium",IF(AND(F66&gt;3.4,F66&lt;=5),"High","Error")))</f>
        <v>High</v>
      </c>
      <c r="G67" s="33" t="str">
        <f t="shared" ref="G67:AF67" si="9">IF(G66&lt;=1.8,"Low",IF(AND(G66&gt;1.8,G66&lt;=3.4),"Medium",IF(AND(G66&gt;3.4,G66&lt;=5),"High","Error")))</f>
        <v>Low</v>
      </c>
      <c r="H67" s="33" t="str">
        <f t="shared" si="9"/>
        <v>Low</v>
      </c>
      <c r="I67" s="33" t="str">
        <f t="shared" si="9"/>
        <v>High</v>
      </c>
      <c r="J67" s="33" t="str">
        <f t="shared" si="9"/>
        <v>Low</v>
      </c>
      <c r="K67" s="33" t="str">
        <f t="shared" si="9"/>
        <v>Low</v>
      </c>
      <c r="L67" s="33" t="str">
        <f t="shared" si="9"/>
        <v>High</v>
      </c>
      <c r="M67" s="33" t="str">
        <f t="shared" si="9"/>
        <v>High</v>
      </c>
      <c r="N67" s="33" t="str">
        <f t="shared" si="9"/>
        <v>High</v>
      </c>
      <c r="O67" s="33" t="str">
        <f t="shared" si="9"/>
        <v>High</v>
      </c>
      <c r="P67" s="33" t="str">
        <f t="shared" si="9"/>
        <v>Low</v>
      </c>
      <c r="Q67" s="33" t="str">
        <f t="shared" si="9"/>
        <v>High</v>
      </c>
      <c r="R67" s="33" t="str">
        <f t="shared" si="9"/>
        <v>Low</v>
      </c>
      <c r="S67" s="33" t="str">
        <f t="shared" si="9"/>
        <v>Low</v>
      </c>
      <c r="T67" s="33" t="str">
        <f t="shared" si="9"/>
        <v>High</v>
      </c>
      <c r="U67" s="33" t="str">
        <f t="shared" si="9"/>
        <v>Medium</v>
      </c>
      <c r="V67" s="33" t="str">
        <f t="shared" si="9"/>
        <v>Low</v>
      </c>
      <c r="W67" s="33" t="str">
        <f t="shared" si="9"/>
        <v>High</v>
      </c>
      <c r="X67" s="33" t="str">
        <f t="shared" si="9"/>
        <v>High</v>
      </c>
      <c r="Y67" s="33" t="str">
        <f t="shared" si="9"/>
        <v>Low</v>
      </c>
      <c r="Z67" s="33" t="str">
        <f t="shared" si="9"/>
        <v>Low</v>
      </c>
      <c r="AA67" s="33" t="str">
        <f t="shared" si="9"/>
        <v>Low</v>
      </c>
      <c r="AB67" s="33" t="str">
        <f t="shared" si="9"/>
        <v>Low</v>
      </c>
      <c r="AC67" s="33" t="str">
        <f t="shared" si="9"/>
        <v>Low</v>
      </c>
      <c r="AD67" s="33" t="str">
        <f t="shared" si="9"/>
        <v>High</v>
      </c>
      <c r="AE67" s="33" t="str">
        <f t="shared" si="9"/>
        <v>High</v>
      </c>
      <c r="AF67" s="33" t="str">
        <f t="shared" si="9"/>
        <v>Low</v>
      </c>
      <c r="AQ67"/>
    </row>
    <row r="68" spans="1:43" s="39" customFormat="1" x14ac:dyDescent="0.35">
      <c r="A68"/>
      <c r="B68" s="18"/>
      <c r="C68" s="18"/>
      <c r="D68" s="100"/>
      <c r="E68" s="18"/>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Q68"/>
    </row>
    <row r="69" spans="1:43" s="39" customFormat="1" x14ac:dyDescent="0.35">
      <c r="A69"/>
      <c r="B69" s="18"/>
      <c r="C69" s="18"/>
      <c r="D69" s="102" t="s">
        <v>812</v>
      </c>
      <c r="E69" s="18"/>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Q69"/>
    </row>
    <row r="70" spans="1:43" s="39" customFormat="1" x14ac:dyDescent="0.35">
      <c r="A70"/>
      <c r="B70" s="18"/>
      <c r="C70" s="18"/>
      <c r="D70" s="100"/>
      <c r="E70" s="18"/>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Q70"/>
    </row>
    <row r="71" spans="1:43" s="39" customFormat="1" ht="56" x14ac:dyDescent="0.35">
      <c r="A71"/>
      <c r="B71" s="18"/>
      <c r="C71" s="18"/>
      <c r="D71" s="89" t="s">
        <v>785</v>
      </c>
      <c r="E71" s="17" t="s">
        <v>703</v>
      </c>
      <c r="F71" s="54">
        <f>AVERAGEIF(F2,"&gt;0")</f>
        <v>1</v>
      </c>
      <c r="G71" s="54">
        <f t="shared" ref="G71:AF71" si="10">AVERAGEIF(G2,"&gt;0")</f>
        <v>5</v>
      </c>
      <c r="H71" s="54">
        <f t="shared" si="10"/>
        <v>1</v>
      </c>
      <c r="I71" s="54">
        <f t="shared" si="10"/>
        <v>2</v>
      </c>
      <c r="J71" s="54">
        <f t="shared" si="10"/>
        <v>3</v>
      </c>
      <c r="K71" s="54">
        <f t="shared" si="10"/>
        <v>3</v>
      </c>
      <c r="L71" s="54">
        <f t="shared" si="10"/>
        <v>1</v>
      </c>
      <c r="M71" s="54">
        <f t="shared" si="10"/>
        <v>1</v>
      </c>
      <c r="N71" s="54">
        <f t="shared" si="10"/>
        <v>5</v>
      </c>
      <c r="O71" s="54">
        <f t="shared" si="10"/>
        <v>1</v>
      </c>
      <c r="P71" s="54">
        <f t="shared" si="10"/>
        <v>1</v>
      </c>
      <c r="Q71" s="54">
        <f t="shared" si="10"/>
        <v>1</v>
      </c>
      <c r="R71" s="54">
        <f t="shared" si="10"/>
        <v>1</v>
      </c>
      <c r="S71" s="54">
        <f t="shared" si="10"/>
        <v>2</v>
      </c>
      <c r="T71" s="54">
        <f t="shared" si="10"/>
        <v>2</v>
      </c>
      <c r="U71" s="54">
        <f t="shared" si="10"/>
        <v>3</v>
      </c>
      <c r="V71" s="54">
        <f t="shared" si="10"/>
        <v>2</v>
      </c>
      <c r="W71" s="54">
        <f t="shared" si="10"/>
        <v>1</v>
      </c>
      <c r="X71" s="54">
        <f t="shared" si="10"/>
        <v>1</v>
      </c>
      <c r="Y71" s="54">
        <f t="shared" si="10"/>
        <v>1</v>
      </c>
      <c r="Z71" s="54">
        <f t="shared" si="10"/>
        <v>1</v>
      </c>
      <c r="AA71" s="54">
        <f t="shared" si="10"/>
        <v>2</v>
      </c>
      <c r="AB71" s="54">
        <f t="shared" si="10"/>
        <v>3</v>
      </c>
      <c r="AC71" s="54">
        <f t="shared" si="10"/>
        <v>1</v>
      </c>
      <c r="AD71" s="54">
        <f t="shared" si="10"/>
        <v>1</v>
      </c>
      <c r="AE71" s="54">
        <f t="shared" si="10"/>
        <v>5</v>
      </c>
      <c r="AF71" s="54">
        <f t="shared" si="10"/>
        <v>1</v>
      </c>
      <c r="AQ71"/>
    </row>
    <row r="72" spans="1:43" s="39" customFormat="1" x14ac:dyDescent="0.35">
      <c r="A72"/>
      <c r="B72" s="18"/>
      <c r="C72" s="18"/>
      <c r="D72" s="89"/>
      <c r="E72" s="17" t="s">
        <v>702</v>
      </c>
      <c r="F72" s="33" t="str">
        <f>IF(F71&lt;=1.8,"Low",IF(AND(F71&gt;1.8,F71&lt;=3.4),"Medium",IF(AND(F71&gt;3.4,F71&lt;=5),"High","Error")))</f>
        <v>Low</v>
      </c>
      <c r="G72" s="33" t="str">
        <f t="shared" ref="G72:AF72" si="11">IF(G71&lt;=1.8,"Low",IF(AND(G71&gt;1.8,G71&lt;=3.4),"Medium",IF(AND(G71&gt;3.4,G71&lt;=5),"High","Error")))</f>
        <v>High</v>
      </c>
      <c r="H72" s="33" t="str">
        <f t="shared" si="11"/>
        <v>Low</v>
      </c>
      <c r="I72" s="33" t="str">
        <f t="shared" si="11"/>
        <v>Medium</v>
      </c>
      <c r="J72" s="33" t="str">
        <f t="shared" si="11"/>
        <v>Medium</v>
      </c>
      <c r="K72" s="33" t="str">
        <f t="shared" si="11"/>
        <v>Medium</v>
      </c>
      <c r="L72" s="33" t="str">
        <f t="shared" si="11"/>
        <v>Low</v>
      </c>
      <c r="M72" s="33" t="str">
        <f t="shared" si="11"/>
        <v>Low</v>
      </c>
      <c r="N72" s="33" t="str">
        <f t="shared" si="11"/>
        <v>High</v>
      </c>
      <c r="O72" s="33" t="str">
        <f t="shared" si="11"/>
        <v>Low</v>
      </c>
      <c r="P72" s="33" t="str">
        <f t="shared" si="11"/>
        <v>Low</v>
      </c>
      <c r="Q72" s="33" t="str">
        <f t="shared" si="11"/>
        <v>Low</v>
      </c>
      <c r="R72" s="33" t="str">
        <f t="shared" si="11"/>
        <v>Low</v>
      </c>
      <c r="S72" s="33" t="str">
        <f t="shared" si="11"/>
        <v>Medium</v>
      </c>
      <c r="T72" s="33" t="str">
        <f t="shared" si="11"/>
        <v>Medium</v>
      </c>
      <c r="U72" s="33" t="str">
        <f t="shared" si="11"/>
        <v>Medium</v>
      </c>
      <c r="V72" s="33" t="str">
        <f t="shared" si="11"/>
        <v>Medium</v>
      </c>
      <c r="W72" s="33" t="str">
        <f t="shared" si="11"/>
        <v>Low</v>
      </c>
      <c r="X72" s="33" t="str">
        <f t="shared" si="11"/>
        <v>Low</v>
      </c>
      <c r="Y72" s="33" t="str">
        <f t="shared" si="11"/>
        <v>Low</v>
      </c>
      <c r="Z72" s="33" t="str">
        <f t="shared" si="11"/>
        <v>Low</v>
      </c>
      <c r="AA72" s="33" t="str">
        <f t="shared" si="11"/>
        <v>Medium</v>
      </c>
      <c r="AB72" s="33" t="str">
        <f t="shared" si="11"/>
        <v>Medium</v>
      </c>
      <c r="AC72" s="33" t="str">
        <f t="shared" si="11"/>
        <v>Low</v>
      </c>
      <c r="AD72" s="33" t="str">
        <f t="shared" si="11"/>
        <v>Low</v>
      </c>
      <c r="AE72" s="33" t="str">
        <f t="shared" si="11"/>
        <v>High</v>
      </c>
      <c r="AF72" s="33" t="str">
        <f t="shared" si="11"/>
        <v>Low</v>
      </c>
      <c r="AQ72"/>
    </row>
    <row r="73" spans="1:43" s="39" customFormat="1" x14ac:dyDescent="0.35">
      <c r="A73"/>
      <c r="B73" s="18"/>
      <c r="C73" s="18"/>
      <c r="D73" s="100"/>
      <c r="E73" s="18"/>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Q73"/>
    </row>
    <row r="74" spans="1:43" s="39" customFormat="1" ht="56" x14ac:dyDescent="0.35">
      <c r="A74"/>
      <c r="B74" s="18"/>
      <c r="C74" s="18"/>
      <c r="D74" s="89" t="s">
        <v>786</v>
      </c>
      <c r="E74" s="17" t="s">
        <v>703</v>
      </c>
      <c r="F74" s="56">
        <f>AVERAGEIF(F4,"&gt;0")</f>
        <v>1</v>
      </c>
      <c r="G74" s="56">
        <f t="shared" ref="G74:AF74" si="12">AVERAGEIF(G4,"&gt;0")</f>
        <v>3</v>
      </c>
      <c r="H74" s="56">
        <f t="shared" si="12"/>
        <v>1</v>
      </c>
      <c r="I74" s="56">
        <f t="shared" si="12"/>
        <v>5</v>
      </c>
      <c r="J74" s="56">
        <f t="shared" si="12"/>
        <v>3</v>
      </c>
      <c r="K74" s="56">
        <f t="shared" si="12"/>
        <v>5</v>
      </c>
      <c r="L74" s="56">
        <f t="shared" si="12"/>
        <v>3</v>
      </c>
      <c r="M74" s="56">
        <f t="shared" si="12"/>
        <v>5</v>
      </c>
      <c r="N74" s="56">
        <f t="shared" si="12"/>
        <v>5</v>
      </c>
      <c r="O74" s="56">
        <f t="shared" si="12"/>
        <v>1</v>
      </c>
      <c r="P74" s="56">
        <f t="shared" si="12"/>
        <v>1</v>
      </c>
      <c r="Q74" s="56">
        <f t="shared" si="12"/>
        <v>1</v>
      </c>
      <c r="R74" s="56">
        <f t="shared" si="12"/>
        <v>1</v>
      </c>
      <c r="S74" s="56">
        <f t="shared" si="12"/>
        <v>3</v>
      </c>
      <c r="T74" s="56">
        <f t="shared" si="12"/>
        <v>1</v>
      </c>
      <c r="U74" s="56">
        <f t="shared" si="12"/>
        <v>3</v>
      </c>
      <c r="V74" s="56">
        <f t="shared" si="12"/>
        <v>1</v>
      </c>
      <c r="W74" s="56">
        <f t="shared" si="12"/>
        <v>1</v>
      </c>
      <c r="X74" s="56">
        <f t="shared" si="12"/>
        <v>3</v>
      </c>
      <c r="Y74" s="56">
        <f t="shared" si="12"/>
        <v>1</v>
      </c>
      <c r="Z74" s="56">
        <f t="shared" si="12"/>
        <v>5</v>
      </c>
      <c r="AA74" s="56">
        <f t="shared" si="12"/>
        <v>5</v>
      </c>
      <c r="AB74" s="56">
        <f t="shared" si="12"/>
        <v>5</v>
      </c>
      <c r="AC74" s="56">
        <f t="shared" si="12"/>
        <v>1</v>
      </c>
      <c r="AD74" s="56">
        <f t="shared" si="12"/>
        <v>1</v>
      </c>
      <c r="AE74" s="56">
        <f t="shared" si="12"/>
        <v>5</v>
      </c>
      <c r="AF74" s="56">
        <f t="shared" si="12"/>
        <v>1</v>
      </c>
      <c r="AG74"/>
      <c r="AQ74"/>
    </row>
    <row r="75" spans="1:43" s="39" customFormat="1" x14ac:dyDescent="0.35">
      <c r="A75"/>
      <c r="B75" s="18"/>
      <c r="C75" s="18"/>
      <c r="D75" s="89"/>
      <c r="E75" s="17" t="s">
        <v>702</v>
      </c>
      <c r="F75" s="33" t="str">
        <f t="shared" ref="F75:AF75" si="13">IF(F74&lt;=1.8,"Low",IF(AND(F74&gt;1.8,F74&lt;=3.4),"Medium",IF(AND(F74&gt;3.4,F74&lt;=5),"High","Error")))</f>
        <v>Low</v>
      </c>
      <c r="G75" s="33" t="str">
        <f t="shared" si="13"/>
        <v>Medium</v>
      </c>
      <c r="H75" s="33" t="str">
        <f t="shared" si="13"/>
        <v>Low</v>
      </c>
      <c r="I75" s="33" t="str">
        <f t="shared" si="13"/>
        <v>High</v>
      </c>
      <c r="J75" s="33" t="str">
        <f t="shared" si="13"/>
        <v>Medium</v>
      </c>
      <c r="K75" s="33" t="str">
        <f t="shared" si="13"/>
        <v>High</v>
      </c>
      <c r="L75" s="33" t="str">
        <f t="shared" si="13"/>
        <v>Medium</v>
      </c>
      <c r="M75" s="33" t="str">
        <f t="shared" si="13"/>
        <v>High</v>
      </c>
      <c r="N75" s="33" t="str">
        <f t="shared" si="13"/>
        <v>High</v>
      </c>
      <c r="O75" s="33" t="str">
        <f t="shared" si="13"/>
        <v>Low</v>
      </c>
      <c r="P75" s="33" t="str">
        <f t="shared" si="13"/>
        <v>Low</v>
      </c>
      <c r="Q75" s="33" t="str">
        <f t="shared" si="13"/>
        <v>Low</v>
      </c>
      <c r="R75" s="33" t="str">
        <f t="shared" si="13"/>
        <v>Low</v>
      </c>
      <c r="S75" s="33" t="str">
        <f t="shared" si="13"/>
        <v>Medium</v>
      </c>
      <c r="T75" s="33" t="str">
        <f t="shared" si="13"/>
        <v>Low</v>
      </c>
      <c r="U75" s="33" t="str">
        <f t="shared" si="13"/>
        <v>Medium</v>
      </c>
      <c r="V75" s="33" t="str">
        <f t="shared" si="13"/>
        <v>Low</v>
      </c>
      <c r="W75" s="33" t="str">
        <f t="shared" si="13"/>
        <v>Low</v>
      </c>
      <c r="X75" s="33" t="str">
        <f t="shared" si="13"/>
        <v>Medium</v>
      </c>
      <c r="Y75" s="33" t="str">
        <f t="shared" si="13"/>
        <v>Low</v>
      </c>
      <c r="Z75" s="33" t="str">
        <f t="shared" si="13"/>
        <v>High</v>
      </c>
      <c r="AA75" s="33" t="str">
        <f t="shared" si="13"/>
        <v>High</v>
      </c>
      <c r="AB75" s="33" t="str">
        <f t="shared" si="13"/>
        <v>High</v>
      </c>
      <c r="AC75" s="33" t="str">
        <f t="shared" si="13"/>
        <v>Low</v>
      </c>
      <c r="AD75" s="33" t="str">
        <f t="shared" si="13"/>
        <v>Low</v>
      </c>
      <c r="AE75" s="33" t="str">
        <f t="shared" si="13"/>
        <v>High</v>
      </c>
      <c r="AF75" s="33" t="str">
        <f t="shared" si="13"/>
        <v>Low</v>
      </c>
      <c r="AQ75"/>
    </row>
    <row r="76" spans="1:43" s="39" customFormat="1" x14ac:dyDescent="0.35">
      <c r="A76"/>
      <c r="B76" s="18"/>
      <c r="C76" s="18"/>
      <c r="D76" s="100"/>
      <c r="E76" s="18"/>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Q76"/>
    </row>
    <row r="77" spans="1:43" s="39" customFormat="1" ht="56" x14ac:dyDescent="0.35">
      <c r="A77"/>
      <c r="B77" s="18"/>
      <c r="C77" s="18"/>
      <c r="D77" s="89" t="s">
        <v>787</v>
      </c>
      <c r="E77" s="17" t="s">
        <v>703</v>
      </c>
      <c r="F77" s="56">
        <f>AVERAGEIF(F6:F7,"&gt;0")</f>
        <v>5</v>
      </c>
      <c r="G77" s="56">
        <f t="shared" ref="G77:AF77" si="14">AVERAGEIF(G6:G7,"&gt;0")</f>
        <v>5</v>
      </c>
      <c r="H77" s="56">
        <f t="shared" si="14"/>
        <v>2</v>
      </c>
      <c r="I77" s="56">
        <f t="shared" si="14"/>
        <v>2</v>
      </c>
      <c r="J77" s="56">
        <f t="shared" si="14"/>
        <v>3</v>
      </c>
      <c r="K77" s="56">
        <f t="shared" si="14"/>
        <v>4</v>
      </c>
      <c r="L77" s="56">
        <f t="shared" si="14"/>
        <v>3.5</v>
      </c>
      <c r="M77" s="56">
        <f t="shared" si="14"/>
        <v>3</v>
      </c>
      <c r="N77" s="56">
        <f t="shared" si="14"/>
        <v>4</v>
      </c>
      <c r="O77" s="56">
        <f t="shared" si="14"/>
        <v>1</v>
      </c>
      <c r="P77" s="56">
        <f t="shared" si="14"/>
        <v>1</v>
      </c>
      <c r="Q77" s="56">
        <f t="shared" si="14"/>
        <v>5</v>
      </c>
      <c r="R77" s="56">
        <f t="shared" si="14"/>
        <v>3</v>
      </c>
      <c r="S77" s="56">
        <f t="shared" si="14"/>
        <v>1.5</v>
      </c>
      <c r="T77" s="56">
        <f t="shared" si="14"/>
        <v>2</v>
      </c>
      <c r="U77" s="56">
        <f t="shared" si="14"/>
        <v>2</v>
      </c>
      <c r="V77" s="56">
        <f t="shared" si="14"/>
        <v>1</v>
      </c>
      <c r="W77" s="56">
        <f t="shared" si="14"/>
        <v>2.5</v>
      </c>
      <c r="X77" s="56">
        <f t="shared" si="14"/>
        <v>3</v>
      </c>
      <c r="Y77" s="56">
        <f t="shared" si="14"/>
        <v>1</v>
      </c>
      <c r="Z77" s="56">
        <f t="shared" si="14"/>
        <v>3</v>
      </c>
      <c r="AA77" s="56">
        <f t="shared" si="14"/>
        <v>1</v>
      </c>
      <c r="AB77" s="56">
        <f t="shared" si="14"/>
        <v>5</v>
      </c>
      <c r="AC77" s="56">
        <f t="shared" si="14"/>
        <v>2</v>
      </c>
      <c r="AD77" s="56">
        <f t="shared" si="14"/>
        <v>5</v>
      </c>
      <c r="AE77" s="56">
        <f t="shared" si="14"/>
        <v>5</v>
      </c>
      <c r="AF77" s="56">
        <f t="shared" si="14"/>
        <v>2</v>
      </c>
      <c r="AQ77"/>
    </row>
    <row r="78" spans="1:43" s="39" customFormat="1" x14ac:dyDescent="0.35">
      <c r="A78"/>
      <c r="B78" s="18"/>
      <c r="C78" s="18"/>
      <c r="D78" s="89"/>
      <c r="E78" s="17" t="s">
        <v>702</v>
      </c>
      <c r="F78" s="33" t="str">
        <f>IF(F77&lt;=1.8,"Low",IF(AND(F77&gt;1.8,F77&lt;=3.4),"Medium",IF(AND(F77&gt;3.4,F77&lt;=5),"High","Error")))</f>
        <v>High</v>
      </c>
      <c r="G78" s="33" t="str">
        <f t="shared" ref="G78:AF78" si="15">IF(G77&lt;=1.8,"Low",IF(AND(G77&gt;1.8,G77&lt;=3.4),"Medium",IF(AND(G77&gt;3.4,G77&lt;=5),"High","Error")))</f>
        <v>High</v>
      </c>
      <c r="H78" s="33" t="str">
        <f t="shared" si="15"/>
        <v>Medium</v>
      </c>
      <c r="I78" s="33" t="str">
        <f t="shared" si="15"/>
        <v>Medium</v>
      </c>
      <c r="J78" s="33" t="str">
        <f t="shared" si="15"/>
        <v>Medium</v>
      </c>
      <c r="K78" s="33" t="str">
        <f t="shared" si="15"/>
        <v>High</v>
      </c>
      <c r="L78" s="33" t="str">
        <f t="shared" si="15"/>
        <v>High</v>
      </c>
      <c r="M78" s="33" t="str">
        <f t="shared" si="15"/>
        <v>Medium</v>
      </c>
      <c r="N78" s="33" t="str">
        <f t="shared" si="15"/>
        <v>High</v>
      </c>
      <c r="O78" s="33" t="str">
        <f t="shared" si="15"/>
        <v>Low</v>
      </c>
      <c r="P78" s="33" t="str">
        <f t="shared" si="15"/>
        <v>Low</v>
      </c>
      <c r="Q78" s="33" t="str">
        <f t="shared" si="15"/>
        <v>High</v>
      </c>
      <c r="R78" s="33" t="str">
        <f t="shared" si="15"/>
        <v>Medium</v>
      </c>
      <c r="S78" s="33" t="str">
        <f t="shared" si="15"/>
        <v>Low</v>
      </c>
      <c r="T78" s="33" t="str">
        <f t="shared" si="15"/>
        <v>Medium</v>
      </c>
      <c r="U78" s="33" t="str">
        <f t="shared" si="15"/>
        <v>Medium</v>
      </c>
      <c r="V78" s="33" t="str">
        <f t="shared" si="15"/>
        <v>Low</v>
      </c>
      <c r="W78" s="33" t="str">
        <f t="shared" si="15"/>
        <v>Medium</v>
      </c>
      <c r="X78" s="33" t="str">
        <f t="shared" si="15"/>
        <v>Medium</v>
      </c>
      <c r="Y78" s="33" t="str">
        <f t="shared" si="15"/>
        <v>Low</v>
      </c>
      <c r="Z78" s="33" t="str">
        <f t="shared" si="15"/>
        <v>Medium</v>
      </c>
      <c r="AA78" s="33" t="str">
        <f t="shared" si="15"/>
        <v>Low</v>
      </c>
      <c r="AB78" s="33" t="str">
        <f t="shared" si="15"/>
        <v>High</v>
      </c>
      <c r="AC78" s="33" t="str">
        <f t="shared" si="15"/>
        <v>Medium</v>
      </c>
      <c r="AD78" s="33" t="str">
        <f t="shared" si="15"/>
        <v>High</v>
      </c>
      <c r="AE78" s="33" t="str">
        <f t="shared" si="15"/>
        <v>High</v>
      </c>
      <c r="AF78" s="33" t="str">
        <f t="shared" si="15"/>
        <v>Medium</v>
      </c>
      <c r="AQ78"/>
    </row>
    <row r="79" spans="1:43" s="39" customFormat="1" x14ac:dyDescent="0.35">
      <c r="A79"/>
      <c r="B79" s="18"/>
      <c r="C79" s="18"/>
      <c r="D79" s="100"/>
      <c r="E79" s="18"/>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Q79"/>
    </row>
    <row r="80" spans="1:43" s="39" customFormat="1" ht="56" x14ac:dyDescent="0.35">
      <c r="A80"/>
      <c r="B80" s="18"/>
      <c r="C80" s="18"/>
      <c r="D80" s="89" t="s">
        <v>788</v>
      </c>
      <c r="E80" s="17" t="s">
        <v>703</v>
      </c>
      <c r="F80" s="56">
        <f>AVERAGEIF(F8:F9,"&gt;0")</f>
        <v>5</v>
      </c>
      <c r="G80" s="56">
        <f t="shared" ref="G80:AF80" si="16">AVERAGEIF(G8:G9,"&gt;0")</f>
        <v>5</v>
      </c>
      <c r="H80" s="56">
        <f t="shared" si="16"/>
        <v>2</v>
      </c>
      <c r="I80" s="56">
        <f t="shared" si="16"/>
        <v>4</v>
      </c>
      <c r="J80" s="56">
        <f t="shared" si="16"/>
        <v>2</v>
      </c>
      <c r="K80" s="56">
        <f t="shared" si="16"/>
        <v>2</v>
      </c>
      <c r="L80" s="56">
        <f t="shared" si="16"/>
        <v>1</v>
      </c>
      <c r="M80" s="56">
        <f t="shared" si="16"/>
        <v>5</v>
      </c>
      <c r="N80" s="56">
        <f t="shared" si="16"/>
        <v>2</v>
      </c>
      <c r="O80" s="56">
        <f t="shared" si="16"/>
        <v>1</v>
      </c>
      <c r="P80" s="56">
        <f t="shared" si="16"/>
        <v>1</v>
      </c>
      <c r="Q80" s="56">
        <f t="shared" si="16"/>
        <v>2.5</v>
      </c>
      <c r="R80" s="56">
        <f t="shared" si="16"/>
        <v>1</v>
      </c>
      <c r="S80" s="56">
        <f t="shared" si="16"/>
        <v>1.5</v>
      </c>
      <c r="T80" s="56">
        <f t="shared" si="16"/>
        <v>2</v>
      </c>
      <c r="U80" s="56">
        <f t="shared" si="16"/>
        <v>3</v>
      </c>
      <c r="V80" s="56">
        <f t="shared" si="16"/>
        <v>2</v>
      </c>
      <c r="W80" s="56">
        <f t="shared" si="16"/>
        <v>1.5</v>
      </c>
      <c r="X80" s="56">
        <f t="shared" si="16"/>
        <v>3</v>
      </c>
      <c r="Y80" s="56">
        <f t="shared" si="16"/>
        <v>3</v>
      </c>
      <c r="Z80" s="56">
        <f t="shared" si="16"/>
        <v>5</v>
      </c>
      <c r="AA80" s="56">
        <f t="shared" si="16"/>
        <v>3</v>
      </c>
      <c r="AB80" s="56">
        <f t="shared" si="16"/>
        <v>2</v>
      </c>
      <c r="AC80" s="56">
        <f t="shared" si="16"/>
        <v>2</v>
      </c>
      <c r="AD80" s="56">
        <f t="shared" si="16"/>
        <v>3</v>
      </c>
      <c r="AE80" s="56">
        <f t="shared" si="16"/>
        <v>4</v>
      </c>
      <c r="AF80" s="56">
        <f t="shared" si="16"/>
        <v>1</v>
      </c>
      <c r="AQ80"/>
    </row>
    <row r="81" spans="1:43" s="39" customFormat="1" x14ac:dyDescent="0.35">
      <c r="A81"/>
      <c r="B81" s="18"/>
      <c r="C81" s="18"/>
      <c r="D81" s="89"/>
      <c r="E81" s="17" t="s">
        <v>702</v>
      </c>
      <c r="F81" s="33" t="str">
        <f>IF(F80&lt;=1.8,"Low",IF(AND(F80&gt;1.8,F80&lt;=3.4),"Medium",IF(AND(F80&gt;3.4,F80&lt;=5),"High","Error")))</f>
        <v>High</v>
      </c>
      <c r="G81" s="33" t="str">
        <f t="shared" ref="G81:AF81" si="17">IF(G80&lt;=1.8,"Low",IF(AND(G80&gt;1.8,G80&lt;=3.4),"Medium",IF(AND(G80&gt;3.4,G80&lt;=5),"High","Error")))</f>
        <v>High</v>
      </c>
      <c r="H81" s="33" t="str">
        <f t="shared" si="17"/>
        <v>Medium</v>
      </c>
      <c r="I81" s="33" t="str">
        <f t="shared" si="17"/>
        <v>High</v>
      </c>
      <c r="J81" s="33" t="str">
        <f t="shared" si="17"/>
        <v>Medium</v>
      </c>
      <c r="K81" s="33" t="str">
        <f t="shared" si="17"/>
        <v>Medium</v>
      </c>
      <c r="L81" s="33" t="str">
        <f t="shared" si="17"/>
        <v>Low</v>
      </c>
      <c r="M81" s="33" t="str">
        <f t="shared" si="17"/>
        <v>High</v>
      </c>
      <c r="N81" s="33" t="str">
        <f t="shared" si="17"/>
        <v>Medium</v>
      </c>
      <c r="O81" s="33" t="str">
        <f t="shared" si="17"/>
        <v>Low</v>
      </c>
      <c r="P81" s="33" t="str">
        <f t="shared" si="17"/>
        <v>Low</v>
      </c>
      <c r="Q81" s="33" t="str">
        <f t="shared" si="17"/>
        <v>Medium</v>
      </c>
      <c r="R81" s="33" t="str">
        <f t="shared" si="17"/>
        <v>Low</v>
      </c>
      <c r="S81" s="33" t="str">
        <f t="shared" si="17"/>
        <v>Low</v>
      </c>
      <c r="T81" s="33" t="str">
        <f t="shared" si="17"/>
        <v>Medium</v>
      </c>
      <c r="U81" s="33" t="str">
        <f t="shared" si="17"/>
        <v>Medium</v>
      </c>
      <c r="V81" s="33" t="str">
        <f t="shared" si="17"/>
        <v>Medium</v>
      </c>
      <c r="W81" s="33" t="str">
        <f t="shared" si="17"/>
        <v>Low</v>
      </c>
      <c r="X81" s="33" t="str">
        <f t="shared" si="17"/>
        <v>Medium</v>
      </c>
      <c r="Y81" s="33" t="str">
        <f t="shared" si="17"/>
        <v>Medium</v>
      </c>
      <c r="Z81" s="33" t="str">
        <f t="shared" si="17"/>
        <v>High</v>
      </c>
      <c r="AA81" s="33" t="str">
        <f t="shared" si="17"/>
        <v>Medium</v>
      </c>
      <c r="AB81" s="33" t="str">
        <f t="shared" si="17"/>
        <v>Medium</v>
      </c>
      <c r="AC81" s="33" t="str">
        <f t="shared" si="17"/>
        <v>Medium</v>
      </c>
      <c r="AD81" s="33" t="str">
        <f t="shared" si="17"/>
        <v>Medium</v>
      </c>
      <c r="AE81" s="33" t="str">
        <f t="shared" si="17"/>
        <v>High</v>
      </c>
      <c r="AF81" s="33" t="str">
        <f t="shared" si="17"/>
        <v>Low</v>
      </c>
      <c r="AQ81"/>
    </row>
    <row r="82" spans="1:43" s="39" customFormat="1" x14ac:dyDescent="0.35">
      <c r="A82"/>
      <c r="B82" s="18"/>
      <c r="C82" s="18"/>
      <c r="D82" s="100"/>
      <c r="E82" s="18"/>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Q82"/>
    </row>
    <row r="83" spans="1:43" s="39" customFormat="1" ht="56" x14ac:dyDescent="0.35">
      <c r="A83"/>
      <c r="B83" s="18"/>
      <c r="C83" s="18"/>
      <c r="D83" s="89" t="s">
        <v>789</v>
      </c>
      <c r="E83" s="17" t="s">
        <v>703</v>
      </c>
      <c r="F83" s="56">
        <f>AVERAGEIF(F10:F11,"&gt;0")</f>
        <v>5</v>
      </c>
      <c r="G83" s="56">
        <f t="shared" ref="G83:AF83" si="18">AVERAGEIF(G10:G11,"&gt;0")</f>
        <v>4</v>
      </c>
      <c r="H83" s="56">
        <f t="shared" si="18"/>
        <v>1</v>
      </c>
      <c r="I83" s="56">
        <f t="shared" si="18"/>
        <v>2</v>
      </c>
      <c r="J83" s="56">
        <f t="shared" si="18"/>
        <v>1</v>
      </c>
      <c r="K83" s="56">
        <f t="shared" si="18"/>
        <v>5</v>
      </c>
      <c r="L83" s="56">
        <f t="shared" si="18"/>
        <v>1</v>
      </c>
      <c r="M83" s="56">
        <f t="shared" si="18"/>
        <v>1</v>
      </c>
      <c r="N83" s="56">
        <f t="shared" si="18"/>
        <v>3</v>
      </c>
      <c r="O83" s="56">
        <f t="shared" si="18"/>
        <v>1</v>
      </c>
      <c r="P83" s="56">
        <f t="shared" si="18"/>
        <v>2</v>
      </c>
      <c r="Q83" s="56">
        <f t="shared" si="18"/>
        <v>1</v>
      </c>
      <c r="R83" s="56">
        <f t="shared" si="18"/>
        <v>1</v>
      </c>
      <c r="S83" s="56">
        <f t="shared" si="18"/>
        <v>1</v>
      </c>
      <c r="T83" s="56">
        <f t="shared" si="18"/>
        <v>1.5</v>
      </c>
      <c r="U83" s="56">
        <f t="shared" si="18"/>
        <v>3</v>
      </c>
      <c r="V83" s="56">
        <f t="shared" si="18"/>
        <v>1.5</v>
      </c>
      <c r="W83" s="56">
        <f t="shared" si="18"/>
        <v>2</v>
      </c>
      <c r="X83" s="56">
        <f t="shared" si="18"/>
        <v>2</v>
      </c>
      <c r="Y83" s="56">
        <f t="shared" si="18"/>
        <v>1</v>
      </c>
      <c r="Z83" s="56">
        <f t="shared" si="18"/>
        <v>4.5</v>
      </c>
      <c r="AA83" s="56">
        <f t="shared" si="18"/>
        <v>5</v>
      </c>
      <c r="AB83" s="56">
        <f t="shared" si="18"/>
        <v>3</v>
      </c>
      <c r="AC83" s="56">
        <f t="shared" si="18"/>
        <v>1.5</v>
      </c>
      <c r="AD83" s="56">
        <f t="shared" si="18"/>
        <v>5</v>
      </c>
      <c r="AE83" s="56">
        <f t="shared" si="18"/>
        <v>4</v>
      </c>
      <c r="AF83" s="56">
        <f t="shared" si="18"/>
        <v>1.5</v>
      </c>
      <c r="AQ83"/>
    </row>
    <row r="84" spans="1:43" s="39" customFormat="1" x14ac:dyDescent="0.35">
      <c r="A84"/>
      <c r="B84" s="18"/>
      <c r="C84" s="18"/>
      <c r="D84" s="89"/>
      <c r="E84" s="17" t="s">
        <v>702</v>
      </c>
      <c r="F84" s="33" t="str">
        <f>IF(F83&lt;=1.8,"Low",IF(AND(F83&gt;1.8,F83&lt;=3.4),"Medium",IF(AND(F83&gt;3.4,F83&lt;=5),"High","Error")))</f>
        <v>High</v>
      </c>
      <c r="G84" s="33" t="str">
        <f t="shared" ref="G84:AF84" si="19">IF(G83&lt;=1.8,"Low",IF(AND(G83&gt;1.8,G83&lt;=3.4),"Medium",IF(AND(G83&gt;3.4,G83&lt;=5),"High","Error")))</f>
        <v>High</v>
      </c>
      <c r="H84" s="33" t="str">
        <f t="shared" si="19"/>
        <v>Low</v>
      </c>
      <c r="I84" s="33" t="str">
        <f t="shared" si="19"/>
        <v>Medium</v>
      </c>
      <c r="J84" s="33" t="str">
        <f t="shared" si="19"/>
        <v>Low</v>
      </c>
      <c r="K84" s="33" t="str">
        <f t="shared" si="19"/>
        <v>High</v>
      </c>
      <c r="L84" s="33" t="str">
        <f t="shared" si="19"/>
        <v>Low</v>
      </c>
      <c r="M84" s="33" t="str">
        <f t="shared" si="19"/>
        <v>Low</v>
      </c>
      <c r="N84" s="33" t="str">
        <f t="shared" si="19"/>
        <v>Medium</v>
      </c>
      <c r="O84" s="33" t="str">
        <f t="shared" si="19"/>
        <v>Low</v>
      </c>
      <c r="P84" s="33" t="str">
        <f t="shared" si="19"/>
        <v>Medium</v>
      </c>
      <c r="Q84" s="33" t="str">
        <f t="shared" si="19"/>
        <v>Low</v>
      </c>
      <c r="R84" s="33" t="str">
        <f t="shared" si="19"/>
        <v>Low</v>
      </c>
      <c r="S84" s="33" t="str">
        <f t="shared" si="19"/>
        <v>Low</v>
      </c>
      <c r="T84" s="33" t="str">
        <f t="shared" si="19"/>
        <v>Low</v>
      </c>
      <c r="U84" s="33" t="str">
        <f t="shared" si="19"/>
        <v>Medium</v>
      </c>
      <c r="V84" s="33" t="str">
        <f t="shared" si="19"/>
        <v>Low</v>
      </c>
      <c r="W84" s="33" t="str">
        <f t="shared" si="19"/>
        <v>Medium</v>
      </c>
      <c r="X84" s="33" t="str">
        <f t="shared" si="19"/>
        <v>Medium</v>
      </c>
      <c r="Y84" s="33" t="str">
        <f t="shared" si="19"/>
        <v>Low</v>
      </c>
      <c r="Z84" s="33" t="str">
        <f t="shared" si="19"/>
        <v>High</v>
      </c>
      <c r="AA84" s="33" t="str">
        <f t="shared" si="19"/>
        <v>High</v>
      </c>
      <c r="AB84" s="33" t="str">
        <f t="shared" si="19"/>
        <v>Medium</v>
      </c>
      <c r="AC84" s="33" t="str">
        <f t="shared" si="19"/>
        <v>Low</v>
      </c>
      <c r="AD84" s="33" t="str">
        <f t="shared" si="19"/>
        <v>High</v>
      </c>
      <c r="AE84" s="33" t="str">
        <f t="shared" si="19"/>
        <v>High</v>
      </c>
      <c r="AF84" s="33" t="str">
        <f t="shared" si="19"/>
        <v>Low</v>
      </c>
      <c r="AQ84"/>
    </row>
    <row r="85" spans="1:43" s="39" customFormat="1" x14ac:dyDescent="0.35">
      <c r="A85"/>
      <c r="B85" s="18"/>
      <c r="C85" s="18"/>
      <c r="D85" s="100"/>
      <c r="E85" s="18"/>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Q85"/>
    </row>
    <row r="86" spans="1:43" s="39" customFormat="1" ht="56" x14ac:dyDescent="0.35">
      <c r="A86"/>
      <c r="B86" s="18"/>
      <c r="C86" s="18"/>
      <c r="D86" s="89" t="s">
        <v>790</v>
      </c>
      <c r="E86" s="17" t="s">
        <v>703</v>
      </c>
      <c r="F86" s="56">
        <f>AVERAGEIF(F13,"&gt;0")</f>
        <v>5</v>
      </c>
      <c r="G86" s="56">
        <f t="shared" ref="G86:AF86" si="20">AVERAGEIF(G13,"&gt;0")</f>
        <v>3</v>
      </c>
      <c r="H86" s="56">
        <f t="shared" si="20"/>
        <v>1</v>
      </c>
      <c r="I86" s="56">
        <f t="shared" si="20"/>
        <v>2</v>
      </c>
      <c r="J86" s="56">
        <f t="shared" si="20"/>
        <v>1</v>
      </c>
      <c r="K86" s="56">
        <f t="shared" si="20"/>
        <v>5</v>
      </c>
      <c r="L86" s="56">
        <f t="shared" si="20"/>
        <v>1</v>
      </c>
      <c r="M86" s="56">
        <f t="shared" si="20"/>
        <v>1</v>
      </c>
      <c r="N86" s="56">
        <f t="shared" si="20"/>
        <v>5</v>
      </c>
      <c r="O86" s="56">
        <f t="shared" si="20"/>
        <v>1</v>
      </c>
      <c r="P86" s="56">
        <f t="shared" si="20"/>
        <v>1</v>
      </c>
      <c r="Q86" s="56">
        <f t="shared" si="20"/>
        <v>1</v>
      </c>
      <c r="R86" s="56">
        <f t="shared" si="20"/>
        <v>1</v>
      </c>
      <c r="S86" s="56">
        <f t="shared" si="20"/>
        <v>2</v>
      </c>
      <c r="T86" s="56">
        <f t="shared" si="20"/>
        <v>1</v>
      </c>
      <c r="U86" s="56">
        <f t="shared" si="20"/>
        <v>3</v>
      </c>
      <c r="V86" s="56">
        <f t="shared" si="20"/>
        <v>1</v>
      </c>
      <c r="W86" s="56">
        <f t="shared" si="20"/>
        <v>1</v>
      </c>
      <c r="X86" s="56">
        <f t="shared" si="20"/>
        <v>1</v>
      </c>
      <c r="Y86" s="56">
        <f t="shared" si="20"/>
        <v>1</v>
      </c>
      <c r="Z86" s="56">
        <f t="shared" si="20"/>
        <v>5</v>
      </c>
      <c r="AA86" s="56">
        <f t="shared" si="20"/>
        <v>5</v>
      </c>
      <c r="AB86" s="56">
        <f t="shared" si="20"/>
        <v>3</v>
      </c>
      <c r="AC86" s="56">
        <f t="shared" si="20"/>
        <v>1</v>
      </c>
      <c r="AD86" s="56">
        <f t="shared" si="20"/>
        <v>1</v>
      </c>
      <c r="AE86" s="56">
        <f t="shared" si="20"/>
        <v>3</v>
      </c>
      <c r="AF86" s="56">
        <f t="shared" si="20"/>
        <v>1</v>
      </c>
      <c r="AG86"/>
      <c r="AQ86"/>
    </row>
    <row r="87" spans="1:43" s="39" customFormat="1" x14ac:dyDescent="0.35">
      <c r="A87"/>
      <c r="B87" s="18"/>
      <c r="C87" s="18"/>
      <c r="D87" s="89"/>
      <c r="E87" s="17" t="s">
        <v>702</v>
      </c>
      <c r="F87" s="33" t="str">
        <f>IF(F86&lt;=1.8,"Low",IF(AND(F86&gt;1.8,F86&lt;=3.4),"Medium",IF(AND(F86&gt;3.4,F86&lt;=5),"High","Error")))</f>
        <v>High</v>
      </c>
      <c r="G87" s="33" t="str">
        <f t="shared" ref="G87:AF87" si="21">IF(G86&lt;=1.8,"Low",IF(AND(G86&gt;1.8,G86&lt;=3.4),"Medium",IF(AND(G86&gt;3.4,G86&lt;=5),"High","Error")))</f>
        <v>Medium</v>
      </c>
      <c r="H87" s="33" t="str">
        <f t="shared" si="21"/>
        <v>Low</v>
      </c>
      <c r="I87" s="33" t="str">
        <f t="shared" si="21"/>
        <v>Medium</v>
      </c>
      <c r="J87" s="33" t="str">
        <f t="shared" si="21"/>
        <v>Low</v>
      </c>
      <c r="K87" s="33" t="str">
        <f t="shared" si="21"/>
        <v>High</v>
      </c>
      <c r="L87" s="33" t="str">
        <f t="shared" si="21"/>
        <v>Low</v>
      </c>
      <c r="M87" s="33" t="str">
        <f t="shared" si="21"/>
        <v>Low</v>
      </c>
      <c r="N87" s="33" t="str">
        <f t="shared" si="21"/>
        <v>High</v>
      </c>
      <c r="O87" s="33" t="str">
        <f t="shared" si="21"/>
        <v>Low</v>
      </c>
      <c r="P87" s="33" t="str">
        <f t="shared" si="21"/>
        <v>Low</v>
      </c>
      <c r="Q87" s="33" t="str">
        <f t="shared" si="21"/>
        <v>Low</v>
      </c>
      <c r="R87" s="33" t="str">
        <f t="shared" si="21"/>
        <v>Low</v>
      </c>
      <c r="S87" s="33" t="str">
        <f t="shared" si="21"/>
        <v>Medium</v>
      </c>
      <c r="T87" s="33" t="str">
        <f t="shared" si="21"/>
        <v>Low</v>
      </c>
      <c r="U87" s="33" t="str">
        <f t="shared" si="21"/>
        <v>Medium</v>
      </c>
      <c r="V87" s="33" t="str">
        <f t="shared" si="21"/>
        <v>Low</v>
      </c>
      <c r="W87" s="33" t="str">
        <f t="shared" si="21"/>
        <v>Low</v>
      </c>
      <c r="X87" s="33" t="str">
        <f t="shared" si="21"/>
        <v>Low</v>
      </c>
      <c r="Y87" s="33" t="str">
        <f t="shared" si="21"/>
        <v>Low</v>
      </c>
      <c r="Z87" s="33" t="str">
        <f t="shared" si="21"/>
        <v>High</v>
      </c>
      <c r="AA87" s="33" t="str">
        <f t="shared" si="21"/>
        <v>High</v>
      </c>
      <c r="AB87" s="33" t="str">
        <f t="shared" si="21"/>
        <v>Medium</v>
      </c>
      <c r="AC87" s="33" t="str">
        <f t="shared" si="21"/>
        <v>Low</v>
      </c>
      <c r="AD87" s="33" t="str">
        <f t="shared" si="21"/>
        <v>Low</v>
      </c>
      <c r="AE87" s="33" t="str">
        <f t="shared" si="21"/>
        <v>Medium</v>
      </c>
      <c r="AF87" s="33" t="str">
        <f t="shared" si="21"/>
        <v>Low</v>
      </c>
      <c r="AG87"/>
      <c r="AQ87"/>
    </row>
    <row r="88" spans="1:43" s="39" customFormat="1" x14ac:dyDescent="0.35">
      <c r="A88"/>
      <c r="B88" s="18"/>
      <c r="C88" s="18"/>
      <c r="D88"/>
      <c r="E88"/>
      <c r="F88"/>
      <c r="G88"/>
      <c r="H88"/>
      <c r="I88"/>
      <c r="J88"/>
      <c r="K88"/>
      <c r="L88"/>
      <c r="M88"/>
      <c r="N88"/>
      <c r="O88"/>
      <c r="P88"/>
      <c r="Q88"/>
      <c r="R88"/>
      <c r="S88"/>
      <c r="T88"/>
      <c r="U88"/>
      <c r="V88"/>
      <c r="W88"/>
      <c r="X88"/>
      <c r="Y88"/>
      <c r="Z88"/>
      <c r="AA88"/>
      <c r="AB88"/>
      <c r="AC88"/>
      <c r="AD88"/>
      <c r="AE88"/>
      <c r="AF88"/>
      <c r="AG88"/>
      <c r="AQ88"/>
    </row>
    <row r="89" spans="1:43" x14ac:dyDescent="0.35">
      <c r="D89" s="57" t="s">
        <v>566</v>
      </c>
    </row>
    <row r="91" spans="1:43" s="39" customFormat="1" ht="56" x14ac:dyDescent="0.35">
      <c r="A91"/>
      <c r="B91" s="18"/>
      <c r="C91" s="18"/>
      <c r="D91" s="89" t="s">
        <v>793</v>
      </c>
      <c r="E91" s="17" t="s">
        <v>703</v>
      </c>
      <c r="F91" s="54">
        <f>AVERAGEIF(F15,"&gt;0")</f>
        <v>5</v>
      </c>
      <c r="G91" s="54">
        <f t="shared" ref="G91:AF91" si="22">AVERAGEIF(G15,"&gt;0")</f>
        <v>5</v>
      </c>
      <c r="H91" s="54">
        <f t="shared" si="22"/>
        <v>1</v>
      </c>
      <c r="I91" s="54">
        <f t="shared" si="22"/>
        <v>2</v>
      </c>
      <c r="J91" s="54">
        <f t="shared" si="22"/>
        <v>1</v>
      </c>
      <c r="K91" s="54">
        <f t="shared" si="22"/>
        <v>3</v>
      </c>
      <c r="L91" s="54">
        <f t="shared" si="22"/>
        <v>1</v>
      </c>
      <c r="M91" s="54">
        <f t="shared" si="22"/>
        <v>1</v>
      </c>
      <c r="N91" s="54">
        <f t="shared" si="22"/>
        <v>5</v>
      </c>
      <c r="O91" s="54">
        <f t="shared" si="22"/>
        <v>2</v>
      </c>
      <c r="P91" s="54">
        <f t="shared" si="22"/>
        <v>5</v>
      </c>
      <c r="Q91" s="54">
        <f t="shared" si="22"/>
        <v>1</v>
      </c>
      <c r="R91" s="54">
        <f t="shared" si="22"/>
        <v>5</v>
      </c>
      <c r="S91" s="54">
        <f t="shared" si="22"/>
        <v>1</v>
      </c>
      <c r="T91" s="54">
        <f t="shared" si="22"/>
        <v>1</v>
      </c>
      <c r="U91" s="54">
        <f t="shared" si="22"/>
        <v>5</v>
      </c>
      <c r="V91" s="54">
        <f t="shared" si="22"/>
        <v>2</v>
      </c>
      <c r="W91" s="54">
        <f t="shared" si="22"/>
        <v>1</v>
      </c>
      <c r="X91" s="54">
        <f t="shared" si="22"/>
        <v>1</v>
      </c>
      <c r="Y91" s="54">
        <f t="shared" si="22"/>
        <v>1</v>
      </c>
      <c r="Z91" s="54">
        <f t="shared" si="22"/>
        <v>1</v>
      </c>
      <c r="AA91" s="54">
        <f t="shared" si="22"/>
        <v>1</v>
      </c>
      <c r="AB91" s="54">
        <f t="shared" si="22"/>
        <v>3</v>
      </c>
      <c r="AC91" s="54">
        <f t="shared" si="22"/>
        <v>1</v>
      </c>
      <c r="AD91" s="54">
        <f t="shared" si="22"/>
        <v>1</v>
      </c>
      <c r="AE91" s="54">
        <f t="shared" si="22"/>
        <v>5</v>
      </c>
      <c r="AF91" s="54">
        <f t="shared" si="22"/>
        <v>1</v>
      </c>
      <c r="AQ91"/>
    </row>
    <row r="92" spans="1:43" s="39" customFormat="1" x14ac:dyDescent="0.35">
      <c r="A92"/>
      <c r="B92" s="18"/>
      <c r="C92" s="18"/>
      <c r="D92" s="89"/>
      <c r="E92" s="17" t="s">
        <v>702</v>
      </c>
      <c r="F92" s="33" t="str">
        <f>IF(F91&lt;=1.8,"Low",IF(AND(F91&gt;1.8,F91&lt;=3.4),"Medium",IF(AND(F91&gt;3.4,F91&lt;=5),"High","Error")))</f>
        <v>High</v>
      </c>
      <c r="G92" s="33" t="str">
        <f t="shared" ref="G92:AA92" si="23">IF(G91&lt;=1.8,"Low",IF(AND(G91&gt;1.8,G91&lt;=3.4),"Medium",IF(AND(G91&gt;3.4,G91&lt;=5),"High","Error")))</f>
        <v>High</v>
      </c>
      <c r="H92" s="33" t="str">
        <f t="shared" si="23"/>
        <v>Low</v>
      </c>
      <c r="I92" s="33" t="str">
        <f t="shared" si="23"/>
        <v>Medium</v>
      </c>
      <c r="J92" s="33" t="str">
        <f t="shared" si="23"/>
        <v>Low</v>
      </c>
      <c r="K92" s="33" t="str">
        <f t="shared" si="23"/>
        <v>Medium</v>
      </c>
      <c r="L92" s="33" t="str">
        <f t="shared" si="23"/>
        <v>Low</v>
      </c>
      <c r="M92" s="33" t="str">
        <f t="shared" si="23"/>
        <v>Low</v>
      </c>
      <c r="N92" s="33" t="str">
        <f t="shared" si="23"/>
        <v>High</v>
      </c>
      <c r="O92" s="33" t="str">
        <f t="shared" si="23"/>
        <v>Medium</v>
      </c>
      <c r="P92" s="33" t="str">
        <f t="shared" si="23"/>
        <v>High</v>
      </c>
      <c r="Q92" s="33" t="str">
        <f t="shared" si="23"/>
        <v>Low</v>
      </c>
      <c r="R92" s="33" t="str">
        <f t="shared" si="23"/>
        <v>High</v>
      </c>
      <c r="S92" s="33" t="str">
        <f t="shared" si="23"/>
        <v>Low</v>
      </c>
      <c r="T92" s="33" t="str">
        <f t="shared" si="23"/>
        <v>Low</v>
      </c>
      <c r="U92" s="33" t="str">
        <f t="shared" si="23"/>
        <v>High</v>
      </c>
      <c r="V92" s="33" t="str">
        <f t="shared" si="23"/>
        <v>Medium</v>
      </c>
      <c r="W92" s="33" t="str">
        <f t="shared" si="23"/>
        <v>Low</v>
      </c>
      <c r="X92" s="33" t="str">
        <f t="shared" si="23"/>
        <v>Low</v>
      </c>
      <c r="Y92" s="33" t="str">
        <f t="shared" si="23"/>
        <v>Low</v>
      </c>
      <c r="Z92" s="33" t="str">
        <f t="shared" si="23"/>
        <v>Low</v>
      </c>
      <c r="AA92" s="33" t="str">
        <f t="shared" si="23"/>
        <v>Low</v>
      </c>
      <c r="AB92" s="33" t="str">
        <f t="shared" ref="AB92:AF92" si="24">IF(AB91&lt;=1.8,"Low",IF(AND(AB91&gt;1.8,AB91&lt;=3.4),"Medium",IF(AND(AB91&gt;3.4,AB91&lt;=5),"High","Error")))</f>
        <v>Medium</v>
      </c>
      <c r="AC92" s="33" t="str">
        <f t="shared" si="24"/>
        <v>Low</v>
      </c>
      <c r="AD92" s="33" t="str">
        <f t="shared" si="24"/>
        <v>Low</v>
      </c>
      <c r="AE92" s="33" t="str">
        <f t="shared" si="24"/>
        <v>High</v>
      </c>
      <c r="AF92" s="33" t="str">
        <f t="shared" si="24"/>
        <v>Low</v>
      </c>
      <c r="AQ92"/>
    </row>
    <row r="93" spans="1:43" s="39" customFormat="1" x14ac:dyDescent="0.35">
      <c r="A93"/>
      <c r="B93" s="18"/>
      <c r="C93" s="18"/>
      <c r="D93" s="100"/>
      <c r="E93" s="18"/>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Q93"/>
    </row>
    <row r="94" spans="1:43" s="39" customFormat="1" ht="56" x14ac:dyDescent="0.35">
      <c r="A94"/>
      <c r="B94" s="18"/>
      <c r="C94" s="18"/>
      <c r="D94" s="89" t="s">
        <v>794</v>
      </c>
      <c r="E94" s="17" t="s">
        <v>703</v>
      </c>
      <c r="F94" s="56">
        <f>AVERAGEIF(F16,"&gt;0")</f>
        <v>5</v>
      </c>
      <c r="G94" s="56">
        <f t="shared" ref="G94:AF94" si="25">AVERAGEIF(G16,"&gt;0")</f>
        <v>1</v>
      </c>
      <c r="H94" s="56">
        <f t="shared" si="25"/>
        <v>5</v>
      </c>
      <c r="I94" s="56">
        <f t="shared" si="25"/>
        <v>3</v>
      </c>
      <c r="J94" s="56">
        <f t="shared" si="25"/>
        <v>3</v>
      </c>
      <c r="K94" s="56">
        <f t="shared" si="25"/>
        <v>1</v>
      </c>
      <c r="L94" s="56">
        <f t="shared" si="25"/>
        <v>3</v>
      </c>
      <c r="M94" s="56">
        <f t="shared" si="25"/>
        <v>5</v>
      </c>
      <c r="N94" s="56">
        <f t="shared" si="25"/>
        <v>1</v>
      </c>
      <c r="O94" s="56">
        <f t="shared" si="25"/>
        <v>3</v>
      </c>
      <c r="P94" s="56">
        <f t="shared" si="25"/>
        <v>3</v>
      </c>
      <c r="Q94" s="56">
        <f t="shared" si="25"/>
        <v>3</v>
      </c>
      <c r="R94" s="56">
        <f t="shared" si="25"/>
        <v>1</v>
      </c>
      <c r="S94" s="56">
        <f t="shared" si="25"/>
        <v>3</v>
      </c>
      <c r="T94" s="56">
        <f t="shared" si="25"/>
        <v>2</v>
      </c>
      <c r="U94" s="56">
        <f t="shared" si="25"/>
        <v>4</v>
      </c>
      <c r="V94" s="56">
        <f t="shared" si="25"/>
        <v>2</v>
      </c>
      <c r="W94" s="56">
        <f t="shared" si="25"/>
        <v>2</v>
      </c>
      <c r="X94" s="56">
        <f t="shared" si="25"/>
        <v>3</v>
      </c>
      <c r="Y94" s="56">
        <f t="shared" si="25"/>
        <v>1</v>
      </c>
      <c r="Z94" s="56">
        <f t="shared" si="25"/>
        <v>2</v>
      </c>
      <c r="AA94" s="56">
        <f t="shared" si="25"/>
        <v>4</v>
      </c>
      <c r="AB94" s="56">
        <f t="shared" si="25"/>
        <v>3</v>
      </c>
      <c r="AC94" s="56">
        <f t="shared" si="25"/>
        <v>2</v>
      </c>
      <c r="AD94" s="56">
        <f t="shared" si="25"/>
        <v>1</v>
      </c>
      <c r="AE94" s="56">
        <f t="shared" si="25"/>
        <v>5</v>
      </c>
      <c r="AF94" s="56">
        <f t="shared" si="25"/>
        <v>2</v>
      </c>
      <c r="AG94"/>
      <c r="AQ94"/>
    </row>
    <row r="95" spans="1:43" s="39" customFormat="1" x14ac:dyDescent="0.35">
      <c r="A95"/>
      <c r="B95" s="18"/>
      <c r="C95" s="18"/>
      <c r="D95" s="89"/>
      <c r="E95" s="17" t="s">
        <v>702</v>
      </c>
      <c r="F95" s="33" t="str">
        <f t="shared" ref="F95:AE95" si="26">IF(F94&lt;=1.8,"Low",IF(AND(F94&gt;1.8,F94&lt;=3.4),"Medium",IF(AND(F94&gt;3.4,F94&lt;=5),"High","Error")))</f>
        <v>High</v>
      </c>
      <c r="G95" s="33" t="str">
        <f t="shared" si="26"/>
        <v>Low</v>
      </c>
      <c r="H95" s="33" t="str">
        <f t="shared" si="26"/>
        <v>High</v>
      </c>
      <c r="I95" s="33" t="str">
        <f t="shared" si="26"/>
        <v>Medium</v>
      </c>
      <c r="J95" s="33" t="str">
        <f t="shared" si="26"/>
        <v>Medium</v>
      </c>
      <c r="K95" s="33" t="str">
        <f t="shared" si="26"/>
        <v>Low</v>
      </c>
      <c r="L95" s="33" t="str">
        <f t="shared" si="26"/>
        <v>Medium</v>
      </c>
      <c r="M95" s="33" t="str">
        <f t="shared" si="26"/>
        <v>High</v>
      </c>
      <c r="N95" s="33" t="str">
        <f t="shared" si="26"/>
        <v>Low</v>
      </c>
      <c r="O95" s="33" t="str">
        <f t="shared" si="26"/>
        <v>Medium</v>
      </c>
      <c r="P95" s="33" t="str">
        <f t="shared" si="26"/>
        <v>Medium</v>
      </c>
      <c r="Q95" s="33" t="str">
        <f t="shared" si="26"/>
        <v>Medium</v>
      </c>
      <c r="R95" s="33" t="str">
        <f t="shared" si="26"/>
        <v>Low</v>
      </c>
      <c r="S95" s="33" t="str">
        <f t="shared" si="26"/>
        <v>Medium</v>
      </c>
      <c r="T95" s="33" t="str">
        <f t="shared" si="26"/>
        <v>Medium</v>
      </c>
      <c r="U95" s="33" t="str">
        <f t="shared" si="26"/>
        <v>High</v>
      </c>
      <c r="V95" s="33" t="str">
        <f t="shared" si="26"/>
        <v>Medium</v>
      </c>
      <c r="W95" s="33" t="str">
        <f t="shared" si="26"/>
        <v>Medium</v>
      </c>
      <c r="X95" s="33" t="str">
        <f t="shared" si="26"/>
        <v>Medium</v>
      </c>
      <c r="Y95" s="33" t="str">
        <f t="shared" si="26"/>
        <v>Low</v>
      </c>
      <c r="Z95" s="33" t="str">
        <f t="shared" si="26"/>
        <v>Medium</v>
      </c>
      <c r="AA95" s="33" t="str">
        <f t="shared" si="26"/>
        <v>High</v>
      </c>
      <c r="AB95" s="33" t="str">
        <f t="shared" si="26"/>
        <v>Medium</v>
      </c>
      <c r="AC95" s="33" t="str">
        <f t="shared" si="26"/>
        <v>Medium</v>
      </c>
      <c r="AD95" s="33" t="str">
        <f t="shared" si="26"/>
        <v>Low</v>
      </c>
      <c r="AE95" s="33" t="str">
        <f t="shared" si="26"/>
        <v>High</v>
      </c>
      <c r="AF95" s="33" t="str">
        <f t="shared" ref="AE95:AF95" si="27">IF(AF94&lt;=1.8,"Low",IF(AND(AF94&gt;1.8,AF94&lt;=3.4),"Medium",IF(AND(AF94&gt;3.4,AF94&lt;=5),"High","Error")))</f>
        <v>Medium</v>
      </c>
      <c r="AQ95"/>
    </row>
    <row r="96" spans="1:43" s="39" customFormat="1" x14ac:dyDescent="0.35">
      <c r="A96"/>
      <c r="B96" s="18"/>
      <c r="C96" s="18"/>
      <c r="D96" s="100"/>
      <c r="E96" s="18"/>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Q96"/>
    </row>
    <row r="97" spans="1:43" s="39" customFormat="1" ht="56" x14ac:dyDescent="0.35">
      <c r="A97"/>
      <c r="B97" s="18"/>
      <c r="C97" s="18"/>
      <c r="D97" s="89" t="s">
        <v>795</v>
      </c>
      <c r="E97" s="17" t="s">
        <v>703</v>
      </c>
      <c r="F97" s="56">
        <f>AVERAGEIF(F17,"&gt;0")</f>
        <v>5</v>
      </c>
      <c r="G97" s="56">
        <f t="shared" ref="G97:AF97" si="28">AVERAGEIF(G17,"&gt;0")</f>
        <v>3</v>
      </c>
      <c r="H97" s="56">
        <f t="shared" si="28"/>
        <v>3</v>
      </c>
      <c r="I97" s="56">
        <f t="shared" si="28"/>
        <v>3</v>
      </c>
      <c r="J97" s="56">
        <f t="shared" si="28"/>
        <v>1</v>
      </c>
      <c r="K97" s="56">
        <f t="shared" si="28"/>
        <v>3</v>
      </c>
      <c r="L97" s="56">
        <f t="shared" si="28"/>
        <v>3</v>
      </c>
      <c r="M97" s="56">
        <f t="shared" si="28"/>
        <v>1</v>
      </c>
      <c r="N97" s="56">
        <f t="shared" si="28"/>
        <v>1</v>
      </c>
      <c r="O97" s="56">
        <f t="shared" si="28"/>
        <v>3</v>
      </c>
      <c r="P97" s="56">
        <f t="shared" si="28"/>
        <v>3</v>
      </c>
      <c r="Q97" s="56">
        <f t="shared" si="28"/>
        <v>3</v>
      </c>
      <c r="R97" s="56">
        <f t="shared" si="28"/>
        <v>5</v>
      </c>
      <c r="S97" s="56">
        <f t="shared" si="28"/>
        <v>3</v>
      </c>
      <c r="T97" s="56">
        <f t="shared" si="28"/>
        <v>3</v>
      </c>
      <c r="U97" s="56">
        <f t="shared" si="28"/>
        <v>2</v>
      </c>
      <c r="V97" s="56">
        <f t="shared" si="28"/>
        <v>2</v>
      </c>
      <c r="W97" s="56">
        <f t="shared" si="28"/>
        <v>4</v>
      </c>
      <c r="X97" s="56">
        <f t="shared" si="28"/>
        <v>5</v>
      </c>
      <c r="Y97" s="56">
        <f t="shared" si="28"/>
        <v>1</v>
      </c>
      <c r="Z97" s="56">
        <f t="shared" si="28"/>
        <v>2</v>
      </c>
      <c r="AA97" s="56">
        <f t="shared" si="28"/>
        <v>1</v>
      </c>
      <c r="AB97" s="56">
        <f t="shared" si="28"/>
        <v>5</v>
      </c>
      <c r="AC97" s="56">
        <f t="shared" si="28"/>
        <v>1</v>
      </c>
      <c r="AD97" s="56">
        <f t="shared" si="28"/>
        <v>5</v>
      </c>
      <c r="AE97" s="56">
        <f t="shared" si="28"/>
        <v>5</v>
      </c>
      <c r="AF97" s="56">
        <f t="shared" si="28"/>
        <v>2</v>
      </c>
      <c r="AQ97"/>
    </row>
    <row r="98" spans="1:43" s="39" customFormat="1" x14ac:dyDescent="0.35">
      <c r="A98"/>
      <c r="B98" s="18"/>
      <c r="C98" s="18"/>
      <c r="D98" s="89"/>
      <c r="E98" s="17" t="s">
        <v>702</v>
      </c>
      <c r="F98" s="33" t="str">
        <f>IF(F97&lt;=1.8,"Low",IF(AND(F97&gt;1.8,F97&lt;=3.4),"Medium",IF(AND(F97&gt;3.4,F97&lt;=5),"High","Error")))</f>
        <v>High</v>
      </c>
      <c r="G98" s="33" t="str">
        <f t="shared" ref="G98:S98" si="29">IF(G97&lt;=1.8,"Low",IF(AND(G97&gt;1.8,G97&lt;=3.4),"Medium",IF(AND(G97&gt;3.4,G97&lt;=5),"High","Error")))</f>
        <v>Medium</v>
      </c>
      <c r="H98" s="33" t="str">
        <f t="shared" si="29"/>
        <v>Medium</v>
      </c>
      <c r="I98" s="33" t="str">
        <f t="shared" si="29"/>
        <v>Medium</v>
      </c>
      <c r="J98" s="33" t="str">
        <f t="shared" si="29"/>
        <v>Low</v>
      </c>
      <c r="K98" s="33" t="str">
        <f t="shared" si="29"/>
        <v>Medium</v>
      </c>
      <c r="L98" s="33" t="str">
        <f t="shared" si="29"/>
        <v>Medium</v>
      </c>
      <c r="M98" s="33" t="str">
        <f t="shared" si="29"/>
        <v>Low</v>
      </c>
      <c r="N98" s="33" t="str">
        <f t="shared" si="29"/>
        <v>Low</v>
      </c>
      <c r="O98" s="33" t="str">
        <f t="shared" si="29"/>
        <v>Medium</v>
      </c>
      <c r="P98" s="33" t="str">
        <f t="shared" si="29"/>
        <v>Medium</v>
      </c>
      <c r="Q98" s="33" t="str">
        <f t="shared" si="29"/>
        <v>Medium</v>
      </c>
      <c r="R98" s="33" t="str">
        <f t="shared" si="29"/>
        <v>High</v>
      </c>
      <c r="S98" s="33" t="str">
        <f t="shared" si="29"/>
        <v>Medium</v>
      </c>
      <c r="T98" s="33" t="str">
        <f t="shared" ref="T98:AF98" si="30">IF(T97&lt;=1.8,"Low",IF(AND(T97&gt;1.8,T97&lt;=3.4),"Medium",IF(AND(T97&gt;3.4,T97&lt;=5),"High","Error")))</f>
        <v>Medium</v>
      </c>
      <c r="U98" s="33" t="str">
        <f t="shared" si="30"/>
        <v>Medium</v>
      </c>
      <c r="V98" s="33" t="str">
        <f t="shared" si="30"/>
        <v>Medium</v>
      </c>
      <c r="W98" s="33" t="str">
        <f t="shared" si="30"/>
        <v>High</v>
      </c>
      <c r="X98" s="33" t="str">
        <f t="shared" si="30"/>
        <v>High</v>
      </c>
      <c r="Y98" s="33" t="str">
        <f t="shared" si="30"/>
        <v>Low</v>
      </c>
      <c r="Z98" s="33" t="str">
        <f t="shared" si="30"/>
        <v>Medium</v>
      </c>
      <c r="AA98" s="33" t="str">
        <f t="shared" si="30"/>
        <v>Low</v>
      </c>
      <c r="AB98" s="33" t="str">
        <f t="shared" si="30"/>
        <v>High</v>
      </c>
      <c r="AC98" s="33" t="str">
        <f t="shared" si="30"/>
        <v>Low</v>
      </c>
      <c r="AD98" s="33" t="str">
        <f t="shared" si="30"/>
        <v>High</v>
      </c>
      <c r="AE98" s="33" t="str">
        <f t="shared" si="30"/>
        <v>High</v>
      </c>
      <c r="AF98" s="33" t="str">
        <f t="shared" si="30"/>
        <v>Medium</v>
      </c>
      <c r="AQ98"/>
    </row>
    <row r="99" spans="1:43" s="39" customFormat="1" x14ac:dyDescent="0.35">
      <c r="A99"/>
      <c r="B99" s="18"/>
      <c r="C99" s="18"/>
      <c r="D99" s="100"/>
      <c r="E99" s="18"/>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Q99"/>
    </row>
    <row r="100" spans="1:43" s="39" customFormat="1" ht="56" x14ac:dyDescent="0.35">
      <c r="A100"/>
      <c r="B100" s="18"/>
      <c r="C100" s="18"/>
      <c r="D100" s="89" t="s">
        <v>796</v>
      </c>
      <c r="E100" s="17" t="s">
        <v>703</v>
      </c>
      <c r="F100" s="56">
        <f>AVERAGEIF(F18,"&gt;0")</f>
        <v>5</v>
      </c>
      <c r="G100" s="56">
        <f t="shared" ref="G100:AF100" si="31">AVERAGEIF(G18,"&gt;0")</f>
        <v>3</v>
      </c>
      <c r="H100" s="56">
        <f t="shared" si="31"/>
        <v>1</v>
      </c>
      <c r="I100" s="56">
        <f t="shared" si="31"/>
        <v>2</v>
      </c>
      <c r="J100" s="56">
        <f t="shared" si="31"/>
        <v>1</v>
      </c>
      <c r="K100" s="56">
        <f t="shared" si="31"/>
        <v>3</v>
      </c>
      <c r="L100" s="56">
        <f t="shared" si="31"/>
        <v>1</v>
      </c>
      <c r="M100" s="56">
        <f t="shared" si="31"/>
        <v>1</v>
      </c>
      <c r="N100" s="56">
        <f t="shared" si="31"/>
        <v>1</v>
      </c>
      <c r="O100" s="56">
        <f t="shared" si="31"/>
        <v>2</v>
      </c>
      <c r="P100" s="56">
        <f t="shared" si="31"/>
        <v>1</v>
      </c>
      <c r="Q100" s="56" t="s">
        <v>54</v>
      </c>
      <c r="R100" s="56" t="s">
        <v>54</v>
      </c>
      <c r="S100" s="56">
        <f t="shared" si="31"/>
        <v>1</v>
      </c>
      <c r="T100" s="56">
        <f t="shared" si="31"/>
        <v>1</v>
      </c>
      <c r="U100" s="56">
        <f t="shared" si="31"/>
        <v>4</v>
      </c>
      <c r="V100" s="56">
        <f t="shared" si="31"/>
        <v>1</v>
      </c>
      <c r="W100" s="56">
        <f t="shared" si="31"/>
        <v>3</v>
      </c>
      <c r="X100" s="56">
        <f t="shared" si="31"/>
        <v>5</v>
      </c>
      <c r="Y100" s="56">
        <f t="shared" si="31"/>
        <v>1</v>
      </c>
      <c r="Z100" s="56">
        <f t="shared" si="31"/>
        <v>2</v>
      </c>
      <c r="AA100" s="56">
        <f t="shared" si="31"/>
        <v>2</v>
      </c>
      <c r="AB100" s="56" t="s">
        <v>54</v>
      </c>
      <c r="AC100" s="56">
        <f t="shared" si="31"/>
        <v>1</v>
      </c>
      <c r="AD100" s="56">
        <f t="shared" si="31"/>
        <v>1</v>
      </c>
      <c r="AE100" s="56">
        <f t="shared" si="31"/>
        <v>3</v>
      </c>
      <c r="AF100" s="56">
        <f t="shared" si="31"/>
        <v>1</v>
      </c>
      <c r="AQ100"/>
    </row>
    <row r="101" spans="1:43" s="39" customFormat="1" x14ac:dyDescent="0.35">
      <c r="A101"/>
      <c r="B101" s="18"/>
      <c r="C101" s="18"/>
      <c r="D101" s="89"/>
      <c r="E101" s="17" t="s">
        <v>702</v>
      </c>
      <c r="F101" s="33" t="str">
        <f>IF(F100&lt;=1.8,"Low",IF(AND(F100&gt;1.8,F100&lt;=3.4),"Medium",IF(AND(F100&gt;3.4,F100&lt;=5),"High","Error")))</f>
        <v>High</v>
      </c>
      <c r="G101" s="33" t="str">
        <f t="shared" ref="G101:AF101" si="32">IF(G100&lt;=1.8,"Low",IF(AND(G100&gt;1.8,G100&lt;=3.4),"Medium",IF(AND(G100&gt;3.4,G100&lt;=5),"High","Error")))</f>
        <v>Medium</v>
      </c>
      <c r="H101" s="33" t="str">
        <f t="shared" si="32"/>
        <v>Low</v>
      </c>
      <c r="I101" s="33" t="str">
        <f t="shared" si="32"/>
        <v>Medium</v>
      </c>
      <c r="J101" s="33" t="str">
        <f t="shared" si="32"/>
        <v>Low</v>
      </c>
      <c r="K101" s="33" t="str">
        <f t="shared" si="32"/>
        <v>Medium</v>
      </c>
      <c r="L101" s="33" t="str">
        <f t="shared" si="32"/>
        <v>Low</v>
      </c>
      <c r="M101" s="33" t="str">
        <f t="shared" si="32"/>
        <v>Low</v>
      </c>
      <c r="N101" s="33" t="str">
        <f t="shared" si="32"/>
        <v>Low</v>
      </c>
      <c r="O101" s="33" t="str">
        <f t="shared" si="32"/>
        <v>Medium</v>
      </c>
      <c r="P101" s="33" t="str">
        <f t="shared" si="32"/>
        <v>Low</v>
      </c>
      <c r="Q101" s="33" t="s">
        <v>54</v>
      </c>
      <c r="R101" s="33" t="s">
        <v>54</v>
      </c>
      <c r="S101" s="33" t="str">
        <f t="shared" si="32"/>
        <v>Low</v>
      </c>
      <c r="T101" s="33" t="str">
        <f t="shared" si="32"/>
        <v>Low</v>
      </c>
      <c r="U101" s="33" t="str">
        <f t="shared" si="32"/>
        <v>High</v>
      </c>
      <c r="V101" s="33" t="str">
        <f t="shared" si="32"/>
        <v>Low</v>
      </c>
      <c r="W101" s="33" t="str">
        <f t="shared" si="32"/>
        <v>Medium</v>
      </c>
      <c r="X101" s="33" t="str">
        <f t="shared" si="32"/>
        <v>High</v>
      </c>
      <c r="Y101" s="33" t="str">
        <f t="shared" si="32"/>
        <v>Low</v>
      </c>
      <c r="Z101" s="33" t="str">
        <f t="shared" si="32"/>
        <v>Medium</v>
      </c>
      <c r="AA101" s="33" t="str">
        <f t="shared" si="32"/>
        <v>Medium</v>
      </c>
      <c r="AB101" s="33" t="s">
        <v>54</v>
      </c>
      <c r="AC101" s="33" t="str">
        <f t="shared" si="32"/>
        <v>Low</v>
      </c>
      <c r="AD101" s="33" t="str">
        <f t="shared" si="32"/>
        <v>Low</v>
      </c>
      <c r="AE101" s="33" t="str">
        <f t="shared" si="32"/>
        <v>Medium</v>
      </c>
      <c r="AF101" s="33" t="str">
        <f t="shared" si="32"/>
        <v>Low</v>
      </c>
      <c r="AQ101"/>
    </row>
    <row r="102" spans="1:43" s="39" customFormat="1" x14ac:dyDescent="0.35">
      <c r="A102"/>
      <c r="B102" s="18"/>
      <c r="C102" s="18"/>
      <c r="D102" s="100"/>
      <c r="E102" s="18"/>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Q102"/>
    </row>
    <row r="103" spans="1:43" s="39" customFormat="1" ht="56" x14ac:dyDescent="0.35">
      <c r="A103"/>
      <c r="B103" s="18"/>
      <c r="C103" s="18"/>
      <c r="D103" s="89" t="s">
        <v>797</v>
      </c>
      <c r="E103" s="17" t="s">
        <v>703</v>
      </c>
      <c r="F103" s="56">
        <f>AVERAGEIF(F20,"&gt;0")</f>
        <v>5</v>
      </c>
      <c r="G103" s="56">
        <f t="shared" ref="G103:AF103" si="33">AVERAGEIF(G20,"&gt;0")</f>
        <v>5</v>
      </c>
      <c r="H103" s="56">
        <f t="shared" si="33"/>
        <v>3</v>
      </c>
      <c r="I103" s="56">
        <f t="shared" si="33"/>
        <v>2</v>
      </c>
      <c r="J103" s="56">
        <f t="shared" si="33"/>
        <v>3</v>
      </c>
      <c r="K103" s="56">
        <f t="shared" si="33"/>
        <v>3</v>
      </c>
      <c r="L103" s="56">
        <f t="shared" si="33"/>
        <v>4</v>
      </c>
      <c r="M103" s="56">
        <f t="shared" si="33"/>
        <v>1</v>
      </c>
      <c r="N103" s="56">
        <f t="shared" si="33"/>
        <v>5</v>
      </c>
      <c r="O103" s="56" t="s">
        <v>54</v>
      </c>
      <c r="P103" s="56" t="s">
        <v>54</v>
      </c>
      <c r="Q103" s="56">
        <f t="shared" si="33"/>
        <v>1</v>
      </c>
      <c r="R103" s="56">
        <f t="shared" si="33"/>
        <v>1</v>
      </c>
      <c r="S103" s="56">
        <f t="shared" si="33"/>
        <v>1</v>
      </c>
      <c r="T103" s="56">
        <f t="shared" si="33"/>
        <v>2</v>
      </c>
      <c r="U103" s="56">
        <f t="shared" si="33"/>
        <v>4</v>
      </c>
      <c r="V103" s="56">
        <f t="shared" si="33"/>
        <v>2</v>
      </c>
      <c r="W103" s="56">
        <f t="shared" si="33"/>
        <v>1</v>
      </c>
      <c r="X103" s="56">
        <f t="shared" si="33"/>
        <v>1</v>
      </c>
      <c r="Y103" s="56">
        <f t="shared" si="33"/>
        <v>1</v>
      </c>
      <c r="Z103" s="56">
        <f t="shared" si="33"/>
        <v>1</v>
      </c>
      <c r="AA103" s="56">
        <f t="shared" si="33"/>
        <v>2</v>
      </c>
      <c r="AB103" s="56">
        <f t="shared" si="33"/>
        <v>3</v>
      </c>
      <c r="AC103" s="56">
        <f t="shared" si="33"/>
        <v>2</v>
      </c>
      <c r="AD103" s="56">
        <f t="shared" si="33"/>
        <v>1</v>
      </c>
      <c r="AE103" s="56">
        <f t="shared" si="33"/>
        <v>5</v>
      </c>
      <c r="AF103" s="56">
        <f t="shared" si="33"/>
        <v>2</v>
      </c>
      <c r="AQ103"/>
    </row>
    <row r="104" spans="1:43" s="39" customFormat="1" x14ac:dyDescent="0.35">
      <c r="A104"/>
      <c r="B104" s="18"/>
      <c r="C104" s="18"/>
      <c r="D104" s="89"/>
      <c r="E104" s="17" t="s">
        <v>702</v>
      </c>
      <c r="F104" s="33" t="str">
        <f>IF(F103&lt;=1.8,"Low",IF(AND(F103&gt;1.8,F103&lt;=3.4),"Medium",IF(AND(F103&gt;3.4,F103&lt;=5),"High","Error")))</f>
        <v>High</v>
      </c>
      <c r="G104" s="33" t="str">
        <f t="shared" ref="G104:AF104" si="34">IF(G103&lt;=1.8,"Low",IF(AND(G103&gt;1.8,G103&lt;=3.4),"Medium",IF(AND(G103&gt;3.4,G103&lt;=5),"High","Error")))</f>
        <v>High</v>
      </c>
      <c r="H104" s="33" t="str">
        <f t="shared" si="34"/>
        <v>Medium</v>
      </c>
      <c r="I104" s="33" t="str">
        <f t="shared" si="34"/>
        <v>Medium</v>
      </c>
      <c r="J104" s="33" t="str">
        <f t="shared" si="34"/>
        <v>Medium</v>
      </c>
      <c r="K104" s="33" t="str">
        <f t="shared" si="34"/>
        <v>Medium</v>
      </c>
      <c r="L104" s="33" t="str">
        <f t="shared" si="34"/>
        <v>High</v>
      </c>
      <c r="M104" s="33" t="str">
        <f t="shared" si="34"/>
        <v>Low</v>
      </c>
      <c r="N104" s="33" t="str">
        <f t="shared" si="34"/>
        <v>High</v>
      </c>
      <c r="O104" s="33" t="s">
        <v>54</v>
      </c>
      <c r="P104" s="33" t="s">
        <v>54</v>
      </c>
      <c r="Q104" s="33" t="str">
        <f t="shared" si="34"/>
        <v>Low</v>
      </c>
      <c r="R104" s="33" t="str">
        <f t="shared" si="34"/>
        <v>Low</v>
      </c>
      <c r="S104" s="33" t="str">
        <f t="shared" si="34"/>
        <v>Low</v>
      </c>
      <c r="T104" s="33" t="str">
        <f t="shared" si="34"/>
        <v>Medium</v>
      </c>
      <c r="U104" s="33" t="str">
        <f t="shared" si="34"/>
        <v>High</v>
      </c>
      <c r="V104" s="33" t="str">
        <f t="shared" si="34"/>
        <v>Medium</v>
      </c>
      <c r="W104" s="33" t="str">
        <f t="shared" si="34"/>
        <v>Low</v>
      </c>
      <c r="X104" s="33" t="str">
        <f t="shared" si="34"/>
        <v>Low</v>
      </c>
      <c r="Y104" s="33" t="str">
        <f t="shared" si="34"/>
        <v>Low</v>
      </c>
      <c r="Z104" s="33" t="str">
        <f t="shared" si="34"/>
        <v>Low</v>
      </c>
      <c r="AA104" s="33" t="str">
        <f t="shared" si="34"/>
        <v>Medium</v>
      </c>
      <c r="AB104" s="33" t="str">
        <f t="shared" si="34"/>
        <v>Medium</v>
      </c>
      <c r="AC104" s="33" t="str">
        <f t="shared" si="34"/>
        <v>Medium</v>
      </c>
      <c r="AD104" s="33" t="str">
        <f t="shared" si="34"/>
        <v>Low</v>
      </c>
      <c r="AE104" s="33" t="str">
        <f t="shared" si="34"/>
        <v>High</v>
      </c>
      <c r="AF104" s="33" t="str">
        <f t="shared" si="34"/>
        <v>Medium</v>
      </c>
      <c r="AQ104"/>
    </row>
    <row r="106" spans="1:43" s="39" customFormat="1" ht="56" x14ac:dyDescent="0.35">
      <c r="A106"/>
      <c r="B106" s="18"/>
      <c r="C106" s="18"/>
      <c r="D106" s="89" t="s">
        <v>798</v>
      </c>
      <c r="E106" s="17" t="s">
        <v>703</v>
      </c>
      <c r="F106" s="56">
        <f>AVERAGEIF(F19,"&gt;0")</f>
        <v>5</v>
      </c>
      <c r="G106" s="56">
        <f t="shared" ref="G106:AF106" si="35">AVERAGEIF(G19,"&gt;0")</f>
        <v>3</v>
      </c>
      <c r="H106" s="56">
        <f t="shared" si="35"/>
        <v>3</v>
      </c>
      <c r="I106" s="56" t="s">
        <v>54</v>
      </c>
      <c r="J106" s="56">
        <f t="shared" si="35"/>
        <v>1</v>
      </c>
      <c r="K106" s="56" t="s">
        <v>54</v>
      </c>
      <c r="L106" s="56">
        <f t="shared" si="35"/>
        <v>1</v>
      </c>
      <c r="M106" s="56">
        <f t="shared" si="35"/>
        <v>1</v>
      </c>
      <c r="N106" s="56">
        <f t="shared" si="35"/>
        <v>5</v>
      </c>
      <c r="O106" s="56">
        <f t="shared" si="35"/>
        <v>2</v>
      </c>
      <c r="P106" s="56" t="s">
        <v>54</v>
      </c>
      <c r="Q106" s="56">
        <f t="shared" si="35"/>
        <v>2</v>
      </c>
      <c r="R106" s="56" t="s">
        <v>54</v>
      </c>
      <c r="S106" s="56" t="s">
        <v>54</v>
      </c>
      <c r="T106" s="56">
        <f t="shared" si="35"/>
        <v>2</v>
      </c>
      <c r="U106" s="56">
        <f t="shared" si="35"/>
        <v>4</v>
      </c>
      <c r="V106" s="56">
        <f t="shared" si="35"/>
        <v>2</v>
      </c>
      <c r="W106" s="56" t="s">
        <v>54</v>
      </c>
      <c r="X106" s="56" t="s">
        <v>54</v>
      </c>
      <c r="Y106" s="56">
        <f t="shared" si="35"/>
        <v>1</v>
      </c>
      <c r="Z106" s="56">
        <f t="shared" si="35"/>
        <v>4</v>
      </c>
      <c r="AA106" s="56">
        <f t="shared" si="35"/>
        <v>3</v>
      </c>
      <c r="AB106" s="56">
        <f t="shared" si="35"/>
        <v>1</v>
      </c>
      <c r="AC106" s="56" t="s">
        <v>54</v>
      </c>
      <c r="AD106" s="56" t="s">
        <v>54</v>
      </c>
      <c r="AE106" s="56">
        <f t="shared" si="35"/>
        <v>5</v>
      </c>
      <c r="AF106" s="56">
        <f t="shared" si="35"/>
        <v>1</v>
      </c>
      <c r="AQ106"/>
    </row>
    <row r="107" spans="1:43" s="39" customFormat="1" x14ac:dyDescent="0.35">
      <c r="A107"/>
      <c r="B107" s="18"/>
      <c r="C107" s="18"/>
      <c r="D107" s="89"/>
      <c r="E107" s="17" t="s">
        <v>702</v>
      </c>
      <c r="F107" s="33" t="str">
        <f>IF(F106&lt;=1.8,"Low",IF(AND(F106&gt;1.8,F106&lt;=3.4),"Medium",IF(AND(F106&gt;3.4,F106&lt;=5),"High","Error")))</f>
        <v>High</v>
      </c>
      <c r="G107" s="33" t="str">
        <f t="shared" ref="G107:AF107" si="36">IF(G106&lt;=1.8,"Low",IF(AND(G106&gt;1.8,G106&lt;=3.4),"Medium",IF(AND(G106&gt;3.4,G106&lt;=5),"High","Error")))</f>
        <v>Medium</v>
      </c>
      <c r="H107" s="33" t="str">
        <f t="shared" si="36"/>
        <v>Medium</v>
      </c>
      <c r="I107" s="33" t="s">
        <v>54</v>
      </c>
      <c r="J107" s="33" t="str">
        <f t="shared" si="36"/>
        <v>Low</v>
      </c>
      <c r="K107" s="33" t="s">
        <v>54</v>
      </c>
      <c r="L107" s="33" t="str">
        <f t="shared" si="36"/>
        <v>Low</v>
      </c>
      <c r="M107" s="33" t="str">
        <f t="shared" si="36"/>
        <v>Low</v>
      </c>
      <c r="N107" s="33" t="str">
        <f t="shared" si="36"/>
        <v>High</v>
      </c>
      <c r="O107" s="33" t="str">
        <f t="shared" si="36"/>
        <v>Medium</v>
      </c>
      <c r="P107" s="33" t="s">
        <v>54</v>
      </c>
      <c r="Q107" s="33" t="str">
        <f t="shared" si="36"/>
        <v>Medium</v>
      </c>
      <c r="R107" s="33" t="s">
        <v>54</v>
      </c>
      <c r="S107" s="33" t="s">
        <v>54</v>
      </c>
      <c r="T107" s="33" t="str">
        <f t="shared" si="36"/>
        <v>Medium</v>
      </c>
      <c r="U107" s="33" t="str">
        <f t="shared" si="36"/>
        <v>High</v>
      </c>
      <c r="V107" s="33" t="str">
        <f t="shared" si="36"/>
        <v>Medium</v>
      </c>
      <c r="W107" s="33" t="s">
        <v>54</v>
      </c>
      <c r="X107" s="33" t="s">
        <v>54</v>
      </c>
      <c r="Y107" s="33" t="str">
        <f t="shared" si="36"/>
        <v>Low</v>
      </c>
      <c r="Z107" s="33" t="str">
        <f t="shared" si="36"/>
        <v>High</v>
      </c>
      <c r="AA107" s="33" t="str">
        <f t="shared" si="36"/>
        <v>Medium</v>
      </c>
      <c r="AB107" s="33" t="str">
        <f t="shared" si="36"/>
        <v>Low</v>
      </c>
      <c r="AC107" s="33" t="s">
        <v>54</v>
      </c>
      <c r="AD107" s="33" t="s">
        <v>54</v>
      </c>
      <c r="AE107" s="33" t="str">
        <f t="shared" si="36"/>
        <v>High</v>
      </c>
      <c r="AF107" s="33" t="str">
        <f t="shared" si="36"/>
        <v>Low</v>
      </c>
      <c r="AQ107"/>
    </row>
    <row r="109" spans="1:43" s="39" customFormat="1" ht="56" x14ac:dyDescent="0.35">
      <c r="A109"/>
      <c r="B109" s="18"/>
      <c r="C109" s="18"/>
      <c r="D109" s="89" t="s">
        <v>799</v>
      </c>
      <c r="E109" s="17" t="s">
        <v>703</v>
      </c>
      <c r="F109" s="56">
        <f>AVERAGE(F21,F23)</f>
        <v>3</v>
      </c>
      <c r="G109" s="56">
        <f t="shared" ref="G109:AF109" si="37">AVERAGE(G21,G23)</f>
        <v>5</v>
      </c>
      <c r="H109" s="56">
        <f>AVERAGE(H23)</f>
        <v>1</v>
      </c>
      <c r="I109" s="56">
        <f t="shared" si="37"/>
        <v>4</v>
      </c>
      <c r="J109" s="56">
        <f t="shared" si="37"/>
        <v>1</v>
      </c>
      <c r="K109" s="56">
        <f t="shared" si="37"/>
        <v>1</v>
      </c>
      <c r="L109" s="56">
        <f t="shared" si="37"/>
        <v>1</v>
      </c>
      <c r="M109" s="56">
        <f t="shared" si="37"/>
        <v>3</v>
      </c>
      <c r="N109" s="56">
        <f t="shared" si="37"/>
        <v>3</v>
      </c>
      <c r="O109" s="56" t="s">
        <v>54</v>
      </c>
      <c r="P109" s="56">
        <f>AVERAGE(P21)</f>
        <v>1</v>
      </c>
      <c r="Q109" s="56" t="s">
        <v>54</v>
      </c>
      <c r="R109" s="56">
        <f>AVERAGE(R21,R23)</f>
        <v>1</v>
      </c>
      <c r="S109" s="56">
        <f t="shared" si="37"/>
        <v>1</v>
      </c>
      <c r="T109" s="56">
        <f t="shared" si="37"/>
        <v>1.5</v>
      </c>
      <c r="U109" s="56">
        <f t="shared" si="37"/>
        <v>2.5</v>
      </c>
      <c r="V109" s="56">
        <f t="shared" si="37"/>
        <v>2</v>
      </c>
      <c r="W109" s="56">
        <f t="shared" si="37"/>
        <v>1.5</v>
      </c>
      <c r="X109" s="56">
        <f t="shared" si="37"/>
        <v>3</v>
      </c>
      <c r="Y109" s="56">
        <f t="shared" si="37"/>
        <v>1</v>
      </c>
      <c r="Z109" s="56">
        <f t="shared" si="37"/>
        <v>3.5</v>
      </c>
      <c r="AA109" s="56">
        <f t="shared" si="37"/>
        <v>4</v>
      </c>
      <c r="AB109" s="56">
        <f t="shared" si="37"/>
        <v>1</v>
      </c>
      <c r="AC109" s="56">
        <f t="shared" si="37"/>
        <v>1</v>
      </c>
      <c r="AD109" s="56">
        <f t="shared" si="37"/>
        <v>1</v>
      </c>
      <c r="AE109" s="56">
        <f t="shared" si="37"/>
        <v>3</v>
      </c>
      <c r="AF109" s="56">
        <f t="shared" si="37"/>
        <v>1</v>
      </c>
      <c r="AQ109"/>
    </row>
    <row r="110" spans="1:43" s="39" customFormat="1" x14ac:dyDescent="0.35">
      <c r="A110"/>
      <c r="B110" s="18"/>
      <c r="C110" s="18"/>
      <c r="D110" s="89"/>
      <c r="E110" s="17" t="s">
        <v>702</v>
      </c>
      <c r="F110" s="33" t="str">
        <f>IF(F109&lt;=1.8,"Low",IF(AND(F109&gt;1.8,F109&lt;=3.4),"Medium",IF(AND(F109&gt;3.4,F109&lt;=5),"High","Error")))</f>
        <v>Medium</v>
      </c>
      <c r="G110" s="33" t="str">
        <f t="shared" ref="G110:AF110" si="38">IF(G109&lt;=1.8,"Low",IF(AND(G109&gt;1.8,G109&lt;=3.4),"Medium",IF(AND(G109&gt;3.4,G109&lt;=5),"High","Error")))</f>
        <v>High</v>
      </c>
      <c r="H110" s="33" t="str">
        <f t="shared" si="38"/>
        <v>Low</v>
      </c>
      <c r="I110" s="33" t="str">
        <f t="shared" si="38"/>
        <v>High</v>
      </c>
      <c r="J110" s="33" t="str">
        <f t="shared" si="38"/>
        <v>Low</v>
      </c>
      <c r="K110" s="33" t="str">
        <f t="shared" si="38"/>
        <v>Low</v>
      </c>
      <c r="L110" s="33" t="str">
        <f t="shared" si="38"/>
        <v>Low</v>
      </c>
      <c r="M110" s="33" t="str">
        <f t="shared" si="38"/>
        <v>Medium</v>
      </c>
      <c r="N110" s="33" t="str">
        <f t="shared" si="38"/>
        <v>Medium</v>
      </c>
      <c r="O110" s="33" t="s">
        <v>54</v>
      </c>
      <c r="P110" s="33" t="str">
        <f t="shared" si="38"/>
        <v>Low</v>
      </c>
      <c r="Q110" s="33" t="s">
        <v>54</v>
      </c>
      <c r="R110" s="33" t="str">
        <f t="shared" si="38"/>
        <v>Low</v>
      </c>
      <c r="S110" s="33" t="str">
        <f t="shared" si="38"/>
        <v>Low</v>
      </c>
      <c r="T110" s="33" t="str">
        <f t="shared" si="38"/>
        <v>Low</v>
      </c>
      <c r="U110" s="33" t="str">
        <f t="shared" si="38"/>
        <v>Medium</v>
      </c>
      <c r="V110" s="33" t="str">
        <f t="shared" si="38"/>
        <v>Medium</v>
      </c>
      <c r="W110" s="33" t="str">
        <f t="shared" si="38"/>
        <v>Low</v>
      </c>
      <c r="X110" s="33" t="str">
        <f t="shared" si="38"/>
        <v>Medium</v>
      </c>
      <c r="Y110" s="33" t="str">
        <f t="shared" si="38"/>
        <v>Low</v>
      </c>
      <c r="Z110" s="33" t="str">
        <f t="shared" si="38"/>
        <v>High</v>
      </c>
      <c r="AA110" s="33" t="str">
        <f t="shared" si="38"/>
        <v>High</v>
      </c>
      <c r="AB110" s="33" t="str">
        <f t="shared" si="38"/>
        <v>Low</v>
      </c>
      <c r="AC110" s="33" t="str">
        <f t="shared" si="38"/>
        <v>Low</v>
      </c>
      <c r="AD110" s="33" t="str">
        <f t="shared" si="38"/>
        <v>Low</v>
      </c>
      <c r="AE110" s="33" t="str">
        <f t="shared" si="38"/>
        <v>Medium</v>
      </c>
      <c r="AF110" s="33" t="str">
        <f t="shared" si="38"/>
        <v>Low</v>
      </c>
      <c r="AQ110"/>
    </row>
    <row r="112" spans="1:43" s="39" customFormat="1" ht="56" x14ac:dyDescent="0.35">
      <c r="A112"/>
      <c r="B112" s="18"/>
      <c r="C112" s="18"/>
      <c r="D112" s="89" t="s">
        <v>800</v>
      </c>
      <c r="E112" s="17" t="s">
        <v>703</v>
      </c>
      <c r="F112" s="56">
        <f>AVERAGEIF(F21:F22,"&gt;0")</f>
        <v>5</v>
      </c>
      <c r="G112" s="56">
        <f t="shared" ref="G112:AF112" si="39">AVERAGEIF(G21:G22,"&gt;0")</f>
        <v>5</v>
      </c>
      <c r="H112" s="56">
        <f t="shared" si="39"/>
        <v>3</v>
      </c>
      <c r="I112" s="56">
        <f t="shared" si="39"/>
        <v>4</v>
      </c>
      <c r="J112" s="56">
        <f t="shared" si="39"/>
        <v>1</v>
      </c>
      <c r="K112" s="56">
        <f t="shared" si="39"/>
        <v>1</v>
      </c>
      <c r="L112" s="56">
        <f t="shared" si="39"/>
        <v>1</v>
      </c>
      <c r="M112" s="56">
        <f t="shared" si="39"/>
        <v>3</v>
      </c>
      <c r="N112" s="56">
        <f t="shared" si="39"/>
        <v>1</v>
      </c>
      <c r="O112" s="56" t="s">
        <v>54</v>
      </c>
      <c r="P112" s="56">
        <f t="shared" si="39"/>
        <v>1</v>
      </c>
      <c r="Q112" s="56" t="s">
        <v>54</v>
      </c>
      <c r="R112" s="56">
        <f t="shared" si="39"/>
        <v>1</v>
      </c>
      <c r="S112" s="56">
        <f t="shared" si="39"/>
        <v>1</v>
      </c>
      <c r="T112" s="56">
        <f t="shared" si="39"/>
        <v>1</v>
      </c>
      <c r="U112" s="56">
        <f t="shared" si="39"/>
        <v>3</v>
      </c>
      <c r="V112" s="56">
        <f t="shared" si="39"/>
        <v>2</v>
      </c>
      <c r="W112" s="56">
        <f t="shared" si="39"/>
        <v>2</v>
      </c>
      <c r="X112" s="56">
        <f t="shared" si="39"/>
        <v>3</v>
      </c>
      <c r="Y112" s="56">
        <f t="shared" si="39"/>
        <v>1</v>
      </c>
      <c r="Z112" s="56">
        <f t="shared" si="39"/>
        <v>5</v>
      </c>
      <c r="AA112" s="56">
        <f t="shared" si="39"/>
        <v>5</v>
      </c>
      <c r="AB112" s="56">
        <f t="shared" si="39"/>
        <v>1</v>
      </c>
      <c r="AC112" s="56">
        <f t="shared" si="39"/>
        <v>1</v>
      </c>
      <c r="AD112" s="56">
        <f t="shared" si="39"/>
        <v>1</v>
      </c>
      <c r="AE112" s="56">
        <f t="shared" si="39"/>
        <v>3</v>
      </c>
      <c r="AF112" s="56">
        <f t="shared" si="39"/>
        <v>1</v>
      </c>
      <c r="AQ112"/>
    </row>
    <row r="113" spans="1:43" s="39" customFormat="1" x14ac:dyDescent="0.35">
      <c r="A113"/>
      <c r="B113" s="18"/>
      <c r="C113" s="18"/>
      <c r="D113" s="89"/>
      <c r="E113" s="17" t="s">
        <v>702</v>
      </c>
      <c r="F113" s="33" t="str">
        <f>IF(F112&lt;=1.8,"Low",IF(AND(F112&gt;1.8,F112&lt;=3.4),"Medium",IF(AND(F112&gt;3.4,F112&lt;=5),"High","Error")))</f>
        <v>High</v>
      </c>
      <c r="G113" s="33" t="str">
        <f t="shared" ref="G113:AF113" si="40">IF(G112&lt;=1.8,"Low",IF(AND(G112&gt;1.8,G112&lt;=3.4),"Medium",IF(AND(G112&gt;3.4,G112&lt;=5),"High","Error")))</f>
        <v>High</v>
      </c>
      <c r="H113" s="33" t="str">
        <f t="shared" si="40"/>
        <v>Medium</v>
      </c>
      <c r="I113" s="33" t="str">
        <f t="shared" si="40"/>
        <v>High</v>
      </c>
      <c r="J113" s="33" t="str">
        <f t="shared" si="40"/>
        <v>Low</v>
      </c>
      <c r="K113" s="33" t="str">
        <f t="shared" si="40"/>
        <v>Low</v>
      </c>
      <c r="L113" s="33" t="str">
        <f t="shared" si="40"/>
        <v>Low</v>
      </c>
      <c r="M113" s="33" t="str">
        <f t="shared" si="40"/>
        <v>Medium</v>
      </c>
      <c r="N113" s="33" t="str">
        <f t="shared" si="40"/>
        <v>Low</v>
      </c>
      <c r="O113" s="33" t="s">
        <v>54</v>
      </c>
      <c r="P113" s="33" t="str">
        <f t="shared" si="40"/>
        <v>Low</v>
      </c>
      <c r="Q113" s="33" t="s">
        <v>54</v>
      </c>
      <c r="R113" s="33" t="str">
        <f t="shared" si="40"/>
        <v>Low</v>
      </c>
      <c r="S113" s="33" t="str">
        <f t="shared" si="40"/>
        <v>Low</v>
      </c>
      <c r="T113" s="33" t="str">
        <f t="shared" si="40"/>
        <v>Low</v>
      </c>
      <c r="U113" s="33" t="str">
        <f t="shared" si="40"/>
        <v>Medium</v>
      </c>
      <c r="V113" s="33" t="str">
        <f t="shared" si="40"/>
        <v>Medium</v>
      </c>
      <c r="W113" s="33" t="str">
        <f t="shared" si="40"/>
        <v>Medium</v>
      </c>
      <c r="X113" s="33" t="str">
        <f t="shared" si="40"/>
        <v>Medium</v>
      </c>
      <c r="Y113" s="33" t="str">
        <f t="shared" si="40"/>
        <v>Low</v>
      </c>
      <c r="Z113" s="33" t="str">
        <f t="shared" si="40"/>
        <v>High</v>
      </c>
      <c r="AA113" s="33" t="str">
        <f t="shared" si="40"/>
        <v>High</v>
      </c>
      <c r="AB113" s="33" t="str">
        <f t="shared" si="40"/>
        <v>Low</v>
      </c>
      <c r="AC113" s="33" t="str">
        <f t="shared" si="40"/>
        <v>Low</v>
      </c>
      <c r="AD113" s="33" t="str">
        <f t="shared" si="40"/>
        <v>Low</v>
      </c>
      <c r="AE113" s="33" t="str">
        <f t="shared" si="40"/>
        <v>Medium</v>
      </c>
      <c r="AF113" s="33" t="str">
        <f t="shared" si="40"/>
        <v>Low</v>
      </c>
      <c r="AQ113"/>
    </row>
    <row r="115" spans="1:43" s="39" customFormat="1" ht="56" x14ac:dyDescent="0.35">
      <c r="A115"/>
      <c r="B115" s="18"/>
      <c r="C115" s="18"/>
      <c r="D115" s="89" t="s">
        <v>801</v>
      </c>
      <c r="E115" s="17" t="s">
        <v>703</v>
      </c>
      <c r="F115" s="56">
        <f>AVERAGEIF(F24,"&gt;0")</f>
        <v>5</v>
      </c>
      <c r="G115" s="56" t="s">
        <v>54</v>
      </c>
      <c r="H115" s="56" t="s">
        <v>54</v>
      </c>
      <c r="I115" s="56" t="s">
        <v>54</v>
      </c>
      <c r="J115" s="56" t="s">
        <v>54</v>
      </c>
      <c r="K115" s="56" t="s">
        <v>54</v>
      </c>
      <c r="L115" s="56" t="s">
        <v>54</v>
      </c>
      <c r="M115" s="56" t="s">
        <v>54</v>
      </c>
      <c r="N115" s="56" t="s">
        <v>54</v>
      </c>
      <c r="O115" s="56" t="s">
        <v>54</v>
      </c>
      <c r="P115" s="56" t="s">
        <v>54</v>
      </c>
      <c r="Q115" s="56" t="s">
        <v>54</v>
      </c>
      <c r="R115" s="56" t="s">
        <v>54</v>
      </c>
      <c r="S115" s="56">
        <f t="shared" ref="G115:AF115" si="41">AVERAGEIF(S24,"&gt;0")</f>
        <v>1</v>
      </c>
      <c r="T115" s="56" t="s">
        <v>54</v>
      </c>
      <c r="U115" s="56">
        <f t="shared" si="41"/>
        <v>2</v>
      </c>
      <c r="V115" s="56" t="s">
        <v>54</v>
      </c>
      <c r="W115" s="56" t="s">
        <v>54</v>
      </c>
      <c r="X115" s="56" t="s">
        <v>54</v>
      </c>
      <c r="Y115" s="56" t="s">
        <v>54</v>
      </c>
      <c r="Z115" s="56" t="s">
        <v>54</v>
      </c>
      <c r="AA115" s="56" t="s">
        <v>54</v>
      </c>
      <c r="AB115" s="56">
        <f t="shared" si="41"/>
        <v>5</v>
      </c>
      <c r="AC115" s="56">
        <f t="shared" si="41"/>
        <v>1</v>
      </c>
      <c r="AD115" s="56" t="s">
        <v>54</v>
      </c>
      <c r="AE115" s="56">
        <f t="shared" si="41"/>
        <v>1</v>
      </c>
      <c r="AF115" s="56" t="s">
        <v>54</v>
      </c>
      <c r="AQ115"/>
    </row>
    <row r="116" spans="1:43" s="39" customFormat="1" x14ac:dyDescent="0.35">
      <c r="A116"/>
      <c r="B116" s="18"/>
      <c r="C116" s="18"/>
      <c r="D116" s="89"/>
      <c r="E116" s="17" t="s">
        <v>702</v>
      </c>
      <c r="F116" s="33" t="str">
        <f>IF(F115&lt;=1.8,"Low",IF(AND(F115&gt;1.8,F115&lt;=3.4),"Medium",IF(AND(F115&gt;3.4,F115&lt;=5),"High","Error")))</f>
        <v>High</v>
      </c>
      <c r="G116" s="33" t="s">
        <v>54</v>
      </c>
      <c r="H116" s="33" t="s">
        <v>54</v>
      </c>
      <c r="I116" s="33" t="s">
        <v>54</v>
      </c>
      <c r="J116" s="33" t="s">
        <v>54</v>
      </c>
      <c r="K116" s="33" t="s">
        <v>54</v>
      </c>
      <c r="L116" s="33" t="s">
        <v>54</v>
      </c>
      <c r="M116" s="33" t="s">
        <v>54</v>
      </c>
      <c r="N116" s="33" t="s">
        <v>54</v>
      </c>
      <c r="O116" s="33" t="s">
        <v>54</v>
      </c>
      <c r="P116" s="33" t="s">
        <v>54</v>
      </c>
      <c r="Q116" s="33" t="s">
        <v>54</v>
      </c>
      <c r="R116" s="33" t="s">
        <v>54</v>
      </c>
      <c r="S116" s="33" t="str">
        <f t="shared" ref="G116:AF116" si="42">IF(S115&lt;=1.8,"Low",IF(AND(S115&gt;1.8,S115&lt;=3.4),"Medium",IF(AND(S115&gt;3.4,S115&lt;=5),"High","Error")))</f>
        <v>Low</v>
      </c>
      <c r="T116" s="33" t="s">
        <v>54</v>
      </c>
      <c r="U116" s="33" t="str">
        <f t="shared" si="42"/>
        <v>Medium</v>
      </c>
      <c r="V116" s="33" t="s">
        <v>54</v>
      </c>
      <c r="W116" s="33" t="s">
        <v>54</v>
      </c>
      <c r="X116" s="33" t="s">
        <v>54</v>
      </c>
      <c r="Y116" s="33" t="s">
        <v>54</v>
      </c>
      <c r="Z116" s="33" t="s">
        <v>54</v>
      </c>
      <c r="AA116" s="33" t="s">
        <v>54</v>
      </c>
      <c r="AB116" s="33" t="str">
        <f t="shared" si="42"/>
        <v>High</v>
      </c>
      <c r="AC116" s="33" t="str">
        <f t="shared" si="42"/>
        <v>Low</v>
      </c>
      <c r="AD116" s="33" t="s">
        <v>54</v>
      </c>
      <c r="AE116" s="33" t="str">
        <f t="shared" si="42"/>
        <v>Low</v>
      </c>
      <c r="AF116" s="33" t="s">
        <v>54</v>
      </c>
      <c r="AQ116"/>
    </row>
    <row r="118" spans="1:43" s="39" customFormat="1" ht="56" x14ac:dyDescent="0.35">
      <c r="A118"/>
      <c r="B118" s="18"/>
      <c r="C118" s="18"/>
      <c r="D118" s="89" t="s">
        <v>802</v>
      </c>
      <c r="E118" s="17" t="s">
        <v>703</v>
      </c>
      <c r="F118" s="56">
        <f>AVERAGEIF(F25,"&gt;0")</f>
        <v>1</v>
      </c>
      <c r="G118" s="56">
        <f t="shared" ref="G118:AF118" si="43">AVERAGEIF(G25,"&gt;0")</f>
        <v>1</v>
      </c>
      <c r="H118" s="56">
        <f t="shared" si="43"/>
        <v>3</v>
      </c>
      <c r="I118" s="56">
        <f t="shared" si="43"/>
        <v>3</v>
      </c>
      <c r="J118" s="56">
        <f t="shared" si="43"/>
        <v>1</v>
      </c>
      <c r="K118" s="56">
        <f t="shared" si="43"/>
        <v>3</v>
      </c>
      <c r="L118" s="56">
        <f t="shared" si="43"/>
        <v>3</v>
      </c>
      <c r="M118" s="56">
        <f t="shared" si="43"/>
        <v>5</v>
      </c>
      <c r="N118" s="56">
        <f t="shared" si="43"/>
        <v>1</v>
      </c>
      <c r="O118" s="56">
        <f t="shared" si="43"/>
        <v>4</v>
      </c>
      <c r="P118" s="56">
        <f t="shared" si="43"/>
        <v>3</v>
      </c>
      <c r="Q118" s="56">
        <f t="shared" si="43"/>
        <v>4</v>
      </c>
      <c r="R118" s="56">
        <f t="shared" si="43"/>
        <v>1</v>
      </c>
      <c r="S118" s="56">
        <f t="shared" si="43"/>
        <v>3</v>
      </c>
      <c r="T118" s="56">
        <f t="shared" si="43"/>
        <v>2</v>
      </c>
      <c r="U118" s="56">
        <f t="shared" si="43"/>
        <v>4</v>
      </c>
      <c r="V118" s="56">
        <f t="shared" si="43"/>
        <v>4</v>
      </c>
      <c r="W118" s="56">
        <f t="shared" si="43"/>
        <v>1</v>
      </c>
      <c r="X118" s="56">
        <f t="shared" si="43"/>
        <v>3</v>
      </c>
      <c r="Y118" s="56">
        <f t="shared" si="43"/>
        <v>1</v>
      </c>
      <c r="Z118" s="56">
        <f t="shared" si="43"/>
        <v>2</v>
      </c>
      <c r="AA118" s="56">
        <f t="shared" si="43"/>
        <v>2</v>
      </c>
      <c r="AB118" s="56">
        <f t="shared" si="43"/>
        <v>1</v>
      </c>
      <c r="AC118" s="56">
        <f t="shared" si="43"/>
        <v>2</v>
      </c>
      <c r="AD118" s="56">
        <f t="shared" si="43"/>
        <v>3</v>
      </c>
      <c r="AE118" s="56">
        <f t="shared" si="43"/>
        <v>3</v>
      </c>
      <c r="AF118" s="56">
        <f t="shared" si="43"/>
        <v>2</v>
      </c>
      <c r="AQ118"/>
    </row>
    <row r="119" spans="1:43" s="39" customFormat="1" x14ac:dyDescent="0.35">
      <c r="A119"/>
      <c r="B119" s="18"/>
      <c r="C119" s="18"/>
      <c r="D119" s="89"/>
      <c r="E119" s="17" t="s">
        <v>702</v>
      </c>
      <c r="F119" s="33" t="str">
        <f>IF(F118&lt;=1.8,"Low",IF(AND(F118&gt;1.8,F118&lt;=3.4),"Medium",IF(AND(F118&gt;3.4,F118&lt;=5),"High","Error")))</f>
        <v>Low</v>
      </c>
      <c r="G119" s="33" t="str">
        <f t="shared" ref="G119:AF119" si="44">IF(G118&lt;=1.8,"Low",IF(AND(G118&gt;1.8,G118&lt;=3.4),"Medium",IF(AND(G118&gt;3.4,G118&lt;=5),"High","Error")))</f>
        <v>Low</v>
      </c>
      <c r="H119" s="33" t="str">
        <f t="shared" si="44"/>
        <v>Medium</v>
      </c>
      <c r="I119" s="33" t="str">
        <f t="shared" si="44"/>
        <v>Medium</v>
      </c>
      <c r="J119" s="33" t="str">
        <f t="shared" si="44"/>
        <v>Low</v>
      </c>
      <c r="K119" s="33" t="str">
        <f t="shared" si="44"/>
        <v>Medium</v>
      </c>
      <c r="L119" s="33" t="str">
        <f t="shared" si="44"/>
        <v>Medium</v>
      </c>
      <c r="M119" s="33" t="str">
        <f t="shared" si="44"/>
        <v>High</v>
      </c>
      <c r="N119" s="33" t="str">
        <f t="shared" si="44"/>
        <v>Low</v>
      </c>
      <c r="O119" s="33" t="str">
        <f t="shared" si="44"/>
        <v>High</v>
      </c>
      <c r="P119" s="33" t="str">
        <f t="shared" si="44"/>
        <v>Medium</v>
      </c>
      <c r="Q119" s="33" t="str">
        <f t="shared" si="44"/>
        <v>High</v>
      </c>
      <c r="R119" s="33" t="str">
        <f t="shared" si="44"/>
        <v>Low</v>
      </c>
      <c r="S119" s="33" t="str">
        <f t="shared" si="44"/>
        <v>Medium</v>
      </c>
      <c r="T119" s="33" t="str">
        <f t="shared" si="44"/>
        <v>Medium</v>
      </c>
      <c r="U119" s="33" t="str">
        <f t="shared" si="44"/>
        <v>High</v>
      </c>
      <c r="V119" s="33" t="str">
        <f t="shared" si="44"/>
        <v>High</v>
      </c>
      <c r="W119" s="33" t="str">
        <f t="shared" si="44"/>
        <v>Low</v>
      </c>
      <c r="X119" s="33" t="str">
        <f t="shared" si="44"/>
        <v>Medium</v>
      </c>
      <c r="Y119" s="33" t="str">
        <f t="shared" si="44"/>
        <v>Low</v>
      </c>
      <c r="Z119" s="33" t="str">
        <f t="shared" si="44"/>
        <v>Medium</v>
      </c>
      <c r="AA119" s="33" t="str">
        <f t="shared" si="44"/>
        <v>Medium</v>
      </c>
      <c r="AB119" s="33" t="str">
        <f t="shared" si="44"/>
        <v>Low</v>
      </c>
      <c r="AC119" s="33" t="str">
        <f t="shared" si="44"/>
        <v>Medium</v>
      </c>
      <c r="AD119" s="33" t="str">
        <f t="shared" si="44"/>
        <v>Medium</v>
      </c>
      <c r="AE119" s="33" t="str">
        <f t="shared" si="44"/>
        <v>Medium</v>
      </c>
      <c r="AF119" s="33" t="str">
        <f t="shared" si="44"/>
        <v>Medium</v>
      </c>
      <c r="AQ119"/>
    </row>
    <row r="121" spans="1:43" s="39" customFormat="1" ht="56" x14ac:dyDescent="0.35">
      <c r="A121"/>
      <c r="B121" s="18"/>
      <c r="C121" s="18"/>
      <c r="D121" s="89" t="s">
        <v>803</v>
      </c>
      <c r="E121" s="17" t="s">
        <v>703</v>
      </c>
      <c r="F121" s="56">
        <f>AVERAGEIF(F26,"&gt;0")</f>
        <v>5</v>
      </c>
      <c r="G121" s="56">
        <f t="shared" ref="G121:AF121" si="45">AVERAGEIF(G26,"&gt;0")</f>
        <v>3</v>
      </c>
      <c r="H121" s="56">
        <f t="shared" si="45"/>
        <v>1</v>
      </c>
      <c r="I121" s="56">
        <f t="shared" si="45"/>
        <v>3</v>
      </c>
      <c r="J121" s="56">
        <f t="shared" si="45"/>
        <v>3</v>
      </c>
      <c r="K121" s="56">
        <f t="shared" si="45"/>
        <v>3</v>
      </c>
      <c r="L121" s="56">
        <f t="shared" si="45"/>
        <v>3</v>
      </c>
      <c r="M121" s="56">
        <f t="shared" si="45"/>
        <v>1</v>
      </c>
      <c r="N121" s="56">
        <f t="shared" si="45"/>
        <v>5</v>
      </c>
      <c r="O121" s="56" t="s">
        <v>54</v>
      </c>
      <c r="P121" s="56">
        <f t="shared" si="45"/>
        <v>1</v>
      </c>
      <c r="Q121" s="56" t="s">
        <v>54</v>
      </c>
      <c r="R121" s="56">
        <f t="shared" si="45"/>
        <v>1</v>
      </c>
      <c r="S121" s="56">
        <f t="shared" si="45"/>
        <v>1</v>
      </c>
      <c r="T121" s="56">
        <f t="shared" si="45"/>
        <v>2</v>
      </c>
      <c r="U121" s="56">
        <f t="shared" si="45"/>
        <v>1</v>
      </c>
      <c r="V121" s="56">
        <f t="shared" si="45"/>
        <v>1</v>
      </c>
      <c r="W121" s="56">
        <f t="shared" si="45"/>
        <v>1</v>
      </c>
      <c r="X121" s="56">
        <f t="shared" si="45"/>
        <v>3</v>
      </c>
      <c r="Y121" s="56">
        <f t="shared" si="45"/>
        <v>1</v>
      </c>
      <c r="Z121" s="56">
        <f t="shared" si="45"/>
        <v>1</v>
      </c>
      <c r="AA121" s="56">
        <f t="shared" si="45"/>
        <v>1</v>
      </c>
      <c r="AB121" s="56">
        <f t="shared" si="45"/>
        <v>3</v>
      </c>
      <c r="AC121" s="56">
        <f t="shared" si="45"/>
        <v>1</v>
      </c>
      <c r="AD121" s="56">
        <f t="shared" si="45"/>
        <v>1</v>
      </c>
      <c r="AE121" s="56">
        <f t="shared" si="45"/>
        <v>5</v>
      </c>
      <c r="AF121" s="56">
        <f t="shared" si="45"/>
        <v>1</v>
      </c>
      <c r="AQ121"/>
    </row>
    <row r="122" spans="1:43" s="39" customFormat="1" x14ac:dyDescent="0.35">
      <c r="A122"/>
      <c r="B122" s="18"/>
      <c r="C122" s="18"/>
      <c r="D122" s="89"/>
      <c r="E122" s="17" t="s">
        <v>702</v>
      </c>
      <c r="F122" s="33" t="str">
        <f>IF(F121&lt;=1.8,"Low",IF(AND(F121&gt;1.8,F121&lt;=3.4),"Medium",IF(AND(F121&gt;3.4,F121&lt;=5),"High","Error")))</f>
        <v>High</v>
      </c>
      <c r="G122" s="33" t="str">
        <f t="shared" ref="G122:AF122" si="46">IF(G121&lt;=1.8,"Low",IF(AND(G121&gt;1.8,G121&lt;=3.4),"Medium",IF(AND(G121&gt;3.4,G121&lt;=5),"High","Error")))</f>
        <v>Medium</v>
      </c>
      <c r="H122" s="33" t="str">
        <f t="shared" si="46"/>
        <v>Low</v>
      </c>
      <c r="I122" s="33" t="str">
        <f t="shared" si="46"/>
        <v>Medium</v>
      </c>
      <c r="J122" s="33" t="str">
        <f t="shared" si="46"/>
        <v>Medium</v>
      </c>
      <c r="K122" s="33" t="str">
        <f t="shared" si="46"/>
        <v>Medium</v>
      </c>
      <c r="L122" s="33" t="str">
        <f t="shared" si="46"/>
        <v>Medium</v>
      </c>
      <c r="M122" s="33" t="str">
        <f t="shared" si="46"/>
        <v>Low</v>
      </c>
      <c r="N122" s="33" t="str">
        <f t="shared" si="46"/>
        <v>High</v>
      </c>
      <c r="O122" s="33" t="s">
        <v>54</v>
      </c>
      <c r="P122" s="33" t="str">
        <f t="shared" si="46"/>
        <v>Low</v>
      </c>
      <c r="Q122" s="33" t="s">
        <v>54</v>
      </c>
      <c r="R122" s="33" t="str">
        <f t="shared" si="46"/>
        <v>Low</v>
      </c>
      <c r="S122" s="33" t="str">
        <f t="shared" si="46"/>
        <v>Low</v>
      </c>
      <c r="T122" s="33" t="str">
        <f t="shared" si="46"/>
        <v>Medium</v>
      </c>
      <c r="U122" s="33" t="str">
        <f t="shared" si="46"/>
        <v>Low</v>
      </c>
      <c r="V122" s="33" t="str">
        <f t="shared" si="46"/>
        <v>Low</v>
      </c>
      <c r="W122" s="33" t="str">
        <f t="shared" si="46"/>
        <v>Low</v>
      </c>
      <c r="X122" s="33" t="str">
        <f t="shared" si="46"/>
        <v>Medium</v>
      </c>
      <c r="Y122" s="33" t="str">
        <f t="shared" si="46"/>
        <v>Low</v>
      </c>
      <c r="Z122" s="33" t="str">
        <f t="shared" si="46"/>
        <v>Low</v>
      </c>
      <c r="AA122" s="33" t="str">
        <f t="shared" si="46"/>
        <v>Low</v>
      </c>
      <c r="AB122" s="33" t="str">
        <f t="shared" si="46"/>
        <v>Medium</v>
      </c>
      <c r="AC122" s="33" t="str">
        <f t="shared" si="46"/>
        <v>Low</v>
      </c>
      <c r="AD122" s="33" t="str">
        <f t="shared" si="46"/>
        <v>Low</v>
      </c>
      <c r="AE122" s="33" t="str">
        <f t="shared" si="46"/>
        <v>High</v>
      </c>
      <c r="AF122" s="33" t="str">
        <f t="shared" si="46"/>
        <v>Low</v>
      </c>
      <c r="AQ122"/>
    </row>
    <row r="124" spans="1:43" s="39" customFormat="1" ht="56" x14ac:dyDescent="0.35">
      <c r="A124"/>
      <c r="B124" s="18"/>
      <c r="C124" s="18"/>
      <c r="D124" s="89" t="s">
        <v>804</v>
      </c>
      <c r="E124" s="17" t="s">
        <v>703</v>
      </c>
      <c r="F124" s="56">
        <f>AVERAGEIF(F27,"&gt;0")</f>
        <v>1</v>
      </c>
      <c r="G124" s="56">
        <f t="shared" ref="G124:AF124" si="47">AVERAGEIF(G27,"&gt;0")</f>
        <v>5</v>
      </c>
      <c r="H124" s="56">
        <f t="shared" si="47"/>
        <v>1</v>
      </c>
      <c r="I124" s="56">
        <f t="shared" si="47"/>
        <v>1</v>
      </c>
      <c r="J124" s="56">
        <f t="shared" si="47"/>
        <v>1</v>
      </c>
      <c r="K124" s="56">
        <f t="shared" si="47"/>
        <v>3</v>
      </c>
      <c r="L124" s="56">
        <f t="shared" si="47"/>
        <v>4</v>
      </c>
      <c r="M124" s="56">
        <f t="shared" si="47"/>
        <v>1</v>
      </c>
      <c r="N124" s="56">
        <f t="shared" si="47"/>
        <v>1</v>
      </c>
      <c r="O124" s="56">
        <f t="shared" si="47"/>
        <v>1</v>
      </c>
      <c r="P124" s="56">
        <f t="shared" si="47"/>
        <v>1</v>
      </c>
      <c r="Q124" s="56">
        <f t="shared" si="47"/>
        <v>1</v>
      </c>
      <c r="R124" s="56">
        <f t="shared" si="47"/>
        <v>1</v>
      </c>
      <c r="S124" s="56">
        <f t="shared" si="47"/>
        <v>1</v>
      </c>
      <c r="T124" s="56">
        <f t="shared" si="47"/>
        <v>2</v>
      </c>
      <c r="U124" s="56">
        <f t="shared" si="47"/>
        <v>2</v>
      </c>
      <c r="V124" s="56">
        <f t="shared" si="47"/>
        <v>2</v>
      </c>
      <c r="W124" s="56">
        <f t="shared" si="47"/>
        <v>1</v>
      </c>
      <c r="X124" s="56">
        <f t="shared" si="47"/>
        <v>1</v>
      </c>
      <c r="Y124" s="56">
        <f t="shared" si="47"/>
        <v>1</v>
      </c>
      <c r="Z124" s="56">
        <f t="shared" si="47"/>
        <v>1</v>
      </c>
      <c r="AA124" s="56">
        <f t="shared" si="47"/>
        <v>4</v>
      </c>
      <c r="AB124" s="56">
        <f t="shared" si="47"/>
        <v>3</v>
      </c>
      <c r="AC124" s="56">
        <f t="shared" si="47"/>
        <v>1</v>
      </c>
      <c r="AD124" s="56">
        <f t="shared" si="47"/>
        <v>1</v>
      </c>
      <c r="AE124" s="56">
        <f t="shared" si="47"/>
        <v>5</v>
      </c>
      <c r="AF124" s="56">
        <f t="shared" si="47"/>
        <v>1</v>
      </c>
      <c r="AQ124"/>
    </row>
    <row r="125" spans="1:43" s="39" customFormat="1" x14ac:dyDescent="0.35">
      <c r="A125"/>
      <c r="B125" s="18"/>
      <c r="C125" s="18"/>
      <c r="D125" s="89"/>
      <c r="E125" s="17" t="s">
        <v>702</v>
      </c>
      <c r="F125" s="33" t="str">
        <f>IF(F124&lt;=1.8,"Low",IF(AND(F124&gt;1.8,F124&lt;=3.4),"Medium",IF(AND(F124&gt;3.4,F124&lt;=5),"High","Error")))</f>
        <v>Low</v>
      </c>
      <c r="G125" s="33" t="str">
        <f t="shared" ref="G125:AF125" si="48">IF(G124&lt;=1.8,"Low",IF(AND(G124&gt;1.8,G124&lt;=3.4),"Medium",IF(AND(G124&gt;3.4,G124&lt;=5),"High","Error")))</f>
        <v>High</v>
      </c>
      <c r="H125" s="33" t="str">
        <f t="shared" si="48"/>
        <v>Low</v>
      </c>
      <c r="I125" s="33" t="str">
        <f t="shared" si="48"/>
        <v>Low</v>
      </c>
      <c r="J125" s="33" t="str">
        <f t="shared" si="48"/>
        <v>Low</v>
      </c>
      <c r="K125" s="33" t="str">
        <f t="shared" si="48"/>
        <v>Medium</v>
      </c>
      <c r="L125" s="33" t="str">
        <f t="shared" si="48"/>
        <v>High</v>
      </c>
      <c r="M125" s="33" t="str">
        <f t="shared" si="48"/>
        <v>Low</v>
      </c>
      <c r="N125" s="33" t="str">
        <f t="shared" si="48"/>
        <v>Low</v>
      </c>
      <c r="O125" s="33" t="str">
        <f t="shared" si="48"/>
        <v>Low</v>
      </c>
      <c r="P125" s="33" t="str">
        <f t="shared" si="48"/>
        <v>Low</v>
      </c>
      <c r="Q125" s="33" t="str">
        <f t="shared" si="48"/>
        <v>Low</v>
      </c>
      <c r="R125" s="33" t="str">
        <f t="shared" si="48"/>
        <v>Low</v>
      </c>
      <c r="S125" s="33" t="str">
        <f t="shared" si="48"/>
        <v>Low</v>
      </c>
      <c r="T125" s="33" t="str">
        <f t="shared" si="48"/>
        <v>Medium</v>
      </c>
      <c r="U125" s="33" t="str">
        <f t="shared" si="48"/>
        <v>Medium</v>
      </c>
      <c r="V125" s="33" t="str">
        <f t="shared" si="48"/>
        <v>Medium</v>
      </c>
      <c r="W125" s="33" t="str">
        <f t="shared" si="48"/>
        <v>Low</v>
      </c>
      <c r="X125" s="33" t="str">
        <f t="shared" si="48"/>
        <v>Low</v>
      </c>
      <c r="Y125" s="33" t="str">
        <f t="shared" si="48"/>
        <v>Low</v>
      </c>
      <c r="Z125" s="33" t="str">
        <f t="shared" si="48"/>
        <v>Low</v>
      </c>
      <c r="AA125" s="33" t="str">
        <f t="shared" si="48"/>
        <v>High</v>
      </c>
      <c r="AB125" s="33" t="str">
        <f t="shared" si="48"/>
        <v>Medium</v>
      </c>
      <c r="AC125" s="33" t="str">
        <f t="shared" si="48"/>
        <v>Low</v>
      </c>
      <c r="AD125" s="33" t="str">
        <f t="shared" si="48"/>
        <v>Low</v>
      </c>
      <c r="AE125" s="33" t="str">
        <f t="shared" si="48"/>
        <v>High</v>
      </c>
      <c r="AF125" s="33" t="str">
        <f t="shared" si="48"/>
        <v>Low</v>
      </c>
      <c r="AQ125"/>
    </row>
    <row r="127" spans="1:43" s="39" customFormat="1" ht="56" x14ac:dyDescent="0.35">
      <c r="A127"/>
      <c r="B127" s="18"/>
      <c r="C127" s="18"/>
      <c r="D127" s="89" t="s">
        <v>805</v>
      </c>
      <c r="E127" s="17" t="s">
        <v>703</v>
      </c>
      <c r="F127" s="56">
        <f>AVERAGEIF(F28:F29,"&gt;0")</f>
        <v>5</v>
      </c>
      <c r="G127" s="56">
        <f t="shared" ref="G127:AF127" si="49">AVERAGEIF(G28:G29,"&gt;0")</f>
        <v>3</v>
      </c>
      <c r="H127" s="56">
        <f t="shared" si="49"/>
        <v>1</v>
      </c>
      <c r="I127" s="56">
        <f t="shared" si="49"/>
        <v>3.5</v>
      </c>
      <c r="J127" s="56">
        <f t="shared" si="49"/>
        <v>1</v>
      </c>
      <c r="K127" s="56">
        <f t="shared" si="49"/>
        <v>2</v>
      </c>
      <c r="L127" s="56">
        <f t="shared" si="49"/>
        <v>1.5</v>
      </c>
      <c r="M127" s="56">
        <f t="shared" si="49"/>
        <v>1</v>
      </c>
      <c r="N127" s="56">
        <f t="shared" si="49"/>
        <v>3</v>
      </c>
      <c r="O127" s="56">
        <f t="shared" si="49"/>
        <v>3</v>
      </c>
      <c r="P127" s="56">
        <f t="shared" si="49"/>
        <v>3</v>
      </c>
      <c r="Q127" s="56">
        <f t="shared" si="49"/>
        <v>3</v>
      </c>
      <c r="R127" s="56">
        <f t="shared" si="49"/>
        <v>5</v>
      </c>
      <c r="S127" s="56">
        <f t="shared" si="49"/>
        <v>1.5</v>
      </c>
      <c r="T127" s="56">
        <f t="shared" si="49"/>
        <v>1</v>
      </c>
      <c r="U127" s="56">
        <f t="shared" si="49"/>
        <v>2</v>
      </c>
      <c r="V127" s="56">
        <f t="shared" si="49"/>
        <v>1.5</v>
      </c>
      <c r="W127" s="56">
        <f t="shared" si="49"/>
        <v>1</v>
      </c>
      <c r="X127" s="56">
        <f t="shared" si="49"/>
        <v>2</v>
      </c>
      <c r="Y127" s="56">
        <f t="shared" si="49"/>
        <v>1</v>
      </c>
      <c r="Z127" s="56">
        <f t="shared" si="49"/>
        <v>1</v>
      </c>
      <c r="AA127" s="56">
        <f t="shared" si="49"/>
        <v>1</v>
      </c>
      <c r="AB127" s="56">
        <f t="shared" si="49"/>
        <v>1</v>
      </c>
      <c r="AC127" s="56">
        <f t="shared" si="49"/>
        <v>1</v>
      </c>
      <c r="AD127" s="56">
        <f t="shared" si="49"/>
        <v>1</v>
      </c>
      <c r="AE127" s="56">
        <f t="shared" si="49"/>
        <v>4</v>
      </c>
      <c r="AF127" s="56">
        <f t="shared" si="49"/>
        <v>1</v>
      </c>
      <c r="AQ127"/>
    </row>
    <row r="128" spans="1:43" s="39" customFormat="1" x14ac:dyDescent="0.35">
      <c r="A128"/>
      <c r="B128" s="18"/>
      <c r="C128" s="18"/>
      <c r="D128" s="89"/>
      <c r="E128" s="17" t="s">
        <v>702</v>
      </c>
      <c r="F128" s="33" t="str">
        <f>IF(F127&lt;=1.8,"Low",IF(AND(F127&gt;1.8,F127&lt;=3.4),"Medium",IF(AND(F127&gt;3.4,F127&lt;=5),"High","Error")))</f>
        <v>High</v>
      </c>
      <c r="G128" s="33" t="str">
        <f t="shared" ref="G128:AF128" si="50">IF(G127&lt;=1.8,"Low",IF(AND(G127&gt;1.8,G127&lt;=3.4),"Medium",IF(AND(G127&gt;3.4,G127&lt;=5),"High","Error")))</f>
        <v>Medium</v>
      </c>
      <c r="H128" s="33" t="str">
        <f t="shared" si="50"/>
        <v>Low</v>
      </c>
      <c r="I128" s="33" t="str">
        <f t="shared" si="50"/>
        <v>High</v>
      </c>
      <c r="J128" s="33" t="str">
        <f t="shared" si="50"/>
        <v>Low</v>
      </c>
      <c r="K128" s="33" t="str">
        <f t="shared" si="50"/>
        <v>Medium</v>
      </c>
      <c r="L128" s="33" t="str">
        <f t="shared" si="50"/>
        <v>Low</v>
      </c>
      <c r="M128" s="33" t="str">
        <f t="shared" si="50"/>
        <v>Low</v>
      </c>
      <c r="N128" s="33" t="str">
        <f t="shared" si="50"/>
        <v>Medium</v>
      </c>
      <c r="O128" s="33" t="str">
        <f t="shared" si="50"/>
        <v>Medium</v>
      </c>
      <c r="P128" s="33" t="str">
        <f t="shared" si="50"/>
        <v>Medium</v>
      </c>
      <c r="Q128" s="33" t="str">
        <f t="shared" si="50"/>
        <v>Medium</v>
      </c>
      <c r="R128" s="33" t="str">
        <f t="shared" si="50"/>
        <v>High</v>
      </c>
      <c r="S128" s="33" t="str">
        <f t="shared" si="50"/>
        <v>Low</v>
      </c>
      <c r="T128" s="33" t="str">
        <f t="shared" si="50"/>
        <v>Low</v>
      </c>
      <c r="U128" s="33" t="str">
        <f t="shared" si="50"/>
        <v>Medium</v>
      </c>
      <c r="V128" s="33" t="str">
        <f t="shared" si="50"/>
        <v>Low</v>
      </c>
      <c r="W128" s="33" t="str">
        <f t="shared" si="50"/>
        <v>Low</v>
      </c>
      <c r="X128" s="33" t="str">
        <f t="shared" si="50"/>
        <v>Medium</v>
      </c>
      <c r="Y128" s="33" t="str">
        <f t="shared" si="50"/>
        <v>Low</v>
      </c>
      <c r="Z128" s="33" t="str">
        <f t="shared" si="50"/>
        <v>Low</v>
      </c>
      <c r="AA128" s="33" t="str">
        <f t="shared" si="50"/>
        <v>Low</v>
      </c>
      <c r="AB128" s="33" t="str">
        <f t="shared" si="50"/>
        <v>Low</v>
      </c>
      <c r="AC128" s="33" t="str">
        <f t="shared" si="50"/>
        <v>Low</v>
      </c>
      <c r="AD128" s="33" t="str">
        <f t="shared" si="50"/>
        <v>Low</v>
      </c>
      <c r="AE128" s="33" t="str">
        <f t="shared" si="50"/>
        <v>High</v>
      </c>
      <c r="AF128" s="33" t="str">
        <f t="shared" si="50"/>
        <v>Low</v>
      </c>
      <c r="AQ128"/>
    </row>
    <row r="130" spans="1:43" s="39" customFormat="1" ht="56" x14ac:dyDescent="0.35">
      <c r="A130"/>
      <c r="B130" s="18"/>
      <c r="C130" s="18"/>
      <c r="D130" s="89" t="s">
        <v>806</v>
      </c>
      <c r="E130" s="17" t="s">
        <v>703</v>
      </c>
      <c r="F130" s="56">
        <f>AVERAGEIF(F28:F30,"&gt;0")</f>
        <v>5</v>
      </c>
      <c r="G130" s="56">
        <f t="shared" ref="G130:AF130" si="51">AVERAGEIF(G28:G30,"&gt;0")</f>
        <v>2.3333333333333335</v>
      </c>
      <c r="H130" s="56">
        <f t="shared" si="51"/>
        <v>2.3333333333333335</v>
      </c>
      <c r="I130" s="56">
        <f t="shared" si="51"/>
        <v>3.6666666666666665</v>
      </c>
      <c r="J130" s="56">
        <f t="shared" si="51"/>
        <v>1</v>
      </c>
      <c r="K130" s="56">
        <f t="shared" si="51"/>
        <v>1.6666666666666667</v>
      </c>
      <c r="L130" s="56">
        <f t="shared" si="51"/>
        <v>1.6666666666666667</v>
      </c>
      <c r="M130" s="56">
        <f t="shared" si="51"/>
        <v>2.3333333333333335</v>
      </c>
      <c r="N130" s="56">
        <f t="shared" si="51"/>
        <v>2.3333333333333335</v>
      </c>
      <c r="O130" s="56">
        <f t="shared" si="51"/>
        <v>2.3333333333333335</v>
      </c>
      <c r="P130" s="56">
        <f t="shared" si="51"/>
        <v>3</v>
      </c>
      <c r="Q130" s="56">
        <f t="shared" si="51"/>
        <v>3</v>
      </c>
      <c r="R130" s="56">
        <f t="shared" si="51"/>
        <v>5</v>
      </c>
      <c r="S130" s="56">
        <f t="shared" si="51"/>
        <v>1.3333333333333333</v>
      </c>
      <c r="T130" s="56">
        <f t="shared" si="51"/>
        <v>1</v>
      </c>
      <c r="U130" s="56">
        <f t="shared" si="51"/>
        <v>2</v>
      </c>
      <c r="V130" s="56">
        <f t="shared" si="51"/>
        <v>1.3333333333333333</v>
      </c>
      <c r="W130" s="56">
        <f t="shared" si="51"/>
        <v>1</v>
      </c>
      <c r="X130" s="56">
        <f t="shared" si="51"/>
        <v>2.3333333333333335</v>
      </c>
      <c r="Y130" s="56">
        <f t="shared" si="51"/>
        <v>1</v>
      </c>
      <c r="Z130" s="56">
        <f t="shared" si="51"/>
        <v>1.3333333333333333</v>
      </c>
      <c r="AA130" s="56">
        <f t="shared" si="51"/>
        <v>1.3333333333333333</v>
      </c>
      <c r="AB130" s="56">
        <f t="shared" si="51"/>
        <v>1.6666666666666667</v>
      </c>
      <c r="AC130" s="56">
        <f t="shared" si="51"/>
        <v>1.3333333333333333</v>
      </c>
      <c r="AD130" s="56">
        <f t="shared" si="51"/>
        <v>1</v>
      </c>
      <c r="AE130" s="56">
        <f t="shared" si="51"/>
        <v>3.6666666666666665</v>
      </c>
      <c r="AF130" s="56">
        <f t="shared" si="51"/>
        <v>1</v>
      </c>
      <c r="AQ130"/>
    </row>
    <row r="131" spans="1:43" s="39" customFormat="1" x14ac:dyDescent="0.35">
      <c r="A131"/>
      <c r="B131" s="18"/>
      <c r="C131" s="18"/>
      <c r="D131" s="89"/>
      <c r="E131" s="17" t="s">
        <v>702</v>
      </c>
      <c r="F131" s="33" t="str">
        <f>IF(F130&lt;=1.8,"Low",IF(AND(F130&gt;1.8,F130&lt;=3.4),"Medium",IF(AND(F130&gt;3.4,F130&lt;=5),"High","Error")))</f>
        <v>High</v>
      </c>
      <c r="G131" s="33" t="str">
        <f t="shared" ref="G131:AF131" si="52">IF(G130&lt;=1.8,"Low",IF(AND(G130&gt;1.8,G130&lt;=3.4),"Medium",IF(AND(G130&gt;3.4,G130&lt;=5),"High","Error")))</f>
        <v>Medium</v>
      </c>
      <c r="H131" s="33" t="str">
        <f t="shared" si="52"/>
        <v>Medium</v>
      </c>
      <c r="I131" s="33" t="str">
        <f t="shared" si="52"/>
        <v>High</v>
      </c>
      <c r="J131" s="33" t="str">
        <f t="shared" si="52"/>
        <v>Low</v>
      </c>
      <c r="K131" s="33" t="str">
        <f t="shared" si="52"/>
        <v>Low</v>
      </c>
      <c r="L131" s="33" t="str">
        <f t="shared" si="52"/>
        <v>Low</v>
      </c>
      <c r="M131" s="33" t="str">
        <f t="shared" si="52"/>
        <v>Medium</v>
      </c>
      <c r="N131" s="33" t="str">
        <f t="shared" si="52"/>
        <v>Medium</v>
      </c>
      <c r="O131" s="33" t="str">
        <f t="shared" si="52"/>
        <v>Medium</v>
      </c>
      <c r="P131" s="33" t="str">
        <f t="shared" si="52"/>
        <v>Medium</v>
      </c>
      <c r="Q131" s="33" t="str">
        <f t="shared" si="52"/>
        <v>Medium</v>
      </c>
      <c r="R131" s="33" t="str">
        <f t="shared" si="52"/>
        <v>High</v>
      </c>
      <c r="S131" s="33" t="str">
        <f t="shared" si="52"/>
        <v>Low</v>
      </c>
      <c r="T131" s="33" t="str">
        <f t="shared" si="52"/>
        <v>Low</v>
      </c>
      <c r="U131" s="33" t="str">
        <f t="shared" si="52"/>
        <v>Medium</v>
      </c>
      <c r="V131" s="33" t="str">
        <f t="shared" si="52"/>
        <v>Low</v>
      </c>
      <c r="W131" s="33" t="str">
        <f t="shared" si="52"/>
        <v>Low</v>
      </c>
      <c r="X131" s="33" t="str">
        <f t="shared" si="52"/>
        <v>Medium</v>
      </c>
      <c r="Y131" s="33" t="str">
        <f t="shared" si="52"/>
        <v>Low</v>
      </c>
      <c r="Z131" s="33" t="str">
        <f t="shared" si="52"/>
        <v>Low</v>
      </c>
      <c r="AA131" s="33" t="str">
        <f t="shared" si="52"/>
        <v>Low</v>
      </c>
      <c r="AB131" s="33" t="str">
        <f t="shared" si="52"/>
        <v>Low</v>
      </c>
      <c r="AC131" s="33" t="str">
        <f t="shared" si="52"/>
        <v>Low</v>
      </c>
      <c r="AD131" s="33" t="str">
        <f t="shared" si="52"/>
        <v>Low</v>
      </c>
      <c r="AE131" s="33" t="str">
        <f t="shared" si="52"/>
        <v>High</v>
      </c>
      <c r="AF131" s="33" t="str">
        <f t="shared" si="52"/>
        <v>Low</v>
      </c>
      <c r="AQ131"/>
    </row>
    <row r="133" spans="1:43" s="39" customFormat="1" ht="56" x14ac:dyDescent="0.35">
      <c r="A133"/>
      <c r="B133" s="18"/>
      <c r="C133" s="18"/>
      <c r="D133" s="89" t="s">
        <v>807</v>
      </c>
      <c r="E133" s="17" t="s">
        <v>703</v>
      </c>
      <c r="F133" s="56">
        <f>AVERAGEIF(F31,"&gt;0")</f>
        <v>5</v>
      </c>
      <c r="G133" s="56">
        <f t="shared" ref="G133:AF133" si="53">AVERAGEIF(G31,"&gt;0")</f>
        <v>1</v>
      </c>
      <c r="H133" s="56">
        <f t="shared" si="53"/>
        <v>1</v>
      </c>
      <c r="I133" s="56">
        <f t="shared" si="53"/>
        <v>4</v>
      </c>
      <c r="J133" s="56">
        <f t="shared" si="53"/>
        <v>3</v>
      </c>
      <c r="K133" s="56">
        <f t="shared" si="53"/>
        <v>1</v>
      </c>
      <c r="L133" s="56">
        <f t="shared" si="53"/>
        <v>3</v>
      </c>
      <c r="M133" s="56">
        <f t="shared" si="53"/>
        <v>1</v>
      </c>
      <c r="N133" s="56">
        <f t="shared" si="53"/>
        <v>1</v>
      </c>
      <c r="O133" s="56" t="s">
        <v>54</v>
      </c>
      <c r="P133" s="56" t="s">
        <v>54</v>
      </c>
      <c r="Q133" s="56" t="s">
        <v>54</v>
      </c>
      <c r="R133" s="56" t="s">
        <v>54</v>
      </c>
      <c r="S133" s="56" t="s">
        <v>54</v>
      </c>
      <c r="T133" s="56">
        <f t="shared" si="53"/>
        <v>2</v>
      </c>
      <c r="U133" s="56">
        <f t="shared" si="53"/>
        <v>4</v>
      </c>
      <c r="V133" s="56">
        <f t="shared" si="53"/>
        <v>2</v>
      </c>
      <c r="W133" s="56">
        <f t="shared" si="53"/>
        <v>1</v>
      </c>
      <c r="X133" s="56">
        <f t="shared" si="53"/>
        <v>3</v>
      </c>
      <c r="Y133" s="56">
        <f t="shared" si="53"/>
        <v>1</v>
      </c>
      <c r="Z133" s="56">
        <f t="shared" si="53"/>
        <v>1</v>
      </c>
      <c r="AA133" s="56">
        <f t="shared" si="53"/>
        <v>1</v>
      </c>
      <c r="AB133" s="56">
        <f t="shared" si="53"/>
        <v>1</v>
      </c>
      <c r="AC133" s="56">
        <f t="shared" si="53"/>
        <v>2</v>
      </c>
      <c r="AD133" s="56">
        <f t="shared" si="53"/>
        <v>5</v>
      </c>
      <c r="AE133" s="56">
        <f t="shared" si="53"/>
        <v>3</v>
      </c>
      <c r="AF133" s="56">
        <f t="shared" si="53"/>
        <v>2</v>
      </c>
      <c r="AQ133"/>
    </row>
    <row r="134" spans="1:43" s="39" customFormat="1" x14ac:dyDescent="0.35">
      <c r="A134"/>
      <c r="B134" s="18"/>
      <c r="C134" s="18"/>
      <c r="D134" s="89"/>
      <c r="E134" s="17" t="s">
        <v>702</v>
      </c>
      <c r="F134" s="33" t="str">
        <f>IF(F133&lt;=1.8,"Low",IF(AND(F133&gt;1.8,F133&lt;=3.4),"Medium",IF(AND(F133&gt;3.4,F133&lt;=5),"High","Error")))</f>
        <v>High</v>
      </c>
      <c r="G134" s="33" t="str">
        <f t="shared" ref="G134:AF134" si="54">IF(G133&lt;=1.8,"Low",IF(AND(G133&gt;1.8,G133&lt;=3.4),"Medium",IF(AND(G133&gt;3.4,G133&lt;=5),"High","Error")))</f>
        <v>Low</v>
      </c>
      <c r="H134" s="33" t="str">
        <f t="shared" si="54"/>
        <v>Low</v>
      </c>
      <c r="I134" s="33" t="str">
        <f t="shared" si="54"/>
        <v>High</v>
      </c>
      <c r="J134" s="33" t="str">
        <f t="shared" si="54"/>
        <v>Medium</v>
      </c>
      <c r="K134" s="33" t="str">
        <f t="shared" si="54"/>
        <v>Low</v>
      </c>
      <c r="L134" s="33" t="str">
        <f t="shared" si="54"/>
        <v>Medium</v>
      </c>
      <c r="M134" s="33" t="str">
        <f t="shared" si="54"/>
        <v>Low</v>
      </c>
      <c r="N134" s="33" t="str">
        <f t="shared" si="54"/>
        <v>Low</v>
      </c>
      <c r="O134" s="33" t="s">
        <v>54</v>
      </c>
      <c r="P134" s="33" t="s">
        <v>54</v>
      </c>
      <c r="Q134" s="33" t="s">
        <v>54</v>
      </c>
      <c r="R134" s="33" t="s">
        <v>54</v>
      </c>
      <c r="S134" s="33" t="s">
        <v>54</v>
      </c>
      <c r="T134" s="33" t="str">
        <f t="shared" si="54"/>
        <v>Medium</v>
      </c>
      <c r="U134" s="33" t="str">
        <f t="shared" si="54"/>
        <v>High</v>
      </c>
      <c r="V134" s="33" t="str">
        <f t="shared" si="54"/>
        <v>Medium</v>
      </c>
      <c r="W134" s="33" t="str">
        <f t="shared" si="54"/>
        <v>Low</v>
      </c>
      <c r="X134" s="33" t="str">
        <f t="shared" si="54"/>
        <v>Medium</v>
      </c>
      <c r="Y134" s="33" t="str">
        <f t="shared" si="54"/>
        <v>Low</v>
      </c>
      <c r="Z134" s="33" t="str">
        <f t="shared" si="54"/>
        <v>Low</v>
      </c>
      <c r="AA134" s="33" t="str">
        <f t="shared" si="54"/>
        <v>Low</v>
      </c>
      <c r="AB134" s="33" t="str">
        <f t="shared" si="54"/>
        <v>Low</v>
      </c>
      <c r="AC134" s="33" t="str">
        <f t="shared" si="54"/>
        <v>Medium</v>
      </c>
      <c r="AD134" s="33" t="str">
        <f t="shared" si="54"/>
        <v>High</v>
      </c>
      <c r="AE134" s="33" t="str">
        <f t="shared" si="54"/>
        <v>Medium</v>
      </c>
      <c r="AF134" s="33" t="str">
        <f t="shared" si="54"/>
        <v>Medium</v>
      </c>
      <c r="AQ134"/>
    </row>
    <row r="136" spans="1:43" s="39" customFormat="1" ht="56" x14ac:dyDescent="0.35">
      <c r="A136"/>
      <c r="B136" s="18"/>
      <c r="C136" s="18"/>
      <c r="D136" s="89" t="s">
        <v>808</v>
      </c>
      <c r="E136" s="17" t="s">
        <v>703</v>
      </c>
      <c r="F136" s="56">
        <f>AVERAGEIF(F32,"&gt;0")</f>
        <v>1</v>
      </c>
      <c r="G136" s="56">
        <f t="shared" ref="G136:AF136" si="55">AVERAGEIF(G32,"&gt;0")</f>
        <v>5</v>
      </c>
      <c r="H136" s="56">
        <f t="shared" si="55"/>
        <v>1</v>
      </c>
      <c r="I136" s="56">
        <f t="shared" si="55"/>
        <v>3</v>
      </c>
      <c r="J136" s="56">
        <f t="shared" si="55"/>
        <v>1</v>
      </c>
      <c r="K136" s="56">
        <f t="shared" si="55"/>
        <v>1</v>
      </c>
      <c r="L136" s="56">
        <f t="shared" si="55"/>
        <v>1</v>
      </c>
      <c r="M136" s="56">
        <f t="shared" si="55"/>
        <v>1</v>
      </c>
      <c r="N136" s="56">
        <f t="shared" si="55"/>
        <v>1</v>
      </c>
      <c r="O136" s="56">
        <f t="shared" si="55"/>
        <v>1</v>
      </c>
      <c r="P136" s="56">
        <f t="shared" si="55"/>
        <v>1</v>
      </c>
      <c r="Q136" s="56">
        <f t="shared" si="55"/>
        <v>1</v>
      </c>
      <c r="R136" s="56">
        <f t="shared" si="55"/>
        <v>1</v>
      </c>
      <c r="S136" s="56">
        <f t="shared" si="55"/>
        <v>1</v>
      </c>
      <c r="T136" s="56">
        <f t="shared" si="55"/>
        <v>1</v>
      </c>
      <c r="U136" s="56">
        <f t="shared" si="55"/>
        <v>3</v>
      </c>
      <c r="V136" s="56">
        <f t="shared" si="55"/>
        <v>2</v>
      </c>
      <c r="W136" s="56">
        <f t="shared" si="55"/>
        <v>1</v>
      </c>
      <c r="X136" s="56">
        <f t="shared" si="55"/>
        <v>1</v>
      </c>
      <c r="Y136" s="56">
        <f t="shared" si="55"/>
        <v>1</v>
      </c>
      <c r="Z136" s="56">
        <f t="shared" si="55"/>
        <v>1</v>
      </c>
      <c r="AA136" s="56">
        <f t="shared" si="55"/>
        <v>1</v>
      </c>
      <c r="AB136" s="56">
        <f t="shared" si="55"/>
        <v>1</v>
      </c>
      <c r="AC136" s="56">
        <f t="shared" si="55"/>
        <v>1</v>
      </c>
      <c r="AD136" s="56">
        <f t="shared" si="55"/>
        <v>1</v>
      </c>
      <c r="AE136" s="56">
        <f t="shared" si="55"/>
        <v>3</v>
      </c>
      <c r="AF136" s="56">
        <f t="shared" si="55"/>
        <v>1</v>
      </c>
      <c r="AQ136"/>
    </row>
    <row r="137" spans="1:43" s="39" customFormat="1" x14ac:dyDescent="0.35">
      <c r="A137"/>
      <c r="B137" s="18"/>
      <c r="C137" s="18"/>
      <c r="D137" s="89"/>
      <c r="E137" s="17" t="s">
        <v>702</v>
      </c>
      <c r="F137" s="33" t="str">
        <f>IF(F136&lt;=1.8,"Low",IF(AND(F136&gt;1.8,F136&lt;=3.4),"Medium",IF(AND(F136&gt;3.4,F136&lt;=5),"High","Error")))</f>
        <v>Low</v>
      </c>
      <c r="G137" s="33" t="str">
        <f t="shared" ref="G137:AF137" si="56">IF(G136&lt;=1.8,"Low",IF(AND(G136&gt;1.8,G136&lt;=3.4),"Medium",IF(AND(G136&gt;3.4,G136&lt;=5),"High","Error")))</f>
        <v>High</v>
      </c>
      <c r="H137" s="33" t="str">
        <f t="shared" si="56"/>
        <v>Low</v>
      </c>
      <c r="I137" s="33" t="str">
        <f t="shared" si="56"/>
        <v>Medium</v>
      </c>
      <c r="J137" s="33" t="str">
        <f t="shared" si="56"/>
        <v>Low</v>
      </c>
      <c r="K137" s="33" t="str">
        <f t="shared" si="56"/>
        <v>Low</v>
      </c>
      <c r="L137" s="33" t="str">
        <f t="shared" si="56"/>
        <v>Low</v>
      </c>
      <c r="M137" s="33" t="str">
        <f t="shared" si="56"/>
        <v>Low</v>
      </c>
      <c r="N137" s="33" t="str">
        <f t="shared" si="56"/>
        <v>Low</v>
      </c>
      <c r="O137" s="33" t="str">
        <f t="shared" si="56"/>
        <v>Low</v>
      </c>
      <c r="P137" s="33" t="str">
        <f t="shared" si="56"/>
        <v>Low</v>
      </c>
      <c r="Q137" s="33" t="str">
        <f t="shared" si="56"/>
        <v>Low</v>
      </c>
      <c r="R137" s="33" t="str">
        <f t="shared" si="56"/>
        <v>Low</v>
      </c>
      <c r="S137" s="33" t="str">
        <f t="shared" si="56"/>
        <v>Low</v>
      </c>
      <c r="T137" s="33" t="str">
        <f t="shared" si="56"/>
        <v>Low</v>
      </c>
      <c r="U137" s="33" t="str">
        <f t="shared" si="56"/>
        <v>Medium</v>
      </c>
      <c r="V137" s="33" t="str">
        <f t="shared" si="56"/>
        <v>Medium</v>
      </c>
      <c r="W137" s="33" t="str">
        <f t="shared" si="56"/>
        <v>Low</v>
      </c>
      <c r="X137" s="33" t="str">
        <f t="shared" si="56"/>
        <v>Low</v>
      </c>
      <c r="Y137" s="33" t="str">
        <f t="shared" si="56"/>
        <v>Low</v>
      </c>
      <c r="Z137" s="33" t="str">
        <f t="shared" si="56"/>
        <v>Low</v>
      </c>
      <c r="AA137" s="33" t="str">
        <f t="shared" si="56"/>
        <v>Low</v>
      </c>
      <c r="AB137" s="33" t="str">
        <f t="shared" si="56"/>
        <v>Low</v>
      </c>
      <c r="AC137" s="33" t="str">
        <f t="shared" si="56"/>
        <v>Low</v>
      </c>
      <c r="AD137" s="33" t="str">
        <f t="shared" si="56"/>
        <v>Low</v>
      </c>
      <c r="AE137" s="33" t="str">
        <f t="shared" si="56"/>
        <v>Medium</v>
      </c>
      <c r="AF137" s="33" t="str">
        <f t="shared" si="56"/>
        <v>Low</v>
      </c>
      <c r="AQ137"/>
    </row>
    <row r="139" spans="1:43" s="39" customFormat="1" ht="56" x14ac:dyDescent="0.35">
      <c r="A139"/>
      <c r="B139" s="18"/>
      <c r="C139" s="18"/>
      <c r="D139" s="89" t="s">
        <v>809</v>
      </c>
      <c r="E139" s="17" t="s">
        <v>703</v>
      </c>
      <c r="F139" s="56">
        <f>AVERAGEIF(F33,"&gt;0")</f>
        <v>5</v>
      </c>
      <c r="G139" s="56">
        <f t="shared" ref="G139:AF139" si="57">AVERAGEIF(G33,"&gt;0")</f>
        <v>5</v>
      </c>
      <c r="H139" s="56">
        <f t="shared" si="57"/>
        <v>1</v>
      </c>
      <c r="I139" s="56">
        <f t="shared" si="57"/>
        <v>4</v>
      </c>
      <c r="J139" s="56">
        <f t="shared" si="57"/>
        <v>1</v>
      </c>
      <c r="K139" s="56">
        <f t="shared" si="57"/>
        <v>5</v>
      </c>
      <c r="L139" s="56">
        <f t="shared" si="57"/>
        <v>1</v>
      </c>
      <c r="M139" s="56">
        <f t="shared" si="57"/>
        <v>5</v>
      </c>
      <c r="N139" s="56">
        <f t="shared" si="57"/>
        <v>1</v>
      </c>
      <c r="O139" s="56">
        <f t="shared" si="57"/>
        <v>5</v>
      </c>
      <c r="P139" s="56" t="s">
        <v>54</v>
      </c>
      <c r="Q139" s="56">
        <f t="shared" si="57"/>
        <v>5</v>
      </c>
      <c r="R139" s="56">
        <f t="shared" si="57"/>
        <v>5</v>
      </c>
      <c r="S139" s="56" t="s">
        <v>54</v>
      </c>
      <c r="T139" s="56">
        <f t="shared" si="57"/>
        <v>1</v>
      </c>
      <c r="U139" s="56">
        <f t="shared" si="57"/>
        <v>2</v>
      </c>
      <c r="V139" s="56">
        <f t="shared" si="57"/>
        <v>1</v>
      </c>
      <c r="W139" s="56">
        <f t="shared" si="57"/>
        <v>1</v>
      </c>
      <c r="X139" s="56">
        <f t="shared" si="57"/>
        <v>3</v>
      </c>
      <c r="Y139" s="56">
        <f t="shared" si="57"/>
        <v>5</v>
      </c>
      <c r="Z139" s="56">
        <f t="shared" si="57"/>
        <v>5</v>
      </c>
      <c r="AA139" s="56">
        <f t="shared" si="57"/>
        <v>5</v>
      </c>
      <c r="AB139" s="56">
        <f t="shared" si="57"/>
        <v>1</v>
      </c>
      <c r="AC139" s="56">
        <f t="shared" si="57"/>
        <v>1</v>
      </c>
      <c r="AD139" s="56">
        <f t="shared" si="57"/>
        <v>5</v>
      </c>
      <c r="AE139" s="56">
        <f t="shared" si="57"/>
        <v>3</v>
      </c>
      <c r="AF139" s="56">
        <f t="shared" si="57"/>
        <v>1</v>
      </c>
      <c r="AQ139"/>
    </row>
    <row r="140" spans="1:43" s="39" customFormat="1" x14ac:dyDescent="0.35">
      <c r="A140"/>
      <c r="B140" s="18"/>
      <c r="C140" s="18"/>
      <c r="D140" s="89"/>
      <c r="E140" s="17" t="s">
        <v>702</v>
      </c>
      <c r="F140" s="33" t="str">
        <f>IF(F139&lt;=1.8,"Low",IF(AND(F139&gt;1.8,F139&lt;=3.4),"Medium",IF(AND(F139&gt;3.4,F139&lt;=5),"High","Error")))</f>
        <v>High</v>
      </c>
      <c r="G140" s="33" t="str">
        <f t="shared" ref="G140:AF140" si="58">IF(G139&lt;=1.8,"Low",IF(AND(G139&gt;1.8,G139&lt;=3.4),"Medium",IF(AND(G139&gt;3.4,G139&lt;=5),"High","Error")))</f>
        <v>High</v>
      </c>
      <c r="H140" s="33" t="str">
        <f t="shared" si="58"/>
        <v>Low</v>
      </c>
      <c r="I140" s="33" t="str">
        <f t="shared" si="58"/>
        <v>High</v>
      </c>
      <c r="J140" s="33" t="str">
        <f t="shared" si="58"/>
        <v>Low</v>
      </c>
      <c r="K140" s="33" t="str">
        <f t="shared" si="58"/>
        <v>High</v>
      </c>
      <c r="L140" s="33" t="str">
        <f t="shared" si="58"/>
        <v>Low</v>
      </c>
      <c r="M140" s="33" t="str">
        <f t="shared" si="58"/>
        <v>High</v>
      </c>
      <c r="N140" s="33" t="str">
        <f t="shared" si="58"/>
        <v>Low</v>
      </c>
      <c r="O140" s="33" t="str">
        <f t="shared" si="58"/>
        <v>High</v>
      </c>
      <c r="P140" s="33" t="s">
        <v>54</v>
      </c>
      <c r="Q140" s="33" t="str">
        <f t="shared" si="58"/>
        <v>High</v>
      </c>
      <c r="R140" s="33" t="str">
        <f t="shared" si="58"/>
        <v>High</v>
      </c>
      <c r="S140" s="33" t="s">
        <v>54</v>
      </c>
      <c r="T140" s="33" t="str">
        <f t="shared" si="58"/>
        <v>Low</v>
      </c>
      <c r="U140" s="33" t="str">
        <f t="shared" si="58"/>
        <v>Medium</v>
      </c>
      <c r="V140" s="33" t="str">
        <f t="shared" si="58"/>
        <v>Low</v>
      </c>
      <c r="W140" s="33" t="str">
        <f t="shared" si="58"/>
        <v>Low</v>
      </c>
      <c r="X140" s="33" t="str">
        <f t="shared" si="58"/>
        <v>Medium</v>
      </c>
      <c r="Y140" s="33" t="str">
        <f t="shared" si="58"/>
        <v>High</v>
      </c>
      <c r="Z140" s="33" t="str">
        <f t="shared" si="58"/>
        <v>High</v>
      </c>
      <c r="AA140" s="33" t="str">
        <f t="shared" si="58"/>
        <v>High</v>
      </c>
      <c r="AB140" s="33" t="str">
        <f t="shared" si="58"/>
        <v>Low</v>
      </c>
      <c r="AC140" s="33" t="str">
        <f t="shared" si="58"/>
        <v>Low</v>
      </c>
      <c r="AD140" s="33" t="str">
        <f t="shared" si="58"/>
        <v>High</v>
      </c>
      <c r="AE140" s="33" t="str">
        <f t="shared" si="58"/>
        <v>Medium</v>
      </c>
      <c r="AF140" s="33" t="str">
        <f t="shared" si="58"/>
        <v>Low</v>
      </c>
      <c r="AQ140"/>
    </row>
    <row r="142" spans="1:43" s="39" customFormat="1" ht="56" x14ac:dyDescent="0.35">
      <c r="A142"/>
      <c r="B142" s="18"/>
      <c r="C142" s="18"/>
      <c r="D142" s="89" t="s">
        <v>810</v>
      </c>
      <c r="E142" s="17" t="s">
        <v>703</v>
      </c>
      <c r="F142" s="56">
        <f>AVERAGEIF(F34:F35,"&gt;0")</f>
        <v>1</v>
      </c>
      <c r="G142" s="56">
        <f t="shared" ref="G142:AF142" si="59">AVERAGEIF(G34:G35,"&gt;0")</f>
        <v>5</v>
      </c>
      <c r="H142" s="56">
        <f t="shared" si="59"/>
        <v>5</v>
      </c>
      <c r="I142" s="56">
        <f t="shared" si="59"/>
        <v>2.5</v>
      </c>
      <c r="J142" s="56">
        <f t="shared" si="59"/>
        <v>3</v>
      </c>
      <c r="K142" s="56">
        <f t="shared" si="59"/>
        <v>5</v>
      </c>
      <c r="L142" s="56">
        <f t="shared" si="59"/>
        <v>4</v>
      </c>
      <c r="M142" s="56">
        <f t="shared" si="59"/>
        <v>5</v>
      </c>
      <c r="N142" s="56">
        <f t="shared" si="59"/>
        <v>5</v>
      </c>
      <c r="O142" s="56" t="s">
        <v>54</v>
      </c>
      <c r="P142" s="56" t="s">
        <v>54</v>
      </c>
      <c r="Q142" s="56" t="s">
        <v>54</v>
      </c>
      <c r="R142" s="56">
        <f t="shared" si="59"/>
        <v>5</v>
      </c>
      <c r="S142" s="56" t="s">
        <v>54</v>
      </c>
      <c r="T142" s="56">
        <f t="shared" si="59"/>
        <v>2.5</v>
      </c>
      <c r="U142" s="56">
        <f t="shared" si="59"/>
        <v>3.5</v>
      </c>
      <c r="V142" s="56">
        <f t="shared" si="59"/>
        <v>3.5</v>
      </c>
      <c r="W142" s="56">
        <f t="shared" si="59"/>
        <v>2.5</v>
      </c>
      <c r="X142" s="56">
        <f t="shared" si="59"/>
        <v>3</v>
      </c>
      <c r="Y142" s="56">
        <f t="shared" si="59"/>
        <v>5</v>
      </c>
      <c r="Z142" s="56">
        <f t="shared" si="59"/>
        <v>3</v>
      </c>
      <c r="AA142" s="56">
        <f t="shared" si="59"/>
        <v>5</v>
      </c>
      <c r="AB142" s="56">
        <f t="shared" si="59"/>
        <v>5</v>
      </c>
      <c r="AC142" s="56">
        <f t="shared" si="59"/>
        <v>3</v>
      </c>
      <c r="AD142" s="56">
        <f t="shared" si="59"/>
        <v>3</v>
      </c>
      <c r="AE142" s="56">
        <f t="shared" si="59"/>
        <v>3</v>
      </c>
      <c r="AF142" s="56">
        <f t="shared" si="59"/>
        <v>2</v>
      </c>
      <c r="AQ142"/>
    </row>
    <row r="143" spans="1:43" s="39" customFormat="1" x14ac:dyDescent="0.35">
      <c r="A143"/>
      <c r="B143" s="18"/>
      <c r="C143" s="18"/>
      <c r="D143" s="89"/>
      <c r="E143" s="17" t="s">
        <v>702</v>
      </c>
      <c r="F143" s="33" t="str">
        <f>IF(F142&lt;=1.8,"Low",IF(AND(F142&gt;1.8,F142&lt;=3.4),"Medium",IF(AND(F142&gt;3.4,F142&lt;=5),"High","Error")))</f>
        <v>Low</v>
      </c>
      <c r="G143" s="33" t="str">
        <f t="shared" ref="G143:AF143" si="60">IF(G142&lt;=1.8,"Low",IF(AND(G142&gt;1.8,G142&lt;=3.4),"Medium",IF(AND(G142&gt;3.4,G142&lt;=5),"High","Error")))</f>
        <v>High</v>
      </c>
      <c r="H143" s="33" t="str">
        <f t="shared" si="60"/>
        <v>High</v>
      </c>
      <c r="I143" s="33" t="str">
        <f t="shared" si="60"/>
        <v>Medium</v>
      </c>
      <c r="J143" s="33" t="str">
        <f t="shared" si="60"/>
        <v>Medium</v>
      </c>
      <c r="K143" s="33" t="str">
        <f t="shared" si="60"/>
        <v>High</v>
      </c>
      <c r="L143" s="33" t="str">
        <f t="shared" si="60"/>
        <v>High</v>
      </c>
      <c r="M143" s="33" t="str">
        <f t="shared" si="60"/>
        <v>High</v>
      </c>
      <c r="N143" s="33" t="str">
        <f t="shared" si="60"/>
        <v>High</v>
      </c>
      <c r="O143" s="33" t="s">
        <v>54</v>
      </c>
      <c r="P143" s="33" t="s">
        <v>54</v>
      </c>
      <c r="Q143" s="33" t="s">
        <v>54</v>
      </c>
      <c r="R143" s="33" t="str">
        <f t="shared" si="60"/>
        <v>High</v>
      </c>
      <c r="S143" s="33" t="s">
        <v>54</v>
      </c>
      <c r="T143" s="33" t="str">
        <f t="shared" si="60"/>
        <v>Medium</v>
      </c>
      <c r="U143" s="33" t="str">
        <f t="shared" si="60"/>
        <v>High</v>
      </c>
      <c r="V143" s="33" t="str">
        <f t="shared" si="60"/>
        <v>High</v>
      </c>
      <c r="W143" s="33" t="str">
        <f t="shared" si="60"/>
        <v>Medium</v>
      </c>
      <c r="X143" s="33" t="str">
        <f t="shared" si="60"/>
        <v>Medium</v>
      </c>
      <c r="Y143" s="33" t="str">
        <f t="shared" si="60"/>
        <v>High</v>
      </c>
      <c r="Z143" s="33" t="str">
        <f t="shared" si="60"/>
        <v>Medium</v>
      </c>
      <c r="AA143" s="33" t="str">
        <f t="shared" si="60"/>
        <v>High</v>
      </c>
      <c r="AB143" s="33" t="str">
        <f t="shared" si="60"/>
        <v>High</v>
      </c>
      <c r="AC143" s="33" t="str">
        <f t="shared" si="60"/>
        <v>Medium</v>
      </c>
      <c r="AD143" s="33" t="str">
        <f t="shared" si="60"/>
        <v>Medium</v>
      </c>
      <c r="AE143" s="33" t="str">
        <f t="shared" si="60"/>
        <v>Medium</v>
      </c>
      <c r="AF143" s="33" t="str">
        <f t="shared" si="60"/>
        <v>Medium</v>
      </c>
      <c r="AQ143"/>
    </row>
    <row r="145" spans="1:43" s="39" customFormat="1" ht="56" x14ac:dyDescent="0.35">
      <c r="A145"/>
      <c r="B145" s="18"/>
      <c r="C145" s="18"/>
      <c r="D145" s="89" t="s">
        <v>811</v>
      </c>
      <c r="E145" s="17" t="s">
        <v>703</v>
      </c>
      <c r="F145" s="56">
        <f>AVERAGEIF(F36:F37,"&gt;0")</f>
        <v>5</v>
      </c>
      <c r="G145" s="56">
        <f t="shared" ref="G145:AF145" si="61">AVERAGEIF(G36:G37,"&gt;0")</f>
        <v>4</v>
      </c>
      <c r="H145" s="56">
        <f t="shared" si="61"/>
        <v>1</v>
      </c>
      <c r="I145" s="56">
        <f t="shared" si="61"/>
        <v>2.5</v>
      </c>
      <c r="J145" s="56">
        <f t="shared" si="61"/>
        <v>3</v>
      </c>
      <c r="K145" s="56">
        <f t="shared" si="61"/>
        <v>2</v>
      </c>
      <c r="L145" s="56">
        <f t="shared" si="61"/>
        <v>2</v>
      </c>
      <c r="M145" s="56">
        <f t="shared" si="61"/>
        <v>3</v>
      </c>
      <c r="N145" s="56">
        <f t="shared" si="61"/>
        <v>1</v>
      </c>
      <c r="O145" s="56">
        <f t="shared" si="61"/>
        <v>1</v>
      </c>
      <c r="P145" s="56">
        <f t="shared" si="61"/>
        <v>1</v>
      </c>
      <c r="Q145" s="56">
        <f t="shared" si="61"/>
        <v>1</v>
      </c>
      <c r="R145" s="56">
        <f t="shared" si="61"/>
        <v>1</v>
      </c>
      <c r="S145" s="56">
        <f t="shared" si="61"/>
        <v>1</v>
      </c>
      <c r="T145" s="56">
        <f t="shared" si="61"/>
        <v>2.5</v>
      </c>
      <c r="U145" s="56">
        <f t="shared" si="61"/>
        <v>4</v>
      </c>
      <c r="V145" s="56">
        <f t="shared" si="61"/>
        <v>1.5</v>
      </c>
      <c r="W145" s="56">
        <f t="shared" si="61"/>
        <v>2</v>
      </c>
      <c r="X145" s="56">
        <f t="shared" si="61"/>
        <v>2</v>
      </c>
      <c r="Y145" s="56">
        <f t="shared" si="61"/>
        <v>1</v>
      </c>
      <c r="Z145" s="56">
        <f t="shared" si="61"/>
        <v>1.5</v>
      </c>
      <c r="AA145" s="56">
        <f t="shared" si="61"/>
        <v>1.5</v>
      </c>
      <c r="AB145" s="56">
        <f t="shared" si="61"/>
        <v>3</v>
      </c>
      <c r="AC145" s="56">
        <f t="shared" si="61"/>
        <v>1</v>
      </c>
      <c r="AD145" s="56">
        <f t="shared" si="61"/>
        <v>3</v>
      </c>
      <c r="AE145" s="56">
        <f t="shared" si="61"/>
        <v>5</v>
      </c>
      <c r="AF145" s="56">
        <f t="shared" si="61"/>
        <v>1</v>
      </c>
      <c r="AQ145"/>
    </row>
    <row r="146" spans="1:43" s="39" customFormat="1" x14ac:dyDescent="0.35">
      <c r="A146"/>
      <c r="B146" s="18"/>
      <c r="C146" s="18"/>
      <c r="D146" s="89"/>
      <c r="E146" s="17" t="s">
        <v>702</v>
      </c>
      <c r="F146" s="33" t="str">
        <f>IF(F145&lt;=1.8,"Low",IF(AND(F145&gt;1.8,F145&lt;=3.4),"Medium",IF(AND(F145&gt;3.4,F145&lt;=5),"High","Error")))</f>
        <v>High</v>
      </c>
      <c r="G146" s="33" t="str">
        <f t="shared" ref="G146:AF146" si="62">IF(G145&lt;=1.8,"Low",IF(AND(G145&gt;1.8,G145&lt;=3.4),"Medium",IF(AND(G145&gt;3.4,G145&lt;=5),"High","Error")))</f>
        <v>High</v>
      </c>
      <c r="H146" s="33" t="str">
        <f t="shared" si="62"/>
        <v>Low</v>
      </c>
      <c r="I146" s="33" t="str">
        <f t="shared" si="62"/>
        <v>Medium</v>
      </c>
      <c r="J146" s="33" t="str">
        <f t="shared" si="62"/>
        <v>Medium</v>
      </c>
      <c r="K146" s="33" t="str">
        <f t="shared" si="62"/>
        <v>Medium</v>
      </c>
      <c r="L146" s="33" t="str">
        <f t="shared" si="62"/>
        <v>Medium</v>
      </c>
      <c r="M146" s="33" t="str">
        <f t="shared" si="62"/>
        <v>Medium</v>
      </c>
      <c r="N146" s="33" t="str">
        <f t="shared" si="62"/>
        <v>Low</v>
      </c>
      <c r="O146" s="33" t="str">
        <f t="shared" si="62"/>
        <v>Low</v>
      </c>
      <c r="P146" s="33" t="str">
        <f t="shared" si="62"/>
        <v>Low</v>
      </c>
      <c r="Q146" s="33" t="str">
        <f t="shared" si="62"/>
        <v>Low</v>
      </c>
      <c r="R146" s="33" t="str">
        <f t="shared" si="62"/>
        <v>Low</v>
      </c>
      <c r="S146" s="33" t="str">
        <f t="shared" si="62"/>
        <v>Low</v>
      </c>
      <c r="T146" s="33" t="str">
        <f t="shared" si="62"/>
        <v>Medium</v>
      </c>
      <c r="U146" s="33" t="str">
        <f t="shared" si="62"/>
        <v>High</v>
      </c>
      <c r="V146" s="33" t="str">
        <f t="shared" si="62"/>
        <v>Low</v>
      </c>
      <c r="W146" s="33" t="str">
        <f t="shared" si="62"/>
        <v>Medium</v>
      </c>
      <c r="X146" s="33" t="str">
        <f t="shared" si="62"/>
        <v>Medium</v>
      </c>
      <c r="Y146" s="33" t="str">
        <f t="shared" si="62"/>
        <v>Low</v>
      </c>
      <c r="Z146" s="33" t="str">
        <f t="shared" si="62"/>
        <v>Low</v>
      </c>
      <c r="AA146" s="33" t="str">
        <f t="shared" si="62"/>
        <v>Low</v>
      </c>
      <c r="AB146" s="33" t="str">
        <f t="shared" si="62"/>
        <v>Medium</v>
      </c>
      <c r="AC146" s="33" t="str">
        <f t="shared" si="62"/>
        <v>Low</v>
      </c>
      <c r="AD146" s="33" t="str">
        <f t="shared" si="62"/>
        <v>Medium</v>
      </c>
      <c r="AE146" s="33" t="str">
        <f t="shared" si="62"/>
        <v>High</v>
      </c>
      <c r="AF146" s="33" t="str">
        <f t="shared" si="62"/>
        <v>Low</v>
      </c>
      <c r="AQ146"/>
    </row>
  </sheetData>
  <autoFilter ref="D1:AF37" xr:uid="{0C47E115-5426-48E9-A3C3-4C7B1A93F944}">
    <sortState xmlns:xlrd2="http://schemas.microsoft.com/office/spreadsheetml/2017/richdata2" ref="D2:AF37">
      <sortCondition ref="D1:D37"/>
    </sortState>
  </autoFilter>
  <sortState xmlns:xlrd2="http://schemas.microsoft.com/office/spreadsheetml/2017/richdata2" ref="A2:AF37">
    <sortCondition ref="D2:D37"/>
    <sortCondition ref="C2:C37"/>
    <sortCondition ref="B2:B37"/>
  </sortState>
  <mergeCells count="31">
    <mergeCell ref="D142:D143"/>
    <mergeCell ref="D145:D146"/>
    <mergeCell ref="D106:D107"/>
    <mergeCell ref="D109:D110"/>
    <mergeCell ref="D112:D113"/>
    <mergeCell ref="D115:D116"/>
    <mergeCell ref="D118:D119"/>
    <mergeCell ref="D121:D122"/>
    <mergeCell ref="D77:D78"/>
    <mergeCell ref="D91:D92"/>
    <mergeCell ref="D94:D95"/>
    <mergeCell ref="D97:D98"/>
    <mergeCell ref="D100:D101"/>
    <mergeCell ref="D103:D104"/>
    <mergeCell ref="D136:D137"/>
    <mergeCell ref="D139:D140"/>
    <mergeCell ref="D71:D72"/>
    <mergeCell ref="D74:D75"/>
    <mergeCell ref="D80:D81"/>
    <mergeCell ref="D83:D84"/>
    <mergeCell ref="D133:D134"/>
    <mergeCell ref="D124:D125"/>
    <mergeCell ref="D127:D128"/>
    <mergeCell ref="D130:D131"/>
    <mergeCell ref="D86:D87"/>
    <mergeCell ref="D39:D44"/>
    <mergeCell ref="D54:D55"/>
    <mergeCell ref="D57:D58"/>
    <mergeCell ref="D60:D61"/>
    <mergeCell ref="D63:D64"/>
    <mergeCell ref="D66:D67"/>
  </mergeCells>
  <conditionalFormatting sqref="P55:AF55 P58:AF58 P61:AF61 P64:AF64 P67:AF67 P87:AF87">
    <cfRule type="cellIs" dxfId="224" priority="268" operator="equal">
      <formula>"High"</formula>
    </cfRule>
    <cfRule type="cellIs" dxfId="223" priority="269" operator="equal">
      <formula>"Medium"</formula>
    </cfRule>
    <cfRule type="cellIs" dxfId="222" priority="270" operator="equal">
      <formula>"Low"</formula>
    </cfRule>
  </conditionalFormatting>
  <conditionalFormatting sqref="F55:O55">
    <cfRule type="cellIs" dxfId="221" priority="265" operator="equal">
      <formula>"High"</formula>
    </cfRule>
    <cfRule type="cellIs" dxfId="220" priority="266" operator="equal">
      <formula>"Medium"</formula>
    </cfRule>
    <cfRule type="cellIs" dxfId="219" priority="267" operator="equal">
      <formula>"Low"</formula>
    </cfRule>
  </conditionalFormatting>
  <conditionalFormatting sqref="F58:O58">
    <cfRule type="cellIs" dxfId="218" priority="262" operator="equal">
      <formula>"High"</formula>
    </cfRule>
    <cfRule type="cellIs" dxfId="217" priority="263" operator="equal">
      <formula>"Medium"</formula>
    </cfRule>
    <cfRule type="cellIs" dxfId="216" priority="264" operator="equal">
      <formula>"Low"</formula>
    </cfRule>
  </conditionalFormatting>
  <conditionalFormatting sqref="F61:O61">
    <cfRule type="cellIs" dxfId="215" priority="259" operator="equal">
      <formula>"High"</formula>
    </cfRule>
    <cfRule type="cellIs" dxfId="214" priority="260" operator="equal">
      <formula>"Medium"</formula>
    </cfRule>
    <cfRule type="cellIs" dxfId="213" priority="261" operator="equal">
      <formula>"Low"</formula>
    </cfRule>
  </conditionalFormatting>
  <conditionalFormatting sqref="F64:O64">
    <cfRule type="cellIs" dxfId="212" priority="256" operator="equal">
      <formula>"High"</formula>
    </cfRule>
    <cfRule type="cellIs" dxfId="211" priority="257" operator="equal">
      <formula>"Medium"</formula>
    </cfRule>
    <cfRule type="cellIs" dxfId="210" priority="258" operator="equal">
      <formula>"Low"</formula>
    </cfRule>
  </conditionalFormatting>
  <conditionalFormatting sqref="F67:O67">
    <cfRule type="cellIs" dxfId="209" priority="253" operator="equal">
      <formula>"High"</formula>
    </cfRule>
    <cfRule type="cellIs" dxfId="208" priority="254" operator="equal">
      <formula>"Medium"</formula>
    </cfRule>
    <cfRule type="cellIs" dxfId="207" priority="255" operator="equal">
      <formula>"Low"</formula>
    </cfRule>
  </conditionalFormatting>
  <conditionalFormatting sqref="F87:O87">
    <cfRule type="cellIs" dxfId="206" priority="250" operator="equal">
      <formula>"High"</formula>
    </cfRule>
    <cfRule type="cellIs" dxfId="205" priority="251" operator="equal">
      <formula>"Medium"</formula>
    </cfRule>
    <cfRule type="cellIs" dxfId="204" priority="252" operator="equal">
      <formula>"Low"</formula>
    </cfRule>
  </conditionalFormatting>
  <conditionalFormatting sqref="P72:AF72 P75:AF75 P81:AF81 P84:AF84">
    <cfRule type="cellIs" dxfId="203" priority="202" operator="equal">
      <formula>"High"</formula>
    </cfRule>
    <cfRule type="cellIs" dxfId="202" priority="203" operator="equal">
      <formula>"Medium"</formula>
    </cfRule>
    <cfRule type="cellIs" dxfId="201" priority="204" operator="equal">
      <formula>"Low"</formula>
    </cfRule>
  </conditionalFormatting>
  <conditionalFormatting sqref="F72:O72">
    <cfRule type="cellIs" dxfId="200" priority="199" operator="equal">
      <formula>"High"</formula>
    </cfRule>
    <cfRule type="cellIs" dxfId="199" priority="200" operator="equal">
      <formula>"Medium"</formula>
    </cfRule>
    <cfRule type="cellIs" dxfId="198" priority="201" operator="equal">
      <formula>"Low"</formula>
    </cfRule>
  </conditionalFormatting>
  <conditionalFormatting sqref="F75:O75">
    <cfRule type="cellIs" dxfId="197" priority="196" operator="equal">
      <formula>"High"</formula>
    </cfRule>
    <cfRule type="cellIs" dxfId="196" priority="197" operator="equal">
      <formula>"Medium"</formula>
    </cfRule>
    <cfRule type="cellIs" dxfId="195" priority="198" operator="equal">
      <formula>"Low"</formula>
    </cfRule>
  </conditionalFormatting>
  <conditionalFormatting sqref="F81:O81">
    <cfRule type="cellIs" dxfId="191" priority="190" operator="equal">
      <formula>"High"</formula>
    </cfRule>
    <cfRule type="cellIs" dxfId="190" priority="191" operator="equal">
      <formula>"Medium"</formula>
    </cfRule>
    <cfRule type="cellIs" dxfId="189" priority="192" operator="equal">
      <formula>"Low"</formula>
    </cfRule>
  </conditionalFormatting>
  <conditionalFormatting sqref="F84:O84">
    <cfRule type="cellIs" dxfId="188" priority="187" operator="equal">
      <formula>"High"</formula>
    </cfRule>
    <cfRule type="cellIs" dxfId="187" priority="188" operator="equal">
      <formula>"Medium"</formula>
    </cfRule>
    <cfRule type="cellIs" dxfId="186" priority="189" operator="equal">
      <formula>"Low"</formula>
    </cfRule>
  </conditionalFormatting>
  <conditionalFormatting sqref="P78:AF78">
    <cfRule type="cellIs" dxfId="185" priority="184" operator="equal">
      <formula>"High"</formula>
    </cfRule>
    <cfRule type="cellIs" dxfId="184" priority="185" operator="equal">
      <formula>"Medium"</formula>
    </cfRule>
    <cfRule type="cellIs" dxfId="183" priority="186" operator="equal">
      <formula>"Low"</formula>
    </cfRule>
  </conditionalFormatting>
  <conditionalFormatting sqref="F78:O78">
    <cfRule type="cellIs" dxfId="182" priority="181" operator="equal">
      <formula>"High"</formula>
    </cfRule>
    <cfRule type="cellIs" dxfId="181" priority="182" operator="equal">
      <formula>"Medium"</formula>
    </cfRule>
    <cfRule type="cellIs" dxfId="180" priority="183" operator="equal">
      <formula>"Low"</formula>
    </cfRule>
  </conditionalFormatting>
  <conditionalFormatting sqref="T98:AF98 P101:AF101 Q104:AF104 P92:AF92 P95:AF95">
    <cfRule type="cellIs" dxfId="179" priority="178" operator="equal">
      <formula>"High"</formula>
    </cfRule>
    <cfRule type="cellIs" dxfId="178" priority="179" operator="equal">
      <formula>"Medium"</formula>
    </cfRule>
    <cfRule type="cellIs" dxfId="177" priority="180" operator="equal">
      <formula>"Low"</formula>
    </cfRule>
  </conditionalFormatting>
  <conditionalFormatting sqref="F92:O92">
    <cfRule type="cellIs" dxfId="176" priority="175" operator="equal">
      <formula>"High"</formula>
    </cfRule>
    <cfRule type="cellIs" dxfId="175" priority="176" operator="equal">
      <formula>"Medium"</formula>
    </cfRule>
    <cfRule type="cellIs" dxfId="174" priority="177" operator="equal">
      <formula>"Low"</formula>
    </cfRule>
  </conditionalFormatting>
  <conditionalFormatting sqref="F95:O95">
    <cfRule type="cellIs" dxfId="173" priority="172" operator="equal">
      <formula>"High"</formula>
    </cfRule>
    <cfRule type="cellIs" dxfId="172" priority="173" operator="equal">
      <formula>"Medium"</formula>
    </cfRule>
    <cfRule type="cellIs" dxfId="171" priority="174" operator="equal">
      <formula>"Low"</formula>
    </cfRule>
  </conditionalFormatting>
  <conditionalFormatting sqref="F98:S98">
    <cfRule type="cellIs" dxfId="170" priority="169" operator="equal">
      <formula>"High"</formula>
    </cfRule>
    <cfRule type="cellIs" dxfId="169" priority="170" operator="equal">
      <formula>"Medium"</formula>
    </cfRule>
    <cfRule type="cellIs" dxfId="168" priority="171" operator="equal">
      <formula>"Low"</formula>
    </cfRule>
  </conditionalFormatting>
  <conditionalFormatting sqref="F101:O101">
    <cfRule type="cellIs" dxfId="167" priority="166" operator="equal">
      <formula>"High"</formula>
    </cfRule>
    <cfRule type="cellIs" dxfId="166" priority="167" operator="equal">
      <formula>"Medium"</formula>
    </cfRule>
    <cfRule type="cellIs" dxfId="165" priority="168" operator="equal">
      <formula>"Low"</formula>
    </cfRule>
  </conditionalFormatting>
  <conditionalFormatting sqref="F104:N104">
    <cfRule type="cellIs" dxfId="164" priority="163" operator="equal">
      <formula>"High"</formula>
    </cfRule>
    <cfRule type="cellIs" dxfId="163" priority="164" operator="equal">
      <formula>"Medium"</formula>
    </cfRule>
    <cfRule type="cellIs" dxfId="162" priority="165" operator="equal">
      <formula>"Low"</formula>
    </cfRule>
  </conditionalFormatting>
  <conditionalFormatting sqref="Q107 T107:V107 Y107:AB107 AE107:AF107">
    <cfRule type="cellIs" dxfId="161" priority="160" operator="equal">
      <formula>"High"</formula>
    </cfRule>
    <cfRule type="cellIs" dxfId="160" priority="161" operator="equal">
      <formula>"Medium"</formula>
    </cfRule>
    <cfRule type="cellIs" dxfId="159" priority="162" operator="equal">
      <formula>"Low"</formula>
    </cfRule>
  </conditionalFormatting>
  <conditionalFormatting sqref="F107:J107 L107:O107">
    <cfRule type="cellIs" dxfId="158" priority="157" operator="equal">
      <formula>"High"</formula>
    </cfRule>
    <cfRule type="cellIs" dxfId="157" priority="158" operator="equal">
      <formula>"Medium"</formula>
    </cfRule>
    <cfRule type="cellIs" dxfId="156" priority="159" operator="equal">
      <formula>"Low"</formula>
    </cfRule>
  </conditionalFormatting>
  <conditionalFormatting sqref="P110 R110:AF110">
    <cfRule type="cellIs" dxfId="155" priority="154" operator="equal">
      <formula>"High"</formula>
    </cfRule>
    <cfRule type="cellIs" dxfId="154" priority="155" operator="equal">
      <formula>"Medium"</formula>
    </cfRule>
    <cfRule type="cellIs" dxfId="153" priority="156" operator="equal">
      <formula>"Low"</formula>
    </cfRule>
  </conditionalFormatting>
  <conditionalFormatting sqref="F110:N110">
    <cfRule type="cellIs" dxfId="152" priority="151" operator="equal">
      <formula>"High"</formula>
    </cfRule>
    <cfRule type="cellIs" dxfId="151" priority="152" operator="equal">
      <formula>"Medium"</formula>
    </cfRule>
    <cfRule type="cellIs" dxfId="150" priority="153" operator="equal">
      <formula>"Low"</formula>
    </cfRule>
  </conditionalFormatting>
  <conditionalFormatting sqref="P113 R113:AF113">
    <cfRule type="cellIs" dxfId="149" priority="148" operator="equal">
      <formula>"High"</formula>
    </cfRule>
    <cfRule type="cellIs" dxfId="148" priority="149" operator="equal">
      <formula>"Medium"</formula>
    </cfRule>
    <cfRule type="cellIs" dxfId="147" priority="150" operator="equal">
      <formula>"Low"</formula>
    </cfRule>
  </conditionalFormatting>
  <conditionalFormatting sqref="F113:N113">
    <cfRule type="cellIs" dxfId="146" priority="145" operator="equal">
      <formula>"High"</formula>
    </cfRule>
    <cfRule type="cellIs" dxfId="145" priority="146" operator="equal">
      <formula>"Medium"</formula>
    </cfRule>
    <cfRule type="cellIs" dxfId="144" priority="147" operator="equal">
      <formula>"Low"</formula>
    </cfRule>
  </conditionalFormatting>
  <conditionalFormatting sqref="S116 U116 AB116:AC116 AE116">
    <cfRule type="cellIs" dxfId="143" priority="142" operator="equal">
      <formula>"High"</formula>
    </cfRule>
    <cfRule type="cellIs" dxfId="142" priority="143" operator="equal">
      <formula>"Medium"</formula>
    </cfRule>
    <cfRule type="cellIs" dxfId="141" priority="144" operator="equal">
      <formula>"Low"</formula>
    </cfRule>
  </conditionalFormatting>
  <conditionalFormatting sqref="F116">
    <cfRule type="cellIs" dxfId="140" priority="139" operator="equal">
      <formula>"High"</formula>
    </cfRule>
    <cfRule type="cellIs" dxfId="139" priority="140" operator="equal">
      <formula>"Medium"</formula>
    </cfRule>
    <cfRule type="cellIs" dxfId="138" priority="141" operator="equal">
      <formula>"Low"</formula>
    </cfRule>
  </conditionalFormatting>
  <conditionalFormatting sqref="P119:AF119">
    <cfRule type="cellIs" dxfId="137" priority="136" operator="equal">
      <formula>"High"</formula>
    </cfRule>
    <cfRule type="cellIs" dxfId="136" priority="137" operator="equal">
      <formula>"Medium"</formula>
    </cfRule>
    <cfRule type="cellIs" dxfId="135" priority="138" operator="equal">
      <formula>"Low"</formula>
    </cfRule>
  </conditionalFormatting>
  <conditionalFormatting sqref="F119:O119">
    <cfRule type="cellIs" dxfId="134" priority="133" operator="equal">
      <formula>"High"</formula>
    </cfRule>
    <cfRule type="cellIs" dxfId="133" priority="134" operator="equal">
      <formula>"Medium"</formula>
    </cfRule>
    <cfRule type="cellIs" dxfId="132" priority="135" operator="equal">
      <formula>"Low"</formula>
    </cfRule>
  </conditionalFormatting>
  <conditionalFormatting sqref="P122 R122:AF122">
    <cfRule type="cellIs" dxfId="131" priority="130" operator="equal">
      <formula>"High"</formula>
    </cfRule>
    <cfRule type="cellIs" dxfId="130" priority="131" operator="equal">
      <formula>"Medium"</formula>
    </cfRule>
    <cfRule type="cellIs" dxfId="129" priority="132" operator="equal">
      <formula>"Low"</formula>
    </cfRule>
  </conditionalFormatting>
  <conditionalFormatting sqref="F122:N122">
    <cfRule type="cellIs" dxfId="128" priority="127" operator="equal">
      <formula>"High"</formula>
    </cfRule>
    <cfRule type="cellIs" dxfId="127" priority="128" operator="equal">
      <formula>"Medium"</formula>
    </cfRule>
    <cfRule type="cellIs" dxfId="126" priority="129" operator="equal">
      <formula>"Low"</formula>
    </cfRule>
  </conditionalFormatting>
  <conditionalFormatting sqref="P125:AF125">
    <cfRule type="cellIs" dxfId="125" priority="124" operator="equal">
      <formula>"High"</formula>
    </cfRule>
    <cfRule type="cellIs" dxfId="124" priority="125" operator="equal">
      <formula>"Medium"</formula>
    </cfRule>
    <cfRule type="cellIs" dxfId="123" priority="126" operator="equal">
      <formula>"Low"</formula>
    </cfRule>
  </conditionalFormatting>
  <conditionalFormatting sqref="F125:O125">
    <cfRule type="cellIs" dxfId="122" priority="121" operator="equal">
      <formula>"High"</formula>
    </cfRule>
    <cfRule type="cellIs" dxfId="121" priority="122" operator="equal">
      <formula>"Medium"</formula>
    </cfRule>
    <cfRule type="cellIs" dxfId="120" priority="123" operator="equal">
      <formula>"Low"</formula>
    </cfRule>
  </conditionalFormatting>
  <conditionalFormatting sqref="P128:AF128">
    <cfRule type="cellIs" dxfId="119" priority="118" operator="equal">
      <formula>"High"</formula>
    </cfRule>
    <cfRule type="cellIs" dxfId="118" priority="119" operator="equal">
      <formula>"Medium"</formula>
    </cfRule>
    <cfRule type="cellIs" dxfId="117" priority="120" operator="equal">
      <formula>"Low"</formula>
    </cfRule>
  </conditionalFormatting>
  <conditionalFormatting sqref="F128:O128">
    <cfRule type="cellIs" dxfId="116" priority="115" operator="equal">
      <formula>"High"</formula>
    </cfRule>
    <cfRule type="cellIs" dxfId="115" priority="116" operator="equal">
      <formula>"Medium"</formula>
    </cfRule>
    <cfRule type="cellIs" dxfId="114" priority="117" operator="equal">
      <formula>"Low"</formula>
    </cfRule>
  </conditionalFormatting>
  <conditionalFormatting sqref="P131:AF131">
    <cfRule type="cellIs" dxfId="113" priority="112" operator="equal">
      <formula>"High"</formula>
    </cfRule>
    <cfRule type="cellIs" dxfId="112" priority="113" operator="equal">
      <formula>"Medium"</formula>
    </cfRule>
    <cfRule type="cellIs" dxfId="111" priority="114" operator="equal">
      <formula>"Low"</formula>
    </cfRule>
  </conditionalFormatting>
  <conditionalFormatting sqref="F131:O131">
    <cfRule type="cellIs" dxfId="110" priority="109" operator="equal">
      <formula>"High"</formula>
    </cfRule>
    <cfRule type="cellIs" dxfId="109" priority="110" operator="equal">
      <formula>"Medium"</formula>
    </cfRule>
    <cfRule type="cellIs" dxfId="108" priority="111" operator="equal">
      <formula>"Low"</formula>
    </cfRule>
  </conditionalFormatting>
  <conditionalFormatting sqref="T134:AF134">
    <cfRule type="cellIs" dxfId="107" priority="106" operator="equal">
      <formula>"High"</formula>
    </cfRule>
    <cfRule type="cellIs" dxfId="106" priority="107" operator="equal">
      <formula>"Medium"</formula>
    </cfRule>
    <cfRule type="cellIs" dxfId="105" priority="108" operator="equal">
      <formula>"Low"</formula>
    </cfRule>
  </conditionalFormatting>
  <conditionalFormatting sqref="F134:N134">
    <cfRule type="cellIs" dxfId="104" priority="103" operator="equal">
      <formula>"High"</formula>
    </cfRule>
    <cfRule type="cellIs" dxfId="103" priority="104" operator="equal">
      <formula>"Medium"</formula>
    </cfRule>
    <cfRule type="cellIs" dxfId="102" priority="105" operator="equal">
      <formula>"Low"</formula>
    </cfRule>
  </conditionalFormatting>
  <conditionalFormatting sqref="P137:AF137">
    <cfRule type="cellIs" dxfId="101" priority="100" operator="equal">
      <formula>"High"</formula>
    </cfRule>
    <cfRule type="cellIs" dxfId="100" priority="101" operator="equal">
      <formula>"Medium"</formula>
    </cfRule>
    <cfRule type="cellIs" dxfId="99" priority="102" operator="equal">
      <formula>"Low"</formula>
    </cfRule>
  </conditionalFormatting>
  <conditionalFormatting sqref="F137:O137">
    <cfRule type="cellIs" dxfId="98" priority="97" operator="equal">
      <formula>"High"</formula>
    </cfRule>
    <cfRule type="cellIs" dxfId="97" priority="98" operator="equal">
      <formula>"Medium"</formula>
    </cfRule>
    <cfRule type="cellIs" dxfId="96" priority="99" operator="equal">
      <formula>"Low"</formula>
    </cfRule>
  </conditionalFormatting>
  <conditionalFormatting sqref="Q140:R140 T140:AF140">
    <cfRule type="cellIs" dxfId="95" priority="94" operator="equal">
      <formula>"High"</formula>
    </cfRule>
    <cfRule type="cellIs" dxfId="94" priority="95" operator="equal">
      <formula>"Medium"</formula>
    </cfRule>
    <cfRule type="cellIs" dxfId="93" priority="96" operator="equal">
      <formula>"Low"</formula>
    </cfRule>
  </conditionalFormatting>
  <conditionalFormatting sqref="F140:O140">
    <cfRule type="cellIs" dxfId="92" priority="91" operator="equal">
      <formula>"High"</formula>
    </cfRule>
    <cfRule type="cellIs" dxfId="91" priority="92" operator="equal">
      <formula>"Medium"</formula>
    </cfRule>
    <cfRule type="cellIs" dxfId="90" priority="93" operator="equal">
      <formula>"Low"</formula>
    </cfRule>
  </conditionalFormatting>
  <conditionalFormatting sqref="R143 T143:AF143">
    <cfRule type="cellIs" dxfId="89" priority="88" operator="equal">
      <formula>"High"</formula>
    </cfRule>
    <cfRule type="cellIs" dxfId="88" priority="89" operator="equal">
      <formula>"Medium"</formula>
    </cfRule>
    <cfRule type="cellIs" dxfId="87" priority="90" operator="equal">
      <formula>"Low"</formula>
    </cfRule>
  </conditionalFormatting>
  <conditionalFormatting sqref="F143:N143">
    <cfRule type="cellIs" dxfId="86" priority="85" operator="equal">
      <formula>"High"</formula>
    </cfRule>
    <cfRule type="cellIs" dxfId="85" priority="86" operator="equal">
      <formula>"Medium"</formula>
    </cfRule>
    <cfRule type="cellIs" dxfId="84" priority="87" operator="equal">
      <formula>"Low"</formula>
    </cfRule>
  </conditionalFormatting>
  <conditionalFormatting sqref="P146:AF146">
    <cfRule type="cellIs" dxfId="83" priority="82" operator="equal">
      <formula>"High"</formula>
    </cfRule>
    <cfRule type="cellIs" dxfId="82" priority="83" operator="equal">
      <formula>"Medium"</formula>
    </cfRule>
    <cfRule type="cellIs" dxfId="81" priority="84" operator="equal">
      <formula>"Low"</formula>
    </cfRule>
  </conditionalFormatting>
  <conditionalFormatting sqref="F146:O146">
    <cfRule type="cellIs" dxfId="80" priority="79" operator="equal">
      <formula>"High"</formula>
    </cfRule>
    <cfRule type="cellIs" dxfId="79" priority="80" operator="equal">
      <formula>"Medium"</formula>
    </cfRule>
    <cfRule type="cellIs" dxfId="78" priority="81" operator="equal">
      <formula>"Low"</formula>
    </cfRule>
  </conditionalFormatting>
  <conditionalFormatting sqref="K107">
    <cfRule type="cellIs" dxfId="77" priority="76" operator="equal">
      <formula>"High"</formula>
    </cfRule>
    <cfRule type="cellIs" dxfId="76" priority="77" operator="equal">
      <formula>"Medium"</formula>
    </cfRule>
    <cfRule type="cellIs" dxfId="75" priority="78" operator="equal">
      <formula>"Low"</formula>
    </cfRule>
  </conditionalFormatting>
  <conditionalFormatting sqref="P107">
    <cfRule type="cellIs" dxfId="74" priority="73" operator="equal">
      <formula>"High"</formula>
    </cfRule>
    <cfRule type="cellIs" dxfId="73" priority="74" operator="equal">
      <formula>"Medium"</formula>
    </cfRule>
    <cfRule type="cellIs" dxfId="72" priority="75" operator="equal">
      <formula>"Low"</formula>
    </cfRule>
  </conditionalFormatting>
  <conditionalFormatting sqref="R107">
    <cfRule type="cellIs" dxfId="71" priority="70" operator="equal">
      <formula>"High"</formula>
    </cfRule>
    <cfRule type="cellIs" dxfId="70" priority="71" operator="equal">
      <formula>"Medium"</formula>
    </cfRule>
    <cfRule type="cellIs" dxfId="69" priority="72" operator="equal">
      <formula>"Low"</formula>
    </cfRule>
  </conditionalFormatting>
  <conditionalFormatting sqref="S107">
    <cfRule type="cellIs" dxfId="68" priority="67" operator="equal">
      <formula>"High"</formula>
    </cfRule>
    <cfRule type="cellIs" dxfId="67" priority="68" operator="equal">
      <formula>"Medium"</formula>
    </cfRule>
    <cfRule type="cellIs" dxfId="66" priority="69" operator="equal">
      <formula>"Low"</formula>
    </cfRule>
  </conditionalFormatting>
  <conditionalFormatting sqref="W107">
    <cfRule type="cellIs" dxfId="65" priority="64" operator="equal">
      <formula>"High"</formula>
    </cfRule>
    <cfRule type="cellIs" dxfId="64" priority="65" operator="equal">
      <formula>"Medium"</formula>
    </cfRule>
    <cfRule type="cellIs" dxfId="63" priority="66" operator="equal">
      <formula>"Low"</formula>
    </cfRule>
  </conditionalFormatting>
  <conditionalFormatting sqref="X107">
    <cfRule type="cellIs" dxfId="62" priority="61" operator="equal">
      <formula>"High"</formula>
    </cfRule>
    <cfRule type="cellIs" dxfId="61" priority="62" operator="equal">
      <formula>"Medium"</formula>
    </cfRule>
    <cfRule type="cellIs" dxfId="60" priority="63" operator="equal">
      <formula>"Low"</formula>
    </cfRule>
  </conditionalFormatting>
  <conditionalFormatting sqref="AC107">
    <cfRule type="cellIs" dxfId="59" priority="58" operator="equal">
      <formula>"High"</formula>
    </cfRule>
    <cfRule type="cellIs" dxfId="58" priority="59" operator="equal">
      <formula>"Medium"</formula>
    </cfRule>
    <cfRule type="cellIs" dxfId="57" priority="60" operator="equal">
      <formula>"Low"</formula>
    </cfRule>
  </conditionalFormatting>
  <conditionalFormatting sqref="AD107">
    <cfRule type="cellIs" dxfId="56" priority="55" operator="equal">
      <formula>"High"</formula>
    </cfRule>
    <cfRule type="cellIs" dxfId="55" priority="56" operator="equal">
      <formula>"Medium"</formula>
    </cfRule>
    <cfRule type="cellIs" dxfId="54" priority="57" operator="equal">
      <formula>"Low"</formula>
    </cfRule>
  </conditionalFormatting>
  <conditionalFormatting sqref="O104">
    <cfRule type="cellIs" dxfId="53" priority="52" operator="equal">
      <formula>"High"</formula>
    </cfRule>
    <cfRule type="cellIs" dxfId="52" priority="53" operator="equal">
      <formula>"Medium"</formula>
    </cfRule>
    <cfRule type="cellIs" dxfId="51" priority="54" operator="equal">
      <formula>"Low"</formula>
    </cfRule>
  </conditionalFormatting>
  <conditionalFormatting sqref="P104">
    <cfRule type="cellIs" dxfId="50" priority="49" operator="equal">
      <formula>"High"</formula>
    </cfRule>
    <cfRule type="cellIs" dxfId="49" priority="50" operator="equal">
      <formula>"Medium"</formula>
    </cfRule>
    <cfRule type="cellIs" dxfId="48" priority="51" operator="equal">
      <formula>"Low"</formula>
    </cfRule>
  </conditionalFormatting>
  <conditionalFormatting sqref="O110">
    <cfRule type="cellIs" dxfId="47" priority="46" operator="equal">
      <formula>"High"</formula>
    </cfRule>
    <cfRule type="cellIs" dxfId="46" priority="47" operator="equal">
      <formula>"Medium"</formula>
    </cfRule>
    <cfRule type="cellIs" dxfId="45" priority="48" operator="equal">
      <formula>"Low"</formula>
    </cfRule>
  </conditionalFormatting>
  <conditionalFormatting sqref="Q110">
    <cfRule type="cellIs" dxfId="44" priority="43" operator="equal">
      <formula>"High"</formula>
    </cfRule>
    <cfRule type="cellIs" dxfId="43" priority="44" operator="equal">
      <formula>"Medium"</formula>
    </cfRule>
    <cfRule type="cellIs" dxfId="42" priority="45" operator="equal">
      <formula>"Low"</formula>
    </cfRule>
  </conditionalFormatting>
  <conditionalFormatting sqref="O113">
    <cfRule type="cellIs" dxfId="41" priority="40" operator="equal">
      <formula>"High"</formula>
    </cfRule>
    <cfRule type="cellIs" dxfId="40" priority="41" operator="equal">
      <formula>"Medium"</formula>
    </cfRule>
    <cfRule type="cellIs" dxfId="39" priority="42" operator="equal">
      <formula>"Low"</formula>
    </cfRule>
  </conditionalFormatting>
  <conditionalFormatting sqref="Q113">
    <cfRule type="cellIs" dxfId="38" priority="37" operator="equal">
      <formula>"High"</formula>
    </cfRule>
    <cfRule type="cellIs" dxfId="37" priority="38" operator="equal">
      <formula>"Medium"</formula>
    </cfRule>
    <cfRule type="cellIs" dxfId="36" priority="39" operator="equal">
      <formula>"Low"</formula>
    </cfRule>
  </conditionalFormatting>
  <conditionalFormatting sqref="G116:R116">
    <cfRule type="cellIs" dxfId="35" priority="34" operator="equal">
      <formula>"High"</formula>
    </cfRule>
    <cfRule type="cellIs" dxfId="34" priority="35" operator="equal">
      <formula>"Medium"</formula>
    </cfRule>
    <cfRule type="cellIs" dxfId="33" priority="36" operator="equal">
      <formula>"Low"</formula>
    </cfRule>
  </conditionalFormatting>
  <conditionalFormatting sqref="T116">
    <cfRule type="cellIs" dxfId="32" priority="31" operator="equal">
      <formula>"High"</formula>
    </cfRule>
    <cfRule type="cellIs" dxfId="31" priority="32" operator="equal">
      <formula>"Medium"</formula>
    </cfRule>
    <cfRule type="cellIs" dxfId="30" priority="33" operator="equal">
      <formula>"Low"</formula>
    </cfRule>
  </conditionalFormatting>
  <conditionalFormatting sqref="V116:AA116">
    <cfRule type="cellIs" dxfId="29" priority="28" operator="equal">
      <formula>"High"</formula>
    </cfRule>
    <cfRule type="cellIs" dxfId="28" priority="29" operator="equal">
      <formula>"Medium"</formula>
    </cfRule>
    <cfRule type="cellIs" dxfId="27" priority="30" operator="equal">
      <formula>"Low"</formula>
    </cfRule>
  </conditionalFormatting>
  <conditionalFormatting sqref="AD116">
    <cfRule type="cellIs" dxfId="26" priority="25" operator="equal">
      <formula>"High"</formula>
    </cfRule>
    <cfRule type="cellIs" dxfId="25" priority="26" operator="equal">
      <formula>"Medium"</formula>
    </cfRule>
    <cfRule type="cellIs" dxfId="24" priority="27" operator="equal">
      <formula>"Low"</formula>
    </cfRule>
  </conditionalFormatting>
  <conditionalFormatting sqref="AF116">
    <cfRule type="cellIs" dxfId="23" priority="22" operator="equal">
      <formula>"High"</formula>
    </cfRule>
    <cfRule type="cellIs" dxfId="22" priority="23" operator="equal">
      <formula>"Medium"</formula>
    </cfRule>
    <cfRule type="cellIs" dxfId="21" priority="24" operator="equal">
      <formula>"Low"</formula>
    </cfRule>
  </conditionalFormatting>
  <conditionalFormatting sqref="O122">
    <cfRule type="cellIs" dxfId="20" priority="19" operator="equal">
      <formula>"High"</formula>
    </cfRule>
    <cfRule type="cellIs" dxfId="19" priority="20" operator="equal">
      <formula>"Medium"</formula>
    </cfRule>
    <cfRule type="cellIs" dxfId="18" priority="21" operator="equal">
      <formula>"Low"</formula>
    </cfRule>
  </conditionalFormatting>
  <conditionalFormatting sqref="Q122">
    <cfRule type="cellIs" dxfId="17" priority="16" operator="equal">
      <formula>"High"</formula>
    </cfRule>
    <cfRule type="cellIs" dxfId="16" priority="17" operator="equal">
      <formula>"Medium"</formula>
    </cfRule>
    <cfRule type="cellIs" dxfId="15" priority="18" operator="equal">
      <formula>"Low"</formula>
    </cfRule>
  </conditionalFormatting>
  <conditionalFormatting sqref="O134:S134">
    <cfRule type="cellIs" dxfId="14" priority="13" operator="equal">
      <formula>"High"</formula>
    </cfRule>
    <cfRule type="cellIs" dxfId="13" priority="14" operator="equal">
      <formula>"Medium"</formula>
    </cfRule>
    <cfRule type="cellIs" dxfId="12" priority="15" operator="equal">
      <formula>"Low"</formula>
    </cfRule>
  </conditionalFormatting>
  <conditionalFormatting sqref="P140">
    <cfRule type="cellIs" dxfId="11" priority="10" operator="equal">
      <formula>"High"</formula>
    </cfRule>
    <cfRule type="cellIs" dxfId="10" priority="11" operator="equal">
      <formula>"Medium"</formula>
    </cfRule>
    <cfRule type="cellIs" dxfId="9" priority="12" operator="equal">
      <formula>"Low"</formula>
    </cfRule>
  </conditionalFormatting>
  <conditionalFormatting sqref="S140">
    <cfRule type="cellIs" dxfId="8" priority="7" operator="equal">
      <formula>"High"</formula>
    </cfRule>
    <cfRule type="cellIs" dxfId="7" priority="8" operator="equal">
      <formula>"Medium"</formula>
    </cfRule>
    <cfRule type="cellIs" dxfId="6" priority="9" operator="equal">
      <formula>"Low"</formula>
    </cfRule>
  </conditionalFormatting>
  <conditionalFormatting sqref="S143">
    <cfRule type="cellIs" dxfId="5" priority="4" operator="equal">
      <formula>"High"</formula>
    </cfRule>
    <cfRule type="cellIs" dxfId="4" priority="5" operator="equal">
      <formula>"Medium"</formula>
    </cfRule>
    <cfRule type="cellIs" dxfId="3" priority="6" operator="equal">
      <formula>"Low"</formula>
    </cfRule>
  </conditionalFormatting>
  <conditionalFormatting sqref="O143:Q143">
    <cfRule type="cellIs" dxfId="2" priority="1" operator="equal">
      <formula>"High"</formula>
    </cfRule>
    <cfRule type="cellIs" dxfId="1" priority="2" operator="equal">
      <formula>"Medium"</formula>
    </cfRule>
    <cfRule type="cellIs" dxfId="0" priority="3" operator="equal">
      <formula>"Low"</formula>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E9CAF-FBC9-4926-8399-F039ACF7A172}">
  <dimension ref="A1:C7"/>
  <sheetViews>
    <sheetView topLeftCell="A10" zoomScale="175" zoomScaleNormal="175" workbookViewId="0">
      <selection activeCell="J10" sqref="J10"/>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54296875" bestFit="1" customWidth="1"/>
  </cols>
  <sheetData>
    <row r="1" spans="1:3" x14ac:dyDescent="0.35">
      <c r="A1" s="29" t="s">
        <v>564</v>
      </c>
      <c r="B1" t="s">
        <v>370</v>
      </c>
    </row>
    <row r="3" spans="1:3" x14ac:dyDescent="0.35">
      <c r="A3" s="29" t="s">
        <v>623</v>
      </c>
      <c r="B3" s="29" t="s">
        <v>565</v>
      </c>
    </row>
    <row r="4" spans="1:3" x14ac:dyDescent="0.35">
      <c r="A4" s="29" t="s">
        <v>622</v>
      </c>
      <c r="B4" t="s">
        <v>219</v>
      </c>
      <c r="C4" t="s">
        <v>567</v>
      </c>
    </row>
    <row r="5" spans="1:3" x14ac:dyDescent="0.35">
      <c r="A5" t="s">
        <v>575</v>
      </c>
      <c r="B5" s="30">
        <v>6</v>
      </c>
      <c r="C5" s="30">
        <v>1</v>
      </c>
    </row>
    <row r="6" spans="1:3" x14ac:dyDescent="0.35">
      <c r="A6" t="s">
        <v>582</v>
      </c>
      <c r="B6" s="30">
        <v>3</v>
      </c>
      <c r="C6" s="30"/>
    </row>
    <row r="7" spans="1:3" x14ac:dyDescent="0.35">
      <c r="A7" t="s">
        <v>577</v>
      </c>
      <c r="B7" s="30">
        <v>1</v>
      </c>
      <c r="C7" s="30"/>
    </row>
  </sheetData>
  <pageMargins left="0.511811024" right="0.511811024" top="0.78740157499999996" bottom="0.78740157499999996" header="0.31496062000000002" footer="0.31496062000000002"/>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FB6FB-466A-42FE-9EBB-EF9B077CE8C7}">
  <dimension ref="A1:C7"/>
  <sheetViews>
    <sheetView topLeftCell="A10" zoomScale="175" zoomScaleNormal="175" workbookViewId="0">
      <selection activeCell="J10" sqref="J10"/>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54296875" bestFit="1" customWidth="1"/>
  </cols>
  <sheetData>
    <row r="1" spans="1:3" x14ac:dyDescent="0.35">
      <c r="A1" s="29" t="s">
        <v>564</v>
      </c>
      <c r="B1" t="s">
        <v>370</v>
      </c>
    </row>
    <row r="3" spans="1:3" x14ac:dyDescent="0.35">
      <c r="A3" s="29" t="s">
        <v>625</v>
      </c>
      <c r="B3" s="29" t="s">
        <v>565</v>
      </c>
    </row>
    <row r="4" spans="1:3" x14ac:dyDescent="0.35">
      <c r="A4" s="29" t="s">
        <v>624</v>
      </c>
      <c r="B4" t="s">
        <v>219</v>
      </c>
      <c r="C4" t="s">
        <v>567</v>
      </c>
    </row>
    <row r="5" spans="1:3" x14ac:dyDescent="0.35">
      <c r="A5" t="s">
        <v>575</v>
      </c>
      <c r="B5" s="30">
        <v>7</v>
      </c>
      <c r="C5" s="30"/>
    </row>
    <row r="6" spans="1:3" x14ac:dyDescent="0.35">
      <c r="A6" t="s">
        <v>577</v>
      </c>
      <c r="B6" s="30">
        <v>2</v>
      </c>
      <c r="C6" s="30"/>
    </row>
    <row r="7" spans="1:3" x14ac:dyDescent="0.35">
      <c r="A7" t="s">
        <v>576</v>
      </c>
      <c r="B7" s="30">
        <v>1</v>
      </c>
      <c r="C7" s="30">
        <v>1</v>
      </c>
    </row>
  </sheetData>
  <pageMargins left="0.511811024" right="0.511811024" top="0.78740157499999996" bottom="0.78740157499999996" header="0.31496062000000002" footer="0.31496062000000002"/>
  <pageSetup paperSize="9" orientation="portrait"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13F2C-B626-4A10-BE16-CC9361889563}">
  <dimension ref="A1:C6"/>
  <sheetViews>
    <sheetView topLeftCell="A7" zoomScale="175" zoomScaleNormal="175" workbookViewId="0">
      <selection activeCell="K11" sqref="K11"/>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54296875" bestFit="1" customWidth="1"/>
  </cols>
  <sheetData>
    <row r="1" spans="1:3" x14ac:dyDescent="0.35">
      <c r="A1" s="29" t="s">
        <v>564</v>
      </c>
      <c r="B1" t="s">
        <v>370</v>
      </c>
    </row>
    <row r="3" spans="1:3" x14ac:dyDescent="0.35">
      <c r="A3" s="29" t="s">
        <v>627</v>
      </c>
      <c r="B3" s="29" t="s">
        <v>565</v>
      </c>
    </row>
    <row r="4" spans="1:3" x14ac:dyDescent="0.35">
      <c r="A4" s="29" t="s">
        <v>626</v>
      </c>
      <c r="B4" t="s">
        <v>219</v>
      </c>
      <c r="C4" t="s">
        <v>567</v>
      </c>
    </row>
    <row r="5" spans="1:3" x14ac:dyDescent="0.35">
      <c r="A5" t="s">
        <v>577</v>
      </c>
      <c r="B5" s="30">
        <v>3</v>
      </c>
      <c r="C5" s="30">
        <v>1</v>
      </c>
    </row>
    <row r="6" spans="1:3" x14ac:dyDescent="0.35">
      <c r="A6" t="s">
        <v>576</v>
      </c>
      <c r="B6" s="30">
        <v>7</v>
      </c>
      <c r="C6" s="30"/>
    </row>
  </sheetData>
  <pageMargins left="0.511811024" right="0.511811024" top="0.78740157499999996" bottom="0.78740157499999996" header="0.31496062000000002" footer="0.31496062000000002"/>
  <pageSetup paperSize="9" orientation="portrait" r:id="rId2"/>
  <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3454-93CA-4F00-9CAB-AE1D0BB1AAC8}">
  <dimension ref="A1:C7"/>
  <sheetViews>
    <sheetView topLeftCell="A7" zoomScale="175" zoomScaleNormal="175" workbookViewId="0">
      <selection activeCell="J11" sqref="J11"/>
    </sheetView>
  </sheetViews>
  <sheetFormatPr defaultRowHeight="14.5" x14ac:dyDescent="0.35"/>
  <cols>
    <col min="1" max="1" width="22.7265625" bestFit="1" customWidth="1"/>
    <col min="2" max="2" width="10.36328125" bestFit="1" customWidth="1"/>
    <col min="3" max="3" width="3.08984375" bestFit="1" customWidth="1"/>
    <col min="4" max="4" width="7.08984375" bestFit="1" customWidth="1"/>
    <col min="5" max="5" width="6.6328125" bestFit="1" customWidth="1"/>
    <col min="6" max="6" width="3.26953125" bestFit="1" customWidth="1"/>
    <col min="7" max="7" width="3.54296875" bestFit="1" customWidth="1"/>
  </cols>
  <sheetData>
    <row r="1" spans="1:3" x14ac:dyDescent="0.35">
      <c r="A1" s="29" t="s">
        <v>564</v>
      </c>
      <c r="B1" t="s">
        <v>370</v>
      </c>
    </row>
    <row r="3" spans="1:3" x14ac:dyDescent="0.35">
      <c r="A3" s="29" t="s">
        <v>629</v>
      </c>
      <c r="B3" s="29" t="s">
        <v>565</v>
      </c>
    </row>
    <row r="4" spans="1:3" x14ac:dyDescent="0.35">
      <c r="A4" s="29" t="s">
        <v>628</v>
      </c>
      <c r="B4" t="s">
        <v>219</v>
      </c>
      <c r="C4" t="s">
        <v>567</v>
      </c>
    </row>
    <row r="5" spans="1:3" x14ac:dyDescent="0.35">
      <c r="A5" t="s">
        <v>575</v>
      </c>
      <c r="B5" s="30">
        <v>5</v>
      </c>
      <c r="C5" s="30">
        <v>1</v>
      </c>
    </row>
    <row r="6" spans="1:3" x14ac:dyDescent="0.35">
      <c r="A6" t="s">
        <v>582</v>
      </c>
      <c r="B6" s="30">
        <v>4</v>
      </c>
      <c r="C6" s="30"/>
    </row>
    <row r="7" spans="1:3" x14ac:dyDescent="0.35">
      <c r="A7" t="s">
        <v>577</v>
      </c>
      <c r="B7" s="30">
        <v>1</v>
      </c>
      <c r="C7" s="30"/>
    </row>
  </sheetData>
  <pageMargins left="0.511811024" right="0.511811024" top="0.78740157499999996" bottom="0.78740157499999996" header="0.31496062000000002" footer="0.31496062000000002"/>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29AC2-2BE5-43F6-BB85-0812DCF89E2D}">
  <dimension ref="A1:W65"/>
  <sheetViews>
    <sheetView zoomScale="115" zoomScaleNormal="115" workbookViewId="0">
      <selection activeCell="Y3" sqref="Y3:Y25"/>
    </sheetView>
  </sheetViews>
  <sheetFormatPr defaultRowHeight="14.5" x14ac:dyDescent="0.35"/>
  <cols>
    <col min="1" max="1" width="8.7265625" customWidth="1"/>
  </cols>
  <sheetData>
    <row r="1" spans="1:23" x14ac:dyDescent="0.35">
      <c r="A1" s="93" t="s">
        <v>766</v>
      </c>
      <c r="B1" s="93"/>
      <c r="C1" s="93"/>
      <c r="D1" s="93"/>
      <c r="E1" s="93"/>
      <c r="F1" s="93"/>
      <c r="G1" s="93"/>
      <c r="H1" s="61"/>
      <c r="I1" s="93" t="s">
        <v>768</v>
      </c>
      <c r="J1" s="93"/>
      <c r="K1" s="93"/>
      <c r="L1" s="93"/>
      <c r="M1" s="93"/>
      <c r="N1" s="93"/>
      <c r="O1" s="93"/>
      <c r="P1" s="61"/>
      <c r="Q1" s="93" t="s">
        <v>769</v>
      </c>
      <c r="R1" s="93"/>
      <c r="S1" s="93"/>
      <c r="T1" s="93"/>
      <c r="U1" s="93"/>
      <c r="V1" s="93"/>
      <c r="W1" s="93"/>
    </row>
    <row r="2" spans="1:23" x14ac:dyDescent="0.35">
      <c r="A2" s="70"/>
      <c r="B2" s="64" t="s">
        <v>707</v>
      </c>
      <c r="C2" s="68" t="s">
        <v>767</v>
      </c>
      <c r="D2" s="68" t="s">
        <v>185</v>
      </c>
      <c r="E2" s="68" t="s">
        <v>566</v>
      </c>
      <c r="F2" s="68" t="s">
        <v>67</v>
      </c>
      <c r="G2" s="66" t="s">
        <v>568</v>
      </c>
      <c r="H2" s="61"/>
      <c r="I2" s="70"/>
      <c r="J2" s="64" t="s">
        <v>707</v>
      </c>
      <c r="K2" s="68" t="s">
        <v>767</v>
      </c>
      <c r="L2" s="68" t="s">
        <v>185</v>
      </c>
      <c r="M2" s="68" t="s">
        <v>566</v>
      </c>
      <c r="N2" s="68" t="s">
        <v>67</v>
      </c>
      <c r="O2" s="66" t="s">
        <v>568</v>
      </c>
      <c r="P2" s="61"/>
      <c r="Q2" s="70"/>
      <c r="R2" s="64" t="s">
        <v>707</v>
      </c>
      <c r="S2" s="68" t="s">
        <v>767</v>
      </c>
      <c r="T2" s="68" t="s">
        <v>185</v>
      </c>
      <c r="U2" s="68" t="s">
        <v>566</v>
      </c>
      <c r="V2" s="68" t="s">
        <v>67</v>
      </c>
      <c r="W2" s="66" t="s">
        <v>568</v>
      </c>
    </row>
    <row r="3" spans="1:23" x14ac:dyDescent="0.35">
      <c r="A3" s="63" t="s">
        <v>739</v>
      </c>
      <c r="B3" s="65">
        <v>3.9818181818181819</v>
      </c>
      <c r="C3" s="69">
        <v>3.5454545454545454</v>
      </c>
      <c r="D3" s="69">
        <v>3.4</v>
      </c>
      <c r="E3" s="69">
        <v>4.0909090909090908</v>
      </c>
      <c r="F3" s="69">
        <v>4</v>
      </c>
      <c r="G3" s="67">
        <v>4.384615384615385</v>
      </c>
      <c r="H3" s="61"/>
      <c r="I3" s="63" t="s">
        <v>739</v>
      </c>
      <c r="J3" s="65">
        <v>3.9565217391304346</v>
      </c>
      <c r="K3" s="69">
        <v>5</v>
      </c>
      <c r="L3" s="69">
        <v>5</v>
      </c>
      <c r="M3" s="69">
        <v>3.6666666666666665</v>
      </c>
      <c r="N3" s="69">
        <v>1</v>
      </c>
      <c r="O3" s="67">
        <v>5</v>
      </c>
      <c r="P3" s="61"/>
      <c r="Q3" s="63" t="s">
        <v>739</v>
      </c>
      <c r="R3" s="65">
        <v>4.0697674418604652</v>
      </c>
      <c r="S3" s="69">
        <v>3.4</v>
      </c>
      <c r="T3" s="69">
        <v>3</v>
      </c>
      <c r="U3" s="69">
        <v>4.5294117647058822</v>
      </c>
      <c r="V3" s="69">
        <v>5</v>
      </c>
      <c r="W3" s="67">
        <v>4.1111111111111098</v>
      </c>
    </row>
    <row r="4" spans="1:23" x14ac:dyDescent="0.35">
      <c r="A4" s="63" t="s">
        <v>740</v>
      </c>
      <c r="B4" s="65">
        <v>3.3773584905660377</v>
      </c>
      <c r="C4" s="69">
        <v>3</v>
      </c>
      <c r="D4" s="69">
        <v>3</v>
      </c>
      <c r="E4" s="69">
        <v>3.5714285714285716</v>
      </c>
      <c r="F4" s="69">
        <v>4</v>
      </c>
      <c r="G4" s="67">
        <v>3.3333333333333335</v>
      </c>
      <c r="H4" s="61"/>
      <c r="I4" s="63" t="s">
        <v>740</v>
      </c>
      <c r="J4" s="65">
        <v>3.2608695652173911</v>
      </c>
      <c r="K4" s="69">
        <v>3</v>
      </c>
      <c r="L4" s="69">
        <v>5</v>
      </c>
      <c r="M4" s="69">
        <v>3.5333333333333332</v>
      </c>
      <c r="N4" s="69">
        <v>5</v>
      </c>
      <c r="O4" s="67">
        <v>1.8</v>
      </c>
      <c r="P4" s="61"/>
      <c r="Q4" s="63" t="s">
        <v>740</v>
      </c>
      <c r="R4" s="65">
        <v>3.3902439024390243</v>
      </c>
      <c r="S4" s="69">
        <v>3</v>
      </c>
      <c r="T4" s="69">
        <v>2.5</v>
      </c>
      <c r="U4" s="69">
        <v>3.375</v>
      </c>
      <c r="V4" s="69">
        <v>3.6666666666666665</v>
      </c>
      <c r="W4" s="67">
        <v>4.25</v>
      </c>
    </row>
    <row r="5" spans="1:23" x14ac:dyDescent="0.35">
      <c r="A5" s="63" t="s">
        <v>741</v>
      </c>
      <c r="B5" s="65">
        <v>2.0638297872340425</v>
      </c>
      <c r="C5" s="69">
        <v>3</v>
      </c>
      <c r="D5" s="69">
        <v>1.5</v>
      </c>
      <c r="E5" s="69">
        <v>2.1578947368421053</v>
      </c>
      <c r="F5" s="69">
        <v>2.5</v>
      </c>
      <c r="G5" s="67">
        <v>1.4615384615384615</v>
      </c>
      <c r="H5" s="61"/>
      <c r="I5" s="63" t="s">
        <v>741</v>
      </c>
      <c r="J5" s="65">
        <v>1.8181818181818181</v>
      </c>
      <c r="K5" s="69">
        <v>1</v>
      </c>
      <c r="L5" s="69">
        <v>1</v>
      </c>
      <c r="M5" s="69">
        <v>2</v>
      </c>
      <c r="N5" s="69">
        <v>3</v>
      </c>
      <c r="O5" s="67">
        <v>1.4</v>
      </c>
      <c r="P5" s="61"/>
      <c r="Q5" s="63" t="s">
        <v>741</v>
      </c>
      <c r="R5" s="65">
        <v>2.1428571428571428</v>
      </c>
      <c r="S5" s="69">
        <v>3.3333333333333335</v>
      </c>
      <c r="T5" s="69">
        <v>1.6666666666666667</v>
      </c>
      <c r="U5" s="69">
        <v>2.1428571428571428</v>
      </c>
      <c r="V5" s="69">
        <v>2.3333333333333335</v>
      </c>
      <c r="W5" s="67">
        <v>1.4444444444444444</v>
      </c>
    </row>
    <row r="6" spans="1:23" x14ac:dyDescent="0.35">
      <c r="A6" s="63" t="s">
        <v>742</v>
      </c>
      <c r="B6" s="65">
        <v>2.8431372549019609</v>
      </c>
      <c r="C6" s="69">
        <v>2.6</v>
      </c>
      <c r="D6" s="69">
        <v>3</v>
      </c>
      <c r="E6" s="69">
        <v>3</v>
      </c>
      <c r="F6" s="69">
        <v>2.6666666666666665</v>
      </c>
      <c r="G6" s="67">
        <v>2.75</v>
      </c>
      <c r="H6" s="61"/>
      <c r="I6" s="63" t="s">
        <v>742</v>
      </c>
      <c r="J6" s="65">
        <v>2.875</v>
      </c>
      <c r="K6" s="69">
        <v>3</v>
      </c>
      <c r="L6" s="69">
        <v>3</v>
      </c>
      <c r="M6" s="69">
        <v>2.875</v>
      </c>
      <c r="N6" s="69">
        <v>4</v>
      </c>
      <c r="O6" s="67">
        <v>2.6</v>
      </c>
      <c r="P6" s="61"/>
      <c r="Q6" s="63" t="s">
        <v>742</v>
      </c>
      <c r="R6" s="65">
        <v>2.763157894736842</v>
      </c>
      <c r="S6" s="69">
        <v>2.5555555555555554</v>
      </c>
      <c r="T6" s="69">
        <v>3</v>
      </c>
      <c r="U6" s="69">
        <v>3</v>
      </c>
      <c r="V6" s="69">
        <v>2</v>
      </c>
      <c r="W6" s="67">
        <v>2.625</v>
      </c>
    </row>
    <row r="7" spans="1:23" x14ac:dyDescent="0.35">
      <c r="A7" s="63" t="s">
        <v>743</v>
      </c>
      <c r="B7" s="65">
        <v>1.7924528301886793</v>
      </c>
      <c r="C7" s="69">
        <v>1.5454545454545454</v>
      </c>
      <c r="D7" s="69">
        <v>2</v>
      </c>
      <c r="E7" s="69">
        <v>1.7619047619047619</v>
      </c>
      <c r="F7" s="69">
        <v>1.5</v>
      </c>
      <c r="G7" s="67">
        <v>2.0769230769230771</v>
      </c>
      <c r="H7" s="61"/>
      <c r="I7" s="63" t="s">
        <v>743</v>
      </c>
      <c r="J7" s="65">
        <v>1.6666666666666667</v>
      </c>
      <c r="K7" s="69">
        <v>1</v>
      </c>
      <c r="L7" s="69">
        <v>1</v>
      </c>
      <c r="M7" s="69">
        <v>1.75</v>
      </c>
      <c r="N7" s="69">
        <v>1</v>
      </c>
      <c r="O7" s="67">
        <v>1.8</v>
      </c>
      <c r="P7" s="61"/>
      <c r="Q7" s="63" t="s">
        <v>743</v>
      </c>
      <c r="R7" s="65">
        <v>1.75</v>
      </c>
      <c r="S7" s="69">
        <v>1.6</v>
      </c>
      <c r="T7" s="69">
        <v>2.3333333333333335</v>
      </c>
      <c r="U7" s="69">
        <v>1.5333333333333334</v>
      </c>
      <c r="V7" s="69">
        <v>1.6666666666666667</v>
      </c>
      <c r="W7" s="67">
        <v>2.1111111111111112</v>
      </c>
    </row>
    <row r="8" spans="1:23" x14ac:dyDescent="0.35">
      <c r="A8" s="63" t="s">
        <v>744</v>
      </c>
      <c r="B8" s="65">
        <v>2.7407407407407409</v>
      </c>
      <c r="C8" s="69">
        <v>2.6363636363636362</v>
      </c>
      <c r="D8" s="69">
        <v>2.6</v>
      </c>
      <c r="E8" s="69">
        <v>2.4285714285714284</v>
      </c>
      <c r="F8" s="69">
        <v>2</v>
      </c>
      <c r="G8" s="67">
        <v>3.6153846153846154</v>
      </c>
      <c r="H8" s="61"/>
      <c r="I8" s="63" t="s">
        <v>744</v>
      </c>
      <c r="J8" s="65">
        <v>2.5833333333333335</v>
      </c>
      <c r="K8" s="69">
        <v>3</v>
      </c>
      <c r="L8" s="69">
        <v>1</v>
      </c>
      <c r="M8" s="69">
        <v>2.5</v>
      </c>
      <c r="N8" s="69">
        <v>1</v>
      </c>
      <c r="O8" s="67">
        <v>3.4</v>
      </c>
      <c r="P8" s="61"/>
      <c r="Q8" s="63" t="s">
        <v>744</v>
      </c>
      <c r="R8" s="65">
        <v>2.8048780487804876</v>
      </c>
      <c r="S8" s="69">
        <v>2.6</v>
      </c>
      <c r="T8" s="69">
        <v>3</v>
      </c>
      <c r="U8" s="69">
        <v>2.3333333333333335</v>
      </c>
      <c r="V8" s="69">
        <v>2.3333333333333335</v>
      </c>
      <c r="W8" s="67">
        <v>3.8888888888888888</v>
      </c>
    </row>
    <row r="9" spans="1:23" x14ac:dyDescent="0.35">
      <c r="A9" s="63" t="s">
        <v>745</v>
      </c>
      <c r="B9" s="65">
        <v>1.8846153846153846</v>
      </c>
      <c r="C9" s="69">
        <v>1.4545454545454546</v>
      </c>
      <c r="D9" s="69">
        <v>2</v>
      </c>
      <c r="E9" s="69">
        <v>2.0952380952380953</v>
      </c>
      <c r="F9" s="69">
        <v>1.5</v>
      </c>
      <c r="G9" s="67">
        <v>2</v>
      </c>
      <c r="H9" s="61"/>
      <c r="I9" s="63" t="s">
        <v>745</v>
      </c>
      <c r="J9" s="65">
        <v>2.2608695652173911</v>
      </c>
      <c r="K9" s="69">
        <v>1</v>
      </c>
      <c r="L9" s="69">
        <v>3</v>
      </c>
      <c r="M9" s="69">
        <v>2.3333333333333335</v>
      </c>
      <c r="N9" s="69">
        <v>3</v>
      </c>
      <c r="O9" s="67">
        <v>2</v>
      </c>
      <c r="P9" s="61"/>
      <c r="Q9" s="63" t="s">
        <v>745</v>
      </c>
      <c r="R9" s="65">
        <v>1.7250000000000001</v>
      </c>
      <c r="S9" s="69">
        <v>1.5</v>
      </c>
      <c r="T9" s="69">
        <v>1.6666666666666667</v>
      </c>
      <c r="U9" s="69">
        <v>1.9375</v>
      </c>
      <c r="V9" s="69">
        <v>1</v>
      </c>
      <c r="W9" s="67">
        <v>1.875</v>
      </c>
    </row>
    <row r="10" spans="1:23" x14ac:dyDescent="0.35">
      <c r="A10" s="63" t="s">
        <v>746</v>
      </c>
      <c r="B10" s="65">
        <v>1.9411764705882353</v>
      </c>
      <c r="C10" s="69">
        <v>1</v>
      </c>
      <c r="D10" s="69">
        <v>1.8</v>
      </c>
      <c r="E10" s="69">
        <v>2.3333333333333335</v>
      </c>
      <c r="F10" s="69">
        <v>1</v>
      </c>
      <c r="G10" s="67">
        <v>2.3333333333333335</v>
      </c>
      <c r="H10" s="61"/>
      <c r="I10" s="63" t="s">
        <v>746</v>
      </c>
      <c r="J10" s="65">
        <v>1.8695652173913044</v>
      </c>
      <c r="K10" s="69">
        <v>1</v>
      </c>
      <c r="L10" s="69">
        <v>1</v>
      </c>
      <c r="M10" s="69">
        <v>2.0666666666666669</v>
      </c>
      <c r="N10" s="69">
        <v>1</v>
      </c>
      <c r="O10" s="67">
        <v>1.8</v>
      </c>
      <c r="P10" s="61"/>
      <c r="Q10" s="63" t="s">
        <v>746</v>
      </c>
      <c r="R10" s="65">
        <v>2.0256410256410255</v>
      </c>
      <c r="S10" s="69">
        <v>1</v>
      </c>
      <c r="T10" s="69">
        <v>2</v>
      </c>
      <c r="U10" s="69">
        <v>2.5</v>
      </c>
      <c r="V10" s="69">
        <v>1</v>
      </c>
      <c r="W10" s="67">
        <v>2.5</v>
      </c>
    </row>
    <row r="11" spans="1:23" x14ac:dyDescent="0.35">
      <c r="A11" s="63" t="s">
        <v>747</v>
      </c>
      <c r="B11" s="65">
        <v>3.5555555555555554</v>
      </c>
      <c r="C11" s="69">
        <v>4.4545454545454541</v>
      </c>
      <c r="D11" s="69">
        <v>4.2</v>
      </c>
      <c r="E11" s="69">
        <v>2.3333333333333335</v>
      </c>
      <c r="F11" s="69">
        <v>5</v>
      </c>
      <c r="G11" s="67">
        <v>4.0769230769230766</v>
      </c>
      <c r="H11" s="61"/>
      <c r="I11" s="63" t="s">
        <v>747</v>
      </c>
      <c r="J11" s="65">
        <v>3.4347826086956523</v>
      </c>
      <c r="K11" s="69">
        <v>5</v>
      </c>
      <c r="L11" s="69">
        <v>5</v>
      </c>
      <c r="M11" s="69">
        <v>2.6</v>
      </c>
      <c r="N11" s="69">
        <v>5</v>
      </c>
      <c r="O11" s="67">
        <v>5</v>
      </c>
      <c r="P11" s="61"/>
      <c r="Q11" s="63" t="s">
        <v>747</v>
      </c>
      <c r="R11" s="65">
        <v>3.3333333333333335</v>
      </c>
      <c r="S11" s="69">
        <v>4.4000000000000004</v>
      </c>
      <c r="T11" s="69">
        <v>4</v>
      </c>
      <c r="U11" s="69">
        <v>2</v>
      </c>
      <c r="V11" s="69">
        <v>5</v>
      </c>
      <c r="W11" s="67">
        <v>3.6666666666666665</v>
      </c>
    </row>
    <row r="12" spans="1:23" x14ac:dyDescent="0.35">
      <c r="A12" s="63" t="s">
        <v>748</v>
      </c>
      <c r="B12" s="65">
        <v>1.6590909090909092</v>
      </c>
      <c r="C12" s="69">
        <v>1.2</v>
      </c>
      <c r="D12" s="69">
        <v>1.25</v>
      </c>
      <c r="E12" s="69">
        <v>2.2857142857142856</v>
      </c>
      <c r="F12" s="69">
        <v>1.75</v>
      </c>
      <c r="G12" s="67">
        <v>1.4166666666666667</v>
      </c>
      <c r="H12" s="61"/>
      <c r="I12" s="63" t="s">
        <v>748</v>
      </c>
      <c r="J12" s="65">
        <v>2.2666666666666666</v>
      </c>
      <c r="K12" s="69">
        <v>1</v>
      </c>
      <c r="L12" s="69" t="s">
        <v>54</v>
      </c>
      <c r="M12" s="69">
        <v>2.4444444444444446</v>
      </c>
      <c r="N12" s="69">
        <v>2</v>
      </c>
      <c r="O12" s="67">
        <v>2.25</v>
      </c>
      <c r="P12" s="61"/>
      <c r="Q12" s="63" t="s">
        <v>748</v>
      </c>
      <c r="R12" s="65">
        <v>1.6216216216216217</v>
      </c>
      <c r="S12" s="69">
        <v>1.2222222222222223</v>
      </c>
      <c r="T12" s="69">
        <v>1.25</v>
      </c>
      <c r="U12" s="69">
        <v>2.3846153846153846</v>
      </c>
      <c r="V12" s="69">
        <v>1.6666666666666667</v>
      </c>
      <c r="W12" s="67">
        <v>1</v>
      </c>
    </row>
    <row r="13" spans="1:23" x14ac:dyDescent="0.35">
      <c r="A13" s="63" t="s">
        <v>749</v>
      </c>
      <c r="B13" s="65">
        <v>1.4888888888888889</v>
      </c>
      <c r="C13" s="69">
        <v>1</v>
      </c>
      <c r="D13" s="69">
        <v>1</v>
      </c>
      <c r="E13" s="69">
        <v>2.0666666666666669</v>
      </c>
      <c r="F13" s="69">
        <v>1.5</v>
      </c>
      <c r="G13" s="67">
        <v>1.3076923076923077</v>
      </c>
      <c r="H13" s="61"/>
      <c r="I13" s="63" t="s">
        <v>749</v>
      </c>
      <c r="J13" s="65">
        <v>2.0588235294117645</v>
      </c>
      <c r="K13" s="69" t="s">
        <v>54</v>
      </c>
      <c r="L13" s="69" t="s">
        <v>54</v>
      </c>
      <c r="M13" s="69">
        <v>2.2727272727272729</v>
      </c>
      <c r="N13" s="69">
        <v>1</v>
      </c>
      <c r="O13" s="67">
        <v>1.8</v>
      </c>
      <c r="P13" s="61"/>
      <c r="Q13" s="63" t="s">
        <v>749</v>
      </c>
      <c r="R13" s="65">
        <v>1.5128205128205128</v>
      </c>
      <c r="S13" s="69">
        <v>1</v>
      </c>
      <c r="T13" s="69">
        <v>1</v>
      </c>
      <c r="U13" s="69">
        <v>2.1428571428571428</v>
      </c>
      <c r="V13" s="69">
        <v>1.6666666666666667</v>
      </c>
      <c r="W13" s="67">
        <v>1.2222222222222223</v>
      </c>
    </row>
    <row r="14" spans="1:23" x14ac:dyDescent="0.35">
      <c r="A14" s="63" t="s">
        <v>750</v>
      </c>
      <c r="B14" s="65">
        <v>1.9473684210526316</v>
      </c>
      <c r="C14" s="69">
        <v>1.25</v>
      </c>
      <c r="D14" s="69">
        <v>1.3333333333333333</v>
      </c>
      <c r="E14" s="69">
        <v>2.3333333333333335</v>
      </c>
      <c r="F14" s="69">
        <v>2.25</v>
      </c>
      <c r="G14" s="67">
        <v>2.0909090909090908</v>
      </c>
      <c r="H14" s="61"/>
      <c r="I14" s="63" t="s">
        <v>750</v>
      </c>
      <c r="J14" s="65">
        <v>2.0666666666666669</v>
      </c>
      <c r="K14" s="69">
        <v>1</v>
      </c>
      <c r="L14" s="69" t="s">
        <v>54</v>
      </c>
      <c r="M14" s="69">
        <v>2.2222222222222223</v>
      </c>
      <c r="N14" s="69">
        <v>1</v>
      </c>
      <c r="O14" s="67">
        <v>2.25</v>
      </c>
      <c r="P14" s="61"/>
      <c r="Q14" s="63" t="s">
        <v>750</v>
      </c>
      <c r="R14" s="65">
        <v>2.0333333333333332</v>
      </c>
      <c r="S14" s="69">
        <v>1.2857142857142858</v>
      </c>
      <c r="T14" s="69">
        <v>1.3333333333333333</v>
      </c>
      <c r="U14" s="69">
        <v>2.6</v>
      </c>
      <c r="V14" s="69">
        <v>2.6666666666666665</v>
      </c>
      <c r="W14" s="67">
        <v>2</v>
      </c>
    </row>
    <row r="15" spans="1:23" x14ac:dyDescent="0.35">
      <c r="A15" s="63" t="s">
        <v>751</v>
      </c>
      <c r="B15" s="65">
        <v>1.75</v>
      </c>
      <c r="C15" s="69">
        <v>1</v>
      </c>
      <c r="D15" s="69">
        <v>1</v>
      </c>
      <c r="E15" s="69">
        <v>2.5555555555555554</v>
      </c>
      <c r="F15" s="69">
        <v>1</v>
      </c>
      <c r="G15" s="67">
        <v>1.6153846153846154</v>
      </c>
      <c r="H15" s="61"/>
      <c r="I15" s="63" t="s">
        <v>751</v>
      </c>
      <c r="J15" s="65">
        <v>2.263157894736842</v>
      </c>
      <c r="K15" s="69" t="s">
        <v>54</v>
      </c>
      <c r="L15" s="69" t="s">
        <v>54</v>
      </c>
      <c r="M15" s="69">
        <v>2.5384615384615383</v>
      </c>
      <c r="N15" s="69">
        <v>1</v>
      </c>
      <c r="O15" s="67">
        <v>1.8</v>
      </c>
      <c r="P15" s="61"/>
      <c r="Q15" s="63" t="s">
        <v>751</v>
      </c>
      <c r="R15" s="65">
        <v>1.7179487179487178</v>
      </c>
      <c r="S15" s="69">
        <v>1</v>
      </c>
      <c r="T15" s="69">
        <v>1</v>
      </c>
      <c r="U15" s="69">
        <v>2.7142857142857144</v>
      </c>
      <c r="V15" s="69">
        <v>1</v>
      </c>
      <c r="W15" s="67">
        <v>1.4444444444444444</v>
      </c>
    </row>
    <row r="16" spans="1:23" x14ac:dyDescent="0.35">
      <c r="A16" s="63" t="s">
        <v>752</v>
      </c>
      <c r="B16" s="65">
        <v>1.6170212765957446</v>
      </c>
      <c r="C16" s="69">
        <v>1.4444444444444444</v>
      </c>
      <c r="D16" s="69">
        <v>2.25</v>
      </c>
      <c r="E16" s="69">
        <v>1.3888888888888888</v>
      </c>
      <c r="F16" s="69">
        <v>2.5</v>
      </c>
      <c r="G16" s="67">
        <v>1.5833333333333333</v>
      </c>
      <c r="H16" s="61"/>
      <c r="I16" s="63" t="s">
        <v>752</v>
      </c>
      <c r="J16" s="65">
        <v>1.5263157894736843</v>
      </c>
      <c r="K16" s="69">
        <v>1</v>
      </c>
      <c r="L16" s="69" t="s">
        <v>54</v>
      </c>
      <c r="M16" s="69">
        <v>1.5384615384615385</v>
      </c>
      <c r="N16" s="69">
        <v>3</v>
      </c>
      <c r="O16" s="67">
        <v>1.25</v>
      </c>
      <c r="P16" s="61"/>
      <c r="Q16" s="63" t="s">
        <v>752</v>
      </c>
      <c r="R16" s="65">
        <v>1.6842105263157894</v>
      </c>
      <c r="S16" s="69">
        <v>1.5</v>
      </c>
      <c r="T16" s="69">
        <v>2.25</v>
      </c>
      <c r="U16" s="69">
        <v>1.4666666666666666</v>
      </c>
      <c r="V16" s="69">
        <v>2.3333333333333335</v>
      </c>
      <c r="W16" s="67">
        <v>1.75</v>
      </c>
    </row>
    <row r="17" spans="1:23" x14ac:dyDescent="0.35">
      <c r="A17" s="63" t="s">
        <v>753</v>
      </c>
      <c r="B17" s="65">
        <v>1.5660377358490567</v>
      </c>
      <c r="C17" s="69">
        <v>1.2</v>
      </c>
      <c r="D17" s="69">
        <v>1.6</v>
      </c>
      <c r="E17" s="69">
        <v>1.7272727272727273</v>
      </c>
      <c r="F17" s="69">
        <v>1</v>
      </c>
      <c r="G17" s="67">
        <v>1.75</v>
      </c>
      <c r="H17" s="61"/>
      <c r="I17" s="63" t="s">
        <v>753</v>
      </c>
      <c r="J17" s="65">
        <v>1.7083333333333333</v>
      </c>
      <c r="K17" s="69">
        <v>1</v>
      </c>
      <c r="L17" s="69">
        <v>1</v>
      </c>
      <c r="M17" s="69">
        <v>1.75</v>
      </c>
      <c r="N17" s="69">
        <v>1</v>
      </c>
      <c r="O17" s="67">
        <v>2</v>
      </c>
      <c r="P17" s="61"/>
      <c r="Q17" s="63" t="s">
        <v>753</v>
      </c>
      <c r="R17" s="65">
        <v>1.5</v>
      </c>
      <c r="S17" s="69">
        <v>1.2222222222222223</v>
      </c>
      <c r="T17" s="69">
        <v>1.75</v>
      </c>
      <c r="U17" s="69">
        <v>1.625</v>
      </c>
      <c r="V17" s="69">
        <v>1</v>
      </c>
      <c r="W17" s="67">
        <v>1.625</v>
      </c>
    </row>
    <row r="18" spans="1:23" x14ac:dyDescent="0.35">
      <c r="A18" s="63" t="s">
        <v>754</v>
      </c>
      <c r="B18" s="65">
        <v>3.0363636363636362</v>
      </c>
      <c r="C18" s="69">
        <v>3.5</v>
      </c>
      <c r="D18" s="69">
        <v>2.2000000000000002</v>
      </c>
      <c r="E18" s="69">
        <v>3.0434782608695654</v>
      </c>
      <c r="F18" s="69">
        <v>3.25</v>
      </c>
      <c r="G18" s="67">
        <v>2.9230769230769229</v>
      </c>
      <c r="H18" s="61"/>
      <c r="I18" s="63" t="s">
        <v>754</v>
      </c>
      <c r="J18" s="65">
        <v>3.125</v>
      </c>
      <c r="K18" s="69">
        <v>3</v>
      </c>
      <c r="L18" s="69">
        <v>3</v>
      </c>
      <c r="M18" s="69">
        <v>3.0625</v>
      </c>
      <c r="N18" s="69">
        <v>4</v>
      </c>
      <c r="O18" s="67">
        <v>3.2</v>
      </c>
      <c r="P18" s="61"/>
      <c r="Q18" s="63" t="s">
        <v>754</v>
      </c>
      <c r="R18" s="65">
        <v>2.9523809523809526</v>
      </c>
      <c r="S18" s="69">
        <v>3.5555555555555554</v>
      </c>
      <c r="T18" s="69">
        <v>2</v>
      </c>
      <c r="U18" s="69">
        <v>2.9411764705882355</v>
      </c>
      <c r="V18" s="69">
        <v>3</v>
      </c>
      <c r="W18" s="67">
        <v>2.7777777777777777</v>
      </c>
    </row>
    <row r="19" spans="1:23" x14ac:dyDescent="0.35">
      <c r="A19" s="63" t="s">
        <v>755</v>
      </c>
      <c r="B19" s="65">
        <v>1.8113207547169812</v>
      </c>
      <c r="C19" s="69">
        <v>1.9</v>
      </c>
      <c r="D19" s="69">
        <v>2.2000000000000002</v>
      </c>
      <c r="E19" s="69">
        <v>1.9545454545454546</v>
      </c>
      <c r="F19" s="69">
        <v>1.5</v>
      </c>
      <c r="G19" s="67">
        <v>1.4166666666666667</v>
      </c>
      <c r="H19" s="61"/>
      <c r="I19" s="63" t="s">
        <v>755</v>
      </c>
      <c r="J19" s="65">
        <v>1.9166666666666667</v>
      </c>
      <c r="K19" s="69">
        <v>2</v>
      </c>
      <c r="L19" s="69">
        <v>2</v>
      </c>
      <c r="M19" s="69">
        <v>2.125</v>
      </c>
      <c r="N19" s="69">
        <v>2</v>
      </c>
      <c r="O19" s="67">
        <v>1.2</v>
      </c>
      <c r="P19" s="61"/>
      <c r="Q19" s="63" t="s">
        <v>755</v>
      </c>
      <c r="R19" s="65">
        <v>1.75</v>
      </c>
      <c r="S19" s="69">
        <v>1.8888888888888888</v>
      </c>
      <c r="T19" s="69">
        <v>2.25</v>
      </c>
      <c r="U19" s="69">
        <v>1.75</v>
      </c>
      <c r="V19" s="69">
        <v>1.3333333333333333</v>
      </c>
      <c r="W19" s="67">
        <v>1.5</v>
      </c>
    </row>
    <row r="20" spans="1:23" x14ac:dyDescent="0.35">
      <c r="A20" s="63" t="s">
        <v>756</v>
      </c>
      <c r="B20" s="65">
        <v>1.7407407407407407</v>
      </c>
      <c r="C20" s="69">
        <v>1.9090909090909092</v>
      </c>
      <c r="D20" s="69">
        <v>2</v>
      </c>
      <c r="E20" s="69">
        <v>1.6190476190476191</v>
      </c>
      <c r="F20" s="69">
        <v>1.5</v>
      </c>
      <c r="G20" s="67">
        <v>1.7692307692307692</v>
      </c>
      <c r="H20" s="61"/>
      <c r="I20" s="63" t="s">
        <v>756</v>
      </c>
      <c r="J20" s="65">
        <v>1.7083333333333333</v>
      </c>
      <c r="K20" s="69">
        <v>1</v>
      </c>
      <c r="L20" s="69">
        <v>1</v>
      </c>
      <c r="M20" s="69">
        <v>1.625</v>
      </c>
      <c r="N20" s="69">
        <v>2</v>
      </c>
      <c r="O20" s="67">
        <v>2.2000000000000002</v>
      </c>
      <c r="P20" s="61"/>
      <c r="Q20" s="63" t="s">
        <v>756</v>
      </c>
      <c r="R20" s="65">
        <v>1.7804878048780488</v>
      </c>
      <c r="S20" s="69">
        <v>2</v>
      </c>
      <c r="T20" s="69">
        <v>2.25</v>
      </c>
      <c r="U20" s="69">
        <v>1.6666666666666667</v>
      </c>
      <c r="V20" s="69">
        <v>1.3333333333333333</v>
      </c>
      <c r="W20" s="67">
        <v>1.6666666666666667</v>
      </c>
    </row>
    <row r="21" spans="1:23" x14ac:dyDescent="0.35">
      <c r="A21" s="63" t="s">
        <v>757</v>
      </c>
      <c r="B21" s="65">
        <v>2.0769230769230771</v>
      </c>
      <c r="C21" s="69">
        <v>1.2222222222222223</v>
      </c>
      <c r="D21" s="69">
        <v>1.4</v>
      </c>
      <c r="E21" s="69">
        <v>2.6190476190476191</v>
      </c>
      <c r="F21" s="69">
        <v>1</v>
      </c>
      <c r="G21" s="67">
        <v>2.3846153846153846</v>
      </c>
      <c r="H21" s="61"/>
      <c r="I21" s="63" t="s">
        <v>757</v>
      </c>
      <c r="J21" s="65">
        <v>2.4166666666666665</v>
      </c>
      <c r="K21" s="69">
        <v>1</v>
      </c>
      <c r="L21" s="69">
        <v>1</v>
      </c>
      <c r="M21" s="69">
        <v>2.625</v>
      </c>
      <c r="N21" s="69">
        <v>1</v>
      </c>
      <c r="O21" s="67">
        <v>2.6</v>
      </c>
      <c r="P21" s="61"/>
      <c r="Q21" s="63" t="s">
        <v>757</v>
      </c>
      <c r="R21" s="65">
        <v>2.0769230769230771</v>
      </c>
      <c r="S21" s="69">
        <v>1.25</v>
      </c>
      <c r="T21" s="69">
        <v>1.5</v>
      </c>
      <c r="U21" s="69">
        <v>2.7333333333333334</v>
      </c>
      <c r="V21" s="69">
        <v>1</v>
      </c>
      <c r="W21" s="67">
        <v>2.3333333333333335</v>
      </c>
    </row>
    <row r="22" spans="1:23" x14ac:dyDescent="0.35">
      <c r="A22" s="63" t="s">
        <v>758</v>
      </c>
      <c r="B22" s="65">
        <v>1.290909090909091</v>
      </c>
      <c r="C22" s="69">
        <v>1</v>
      </c>
      <c r="D22" s="69">
        <v>1</v>
      </c>
      <c r="E22" s="69">
        <v>1.5454545454545454</v>
      </c>
      <c r="F22" s="69">
        <v>1</v>
      </c>
      <c r="G22" s="67">
        <v>1.3076923076923077</v>
      </c>
      <c r="H22" s="61"/>
      <c r="I22" s="63" t="s">
        <v>758</v>
      </c>
      <c r="J22" s="65">
        <v>1.3333333333333333</v>
      </c>
      <c r="K22" s="69">
        <v>1</v>
      </c>
      <c r="L22" s="69">
        <v>1</v>
      </c>
      <c r="M22" s="69">
        <v>1.5</v>
      </c>
      <c r="N22" s="69">
        <v>1</v>
      </c>
      <c r="O22" s="67">
        <v>1</v>
      </c>
      <c r="P22" s="61"/>
      <c r="Q22" s="63" t="s">
        <v>758</v>
      </c>
      <c r="R22" s="65">
        <v>1.1904761904761905</v>
      </c>
      <c r="S22" s="69">
        <v>1</v>
      </c>
      <c r="T22" s="69">
        <v>1</v>
      </c>
      <c r="U22" s="69">
        <v>1.25</v>
      </c>
      <c r="V22" s="69">
        <v>1</v>
      </c>
      <c r="W22" s="67">
        <v>1.4444444444444444</v>
      </c>
    </row>
    <row r="23" spans="1:23" x14ac:dyDescent="0.35">
      <c r="A23" s="63" t="s">
        <v>759</v>
      </c>
      <c r="B23" s="65">
        <v>2.2307692307692308</v>
      </c>
      <c r="C23" s="69">
        <v>1.4545454545454546</v>
      </c>
      <c r="D23" s="69">
        <v>1.8</v>
      </c>
      <c r="E23" s="69">
        <v>2.1818181818181817</v>
      </c>
      <c r="F23" s="69">
        <v>1.25</v>
      </c>
      <c r="G23" s="67">
        <v>3.8</v>
      </c>
      <c r="H23" s="61"/>
      <c r="I23" s="63" t="s">
        <v>759</v>
      </c>
      <c r="J23" s="65">
        <v>2.0869565217391304</v>
      </c>
      <c r="K23" s="69">
        <v>2</v>
      </c>
      <c r="L23" s="69">
        <v>1</v>
      </c>
      <c r="M23" s="69">
        <v>1.8125</v>
      </c>
      <c r="N23" s="69">
        <v>1</v>
      </c>
      <c r="O23" s="67">
        <v>3.75</v>
      </c>
      <c r="P23" s="61"/>
      <c r="Q23" s="63" t="s">
        <v>759</v>
      </c>
      <c r="R23" s="65">
        <v>2.2749999999999999</v>
      </c>
      <c r="S23" s="69">
        <v>1.4</v>
      </c>
      <c r="T23" s="69">
        <v>2</v>
      </c>
      <c r="U23" s="69">
        <v>2.3125</v>
      </c>
      <c r="V23" s="69">
        <v>1.3333333333333333</v>
      </c>
      <c r="W23" s="67">
        <v>4</v>
      </c>
    </row>
    <row r="24" spans="1:23" x14ac:dyDescent="0.35">
      <c r="A24" s="63" t="s">
        <v>760</v>
      </c>
      <c r="B24" s="65">
        <v>2.1764705882352939</v>
      </c>
      <c r="C24" s="69">
        <v>1.4545454545454546</v>
      </c>
      <c r="D24" s="69">
        <v>1.2</v>
      </c>
      <c r="E24" s="69">
        <v>2.4761904761904763</v>
      </c>
      <c r="F24" s="69">
        <v>1.5</v>
      </c>
      <c r="G24" s="67">
        <v>3.1</v>
      </c>
      <c r="H24" s="61"/>
      <c r="I24" s="63" t="s">
        <v>760</v>
      </c>
      <c r="J24" s="65">
        <v>2.3636363636363638</v>
      </c>
      <c r="K24" s="69">
        <v>2</v>
      </c>
      <c r="L24" s="69">
        <v>1</v>
      </c>
      <c r="M24" s="69">
        <v>2.2666666666666666</v>
      </c>
      <c r="N24" s="69">
        <v>1</v>
      </c>
      <c r="O24" s="67">
        <v>3.5</v>
      </c>
      <c r="P24" s="61"/>
      <c r="Q24" s="63" t="s">
        <v>760</v>
      </c>
      <c r="R24" s="65">
        <v>2.15</v>
      </c>
      <c r="S24" s="69">
        <v>1.4</v>
      </c>
      <c r="T24" s="69">
        <v>1.25</v>
      </c>
      <c r="U24" s="69">
        <v>2.5</v>
      </c>
      <c r="V24" s="69">
        <v>1.6666666666666667</v>
      </c>
      <c r="W24" s="67">
        <v>3.1428571428571428</v>
      </c>
    </row>
    <row r="25" spans="1:23" x14ac:dyDescent="0.35">
      <c r="A25" s="63" t="s">
        <v>761</v>
      </c>
      <c r="B25" s="65">
        <v>2.5925925925925926</v>
      </c>
      <c r="C25" s="69">
        <v>2.2727272727272729</v>
      </c>
      <c r="D25" s="69">
        <v>3.4</v>
      </c>
      <c r="E25" s="69">
        <v>2.3333333333333335</v>
      </c>
      <c r="F25" s="69">
        <v>3.5</v>
      </c>
      <c r="G25" s="67">
        <v>2.6923076923076925</v>
      </c>
      <c r="H25" s="61"/>
      <c r="I25" s="63" t="s">
        <v>761</v>
      </c>
      <c r="J25" s="65">
        <v>2.3636363636363638</v>
      </c>
      <c r="K25" s="69">
        <v>3</v>
      </c>
      <c r="L25" s="69">
        <v>5</v>
      </c>
      <c r="M25" s="69">
        <v>2.2857142857142856</v>
      </c>
      <c r="N25" s="69">
        <v>5</v>
      </c>
      <c r="O25" s="67">
        <v>1.4</v>
      </c>
      <c r="P25" s="61"/>
      <c r="Q25" s="63" t="s">
        <v>761</v>
      </c>
      <c r="R25" s="65">
        <v>2.6666666666666665</v>
      </c>
      <c r="S25" s="69">
        <v>2.2000000000000002</v>
      </c>
      <c r="T25" s="69">
        <v>3</v>
      </c>
      <c r="U25" s="69">
        <v>2.375</v>
      </c>
      <c r="V25" s="69">
        <v>3</v>
      </c>
      <c r="W25" s="67">
        <v>3.4444444444444446</v>
      </c>
    </row>
    <row r="26" spans="1:23" x14ac:dyDescent="0.35">
      <c r="A26" s="63" t="s">
        <v>762</v>
      </c>
      <c r="B26" s="65">
        <v>1.3461538461538463</v>
      </c>
      <c r="C26" s="69">
        <v>1.4545454545454546</v>
      </c>
      <c r="D26" s="69">
        <v>1.5</v>
      </c>
      <c r="E26" s="69">
        <v>1.3333333333333333</v>
      </c>
      <c r="F26" s="69">
        <v>1</v>
      </c>
      <c r="G26" s="67">
        <v>1.3333333333333333</v>
      </c>
      <c r="H26" s="61"/>
      <c r="I26" s="63" t="s">
        <v>762</v>
      </c>
      <c r="J26" s="65">
        <v>1.3043478260869565</v>
      </c>
      <c r="K26" s="69">
        <v>1</v>
      </c>
      <c r="L26" s="69">
        <v>1</v>
      </c>
      <c r="M26" s="69">
        <v>1.4</v>
      </c>
      <c r="N26" s="69">
        <v>1</v>
      </c>
      <c r="O26" s="67">
        <v>1.2</v>
      </c>
      <c r="P26" s="61"/>
      <c r="Q26" s="63" t="s">
        <v>762</v>
      </c>
      <c r="R26" s="65">
        <v>1.35</v>
      </c>
      <c r="S26" s="69">
        <v>1.5</v>
      </c>
      <c r="T26" s="69">
        <v>1.6666666666666667</v>
      </c>
      <c r="U26" s="69">
        <v>1.1875</v>
      </c>
      <c r="V26" s="69">
        <v>1</v>
      </c>
      <c r="W26" s="67">
        <v>1.5</v>
      </c>
    </row>
    <row r="27" spans="1:23" x14ac:dyDescent="0.35">
      <c r="A27" s="63" t="s">
        <v>763</v>
      </c>
      <c r="B27" s="65">
        <v>2.2400000000000002</v>
      </c>
      <c r="C27" s="69">
        <v>2.0909090909090908</v>
      </c>
      <c r="D27" s="69">
        <v>2.6</v>
      </c>
      <c r="E27" s="69">
        <v>2</v>
      </c>
      <c r="F27" s="69">
        <v>1</v>
      </c>
      <c r="G27" s="67">
        <v>3.2</v>
      </c>
      <c r="H27" s="61"/>
      <c r="I27" s="63" t="s">
        <v>763</v>
      </c>
      <c r="J27" s="65">
        <v>2.2727272727272729</v>
      </c>
      <c r="K27" s="69">
        <v>5</v>
      </c>
      <c r="L27" s="69">
        <v>1</v>
      </c>
      <c r="M27" s="69">
        <v>1.8</v>
      </c>
      <c r="N27" s="69">
        <v>1</v>
      </c>
      <c r="O27" s="67">
        <v>4</v>
      </c>
      <c r="P27" s="61"/>
      <c r="Q27" s="63" t="s">
        <v>763</v>
      </c>
      <c r="R27" s="65">
        <v>2.1282051282051282</v>
      </c>
      <c r="S27" s="69">
        <v>1.8</v>
      </c>
      <c r="T27" s="69">
        <v>3</v>
      </c>
      <c r="U27" s="69">
        <v>1.9333333333333333</v>
      </c>
      <c r="V27" s="69">
        <v>1</v>
      </c>
      <c r="W27" s="67">
        <v>3</v>
      </c>
    </row>
    <row r="28" spans="1:23" x14ac:dyDescent="0.35">
      <c r="A28" s="63" t="s">
        <v>764</v>
      </c>
      <c r="B28" s="65">
        <v>4.163636363636364</v>
      </c>
      <c r="C28" s="69">
        <v>4.2727272727272725</v>
      </c>
      <c r="D28" s="69">
        <v>5</v>
      </c>
      <c r="E28" s="69">
        <v>3.8181818181818183</v>
      </c>
      <c r="F28" s="69">
        <v>4.5</v>
      </c>
      <c r="G28" s="67">
        <v>4.2307692307692308</v>
      </c>
      <c r="H28" s="61"/>
      <c r="I28" s="63" t="s">
        <v>764</v>
      </c>
      <c r="J28" s="65">
        <v>4.0434782608695654</v>
      </c>
      <c r="K28" s="69">
        <v>3</v>
      </c>
      <c r="L28" s="69">
        <v>5</v>
      </c>
      <c r="M28" s="69">
        <v>3.9333333333333331</v>
      </c>
      <c r="N28" s="69">
        <v>5</v>
      </c>
      <c r="O28" s="67">
        <v>4.2</v>
      </c>
      <c r="P28" s="61"/>
      <c r="Q28" s="63" t="s">
        <v>764</v>
      </c>
      <c r="R28" s="65">
        <v>4.2558139534883717</v>
      </c>
      <c r="S28" s="69">
        <v>4.4000000000000004</v>
      </c>
      <c r="T28" s="69">
        <v>5</v>
      </c>
      <c r="U28" s="69">
        <v>3.9411764705882355</v>
      </c>
      <c r="V28" s="69">
        <v>4.333333333333333</v>
      </c>
      <c r="W28" s="67">
        <v>4.333333333333333</v>
      </c>
    </row>
    <row r="29" spans="1:23" x14ac:dyDescent="0.35">
      <c r="A29" s="63" t="s">
        <v>765</v>
      </c>
      <c r="B29" s="65">
        <v>1.3148148148148149</v>
      </c>
      <c r="C29" s="69">
        <v>1.5454545454545454</v>
      </c>
      <c r="D29" s="69">
        <v>1.4</v>
      </c>
      <c r="E29" s="69">
        <v>1.2857142857142858</v>
      </c>
      <c r="F29" s="69">
        <v>1</v>
      </c>
      <c r="G29" s="67">
        <v>1.2307692307692308</v>
      </c>
      <c r="H29" s="61"/>
      <c r="I29" s="63" t="s">
        <v>765</v>
      </c>
      <c r="J29" s="65">
        <v>1.3043478260869565</v>
      </c>
      <c r="K29" s="69">
        <v>1</v>
      </c>
      <c r="L29" s="69">
        <v>1</v>
      </c>
      <c r="M29" s="69">
        <v>1.4</v>
      </c>
      <c r="N29" s="69">
        <v>1</v>
      </c>
      <c r="O29" s="67">
        <v>1.2</v>
      </c>
      <c r="P29" s="61"/>
      <c r="Q29" s="63" t="s">
        <v>765</v>
      </c>
      <c r="R29" s="65">
        <v>1.3333333333333333</v>
      </c>
      <c r="S29" s="69">
        <v>1.6</v>
      </c>
      <c r="T29" s="69">
        <v>1.5</v>
      </c>
      <c r="U29" s="69">
        <v>1.1875</v>
      </c>
      <c r="V29" s="69">
        <v>1</v>
      </c>
      <c r="W29" s="67">
        <v>1.3333333333333333</v>
      </c>
    </row>
    <row r="30" spans="1:23" x14ac:dyDescent="0.35">
      <c r="A30" s="71" t="s">
        <v>770</v>
      </c>
      <c r="B30" s="72">
        <f>AVERAGE(B3:B29)</f>
        <v>2.2307328393904347</v>
      </c>
      <c r="C30" s="73">
        <f t="shared" ref="C30:G30" si="0">AVERAGE(C3:C29)</f>
        <v>2.015095398428731</v>
      </c>
      <c r="D30" s="73">
        <f t="shared" si="0"/>
        <v>2.134567901234568</v>
      </c>
      <c r="E30" s="73">
        <f t="shared" si="0"/>
        <v>2.3088959161677187</v>
      </c>
      <c r="F30" s="73">
        <f t="shared" si="0"/>
        <v>2.0802469135802468</v>
      </c>
      <c r="G30" s="74">
        <f t="shared" si="0"/>
        <v>2.4142406975740309</v>
      </c>
      <c r="H30" s="61"/>
      <c r="I30" s="71" t="s">
        <v>770</v>
      </c>
      <c r="J30" s="72">
        <f>AVERAGE(J3:J29)</f>
        <v>2.2909216603298357</v>
      </c>
      <c r="K30" s="73">
        <f t="shared" ref="K30" si="1">AVERAGE(K3:K29)</f>
        <v>2.08</v>
      </c>
      <c r="L30" s="73">
        <f t="shared" ref="L30" si="2">AVERAGE(L3:L29)</f>
        <v>2.2272727272727271</v>
      </c>
      <c r="M30" s="73">
        <f t="shared" ref="M30" si="3">AVERAGE(M3:M29)</f>
        <v>2.293593751927085</v>
      </c>
      <c r="N30" s="73">
        <f t="shared" ref="N30" si="4">AVERAGE(N3:N29)</f>
        <v>2.1481481481481484</v>
      </c>
      <c r="O30" s="74">
        <f t="shared" ref="O30" si="5">AVERAGE(O3:O29)</f>
        <v>2.42962962962963</v>
      </c>
      <c r="P30" s="61"/>
      <c r="Q30" s="71" t="s">
        <v>770</v>
      </c>
      <c r="R30" s="72">
        <f>AVERAGE(R3:R29)</f>
        <v>2.2216333558533359</v>
      </c>
      <c r="S30" s="73">
        <f t="shared" ref="S30" si="6">AVERAGE(S3:S29)</f>
        <v>2.0227219282774835</v>
      </c>
      <c r="T30" s="73">
        <f t="shared" ref="T30" si="7">AVERAGE(T3:T29)</f>
        <v>2.1543209876543208</v>
      </c>
      <c r="U30" s="73">
        <f t="shared" ref="U30" si="8">AVERAGE(U3:U29)</f>
        <v>2.2986313613764593</v>
      </c>
      <c r="V30" s="73">
        <f t="shared" ref="V30" si="9">AVERAGE(V3:V29)</f>
        <v>2.0493827160493829</v>
      </c>
      <c r="W30" s="74">
        <f t="shared" ref="W30" si="10">AVERAGE(W3:W29)</f>
        <v>2.4440770135214573</v>
      </c>
    </row>
    <row r="31" spans="1:23" x14ac:dyDescent="0.35">
      <c r="A31" s="71" t="s">
        <v>771</v>
      </c>
      <c r="B31" s="72">
        <f>_xlfn.STDEV.S(B3:B29)</f>
        <v>0.80060907645516854</v>
      </c>
      <c r="C31" s="73">
        <f t="shared" ref="C31:G31" si="11">_xlfn.STDEV.S(C3:C29)</f>
        <v>1.0199474661976153</v>
      </c>
      <c r="D31" s="73">
        <f t="shared" si="11"/>
        <v>1.004614629583293</v>
      </c>
      <c r="E31" s="73">
        <f t="shared" si="11"/>
        <v>0.7117832553631247</v>
      </c>
      <c r="F31" s="73">
        <f t="shared" si="11"/>
        <v>1.2092683123354966</v>
      </c>
      <c r="G31" s="74">
        <f t="shared" si="11"/>
        <v>1.0036494158645042</v>
      </c>
      <c r="H31" s="61"/>
      <c r="I31" s="71" t="s">
        <v>771</v>
      </c>
      <c r="J31" s="72">
        <f>_xlfn.STDEV.S(J3:J29)</f>
        <v>0.74549499421934606</v>
      </c>
      <c r="K31" s="73">
        <f t="shared" ref="K31:O31" si="12">_xlfn.STDEV.S(K3:K29)</f>
        <v>1.3820274961085255</v>
      </c>
      <c r="L31" s="73">
        <f t="shared" si="12"/>
        <v>1.6883866117241486</v>
      </c>
      <c r="M31" s="73">
        <f t="shared" si="12"/>
        <v>0.67520520955329377</v>
      </c>
      <c r="N31" s="73">
        <f t="shared" si="12"/>
        <v>1.5368224887160395</v>
      </c>
      <c r="O31" s="74">
        <f t="shared" si="12"/>
        <v>1.1743459111728185</v>
      </c>
      <c r="P31" s="61"/>
      <c r="Q31" s="71" t="s">
        <v>771</v>
      </c>
      <c r="R31" s="72">
        <f>_xlfn.STDEV.S(R3:R29)</f>
        <v>0.81008440387150504</v>
      </c>
      <c r="S31" s="73">
        <f t="shared" ref="S31:W31" si="13">_xlfn.STDEV.S(S3:S29)</f>
        <v>1.0283885718161871</v>
      </c>
      <c r="T31" s="73">
        <f t="shared" si="13"/>
        <v>0.94809291928713713</v>
      </c>
      <c r="U31" s="73">
        <f t="shared" si="13"/>
        <v>0.80116238998205125</v>
      </c>
      <c r="V31" s="73">
        <f t="shared" si="13"/>
        <v>1.235873004372875</v>
      </c>
      <c r="W31" s="74">
        <f t="shared" si="13"/>
        <v>1.0661149267099546</v>
      </c>
    </row>
    <row r="32" spans="1:23" x14ac:dyDescent="0.35">
      <c r="A32" s="61"/>
      <c r="B32" s="62"/>
      <c r="C32" s="62"/>
      <c r="D32" s="62"/>
      <c r="E32" s="62"/>
      <c r="F32" s="62"/>
      <c r="G32" s="62"/>
      <c r="H32" s="61"/>
      <c r="I32" s="61"/>
      <c r="J32" s="62"/>
      <c r="K32" s="62"/>
      <c r="L32" s="62"/>
      <c r="M32" s="62"/>
      <c r="N32" s="62"/>
      <c r="O32" s="62"/>
      <c r="P32" s="61"/>
      <c r="Q32" s="61"/>
      <c r="R32" s="62"/>
      <c r="S32" s="62"/>
      <c r="T32" s="62"/>
      <c r="U32" s="62"/>
      <c r="V32" s="62"/>
      <c r="W32" s="62"/>
    </row>
    <row r="33" spans="1:23" x14ac:dyDescent="0.35">
      <c r="A33" s="61"/>
      <c r="B33" s="62"/>
      <c r="C33" s="62"/>
      <c r="D33" s="62"/>
      <c r="E33" s="62"/>
      <c r="F33" s="62"/>
      <c r="G33" s="62"/>
      <c r="H33" s="61"/>
      <c r="I33" s="61"/>
      <c r="J33" s="62"/>
      <c r="K33" s="62"/>
      <c r="L33" s="62"/>
      <c r="M33" s="62"/>
      <c r="N33" s="62"/>
      <c r="O33" s="62"/>
      <c r="P33" s="61"/>
      <c r="Q33" s="61"/>
      <c r="R33" s="62"/>
      <c r="S33" s="62"/>
      <c r="T33" s="62"/>
      <c r="U33" s="62"/>
      <c r="V33" s="62"/>
      <c r="W33" s="62"/>
    </row>
    <row r="34" spans="1:23" x14ac:dyDescent="0.35">
      <c r="A34" s="93" t="s">
        <v>772</v>
      </c>
      <c r="B34" s="93"/>
      <c r="C34" s="93"/>
      <c r="D34" s="93"/>
      <c r="E34" s="93"/>
      <c r="F34" s="93"/>
      <c r="G34" s="93"/>
      <c r="H34" s="61"/>
      <c r="I34" s="93" t="s">
        <v>773</v>
      </c>
      <c r="J34" s="93"/>
      <c r="K34" s="93"/>
      <c r="L34" s="93"/>
      <c r="M34" s="93"/>
      <c r="N34" s="93"/>
      <c r="O34" s="93"/>
      <c r="P34" s="61"/>
      <c r="Q34" s="93" t="s">
        <v>774</v>
      </c>
      <c r="R34" s="93"/>
      <c r="S34" s="93"/>
      <c r="T34" s="93"/>
      <c r="U34" s="93"/>
      <c r="V34" s="93"/>
      <c r="W34" s="93"/>
    </row>
    <row r="35" spans="1:23" x14ac:dyDescent="0.35">
      <c r="A35" s="70"/>
      <c r="B35" s="77" t="s">
        <v>707</v>
      </c>
      <c r="C35" s="79" t="s">
        <v>767</v>
      </c>
      <c r="D35" s="79" t="s">
        <v>185</v>
      </c>
      <c r="E35" s="79" t="s">
        <v>566</v>
      </c>
      <c r="F35" s="79" t="s">
        <v>67</v>
      </c>
      <c r="G35" s="78" t="s">
        <v>568</v>
      </c>
      <c r="H35" s="61"/>
      <c r="I35" s="76"/>
      <c r="J35" s="64" t="s">
        <v>707</v>
      </c>
      <c r="K35" s="79" t="s">
        <v>767</v>
      </c>
      <c r="L35" s="79" t="s">
        <v>185</v>
      </c>
      <c r="M35" s="79" t="s">
        <v>566</v>
      </c>
      <c r="N35" s="79" t="s">
        <v>67</v>
      </c>
      <c r="O35" s="78" t="s">
        <v>568</v>
      </c>
      <c r="P35" s="61"/>
      <c r="Q35" s="70"/>
      <c r="R35" s="77" t="s">
        <v>707</v>
      </c>
      <c r="S35" s="79" t="s">
        <v>767</v>
      </c>
      <c r="T35" s="79" t="s">
        <v>185</v>
      </c>
      <c r="U35" s="79" t="s">
        <v>566</v>
      </c>
      <c r="V35" s="79" t="s">
        <v>67</v>
      </c>
      <c r="W35" s="78" t="s">
        <v>568</v>
      </c>
    </row>
    <row r="36" spans="1:23" x14ac:dyDescent="0.35">
      <c r="A36" s="63" t="s">
        <v>775</v>
      </c>
      <c r="B36" s="65">
        <f>MAX(B3:B29)</f>
        <v>4.163636363636364</v>
      </c>
      <c r="C36" s="69">
        <f t="shared" ref="C36:G36" si="14">MAX(C3:C29)</f>
        <v>4.4545454545454541</v>
      </c>
      <c r="D36" s="69">
        <f t="shared" si="14"/>
        <v>5</v>
      </c>
      <c r="E36" s="69">
        <f t="shared" si="14"/>
        <v>4.0909090909090908</v>
      </c>
      <c r="F36" s="69">
        <f t="shared" si="14"/>
        <v>5</v>
      </c>
      <c r="G36" s="67">
        <f t="shared" si="14"/>
        <v>4.384615384615385</v>
      </c>
      <c r="H36" s="61"/>
      <c r="I36" s="63" t="s">
        <v>775</v>
      </c>
      <c r="J36" s="65">
        <f>MAX(J3:J29)</f>
        <v>4.0434782608695654</v>
      </c>
      <c r="K36" s="69">
        <f t="shared" ref="K36:O36" si="15">MAX(K3:K29)</f>
        <v>5</v>
      </c>
      <c r="L36" s="69">
        <f t="shared" si="15"/>
        <v>5</v>
      </c>
      <c r="M36" s="69">
        <f t="shared" si="15"/>
        <v>3.9333333333333331</v>
      </c>
      <c r="N36" s="69">
        <f t="shared" si="15"/>
        <v>5</v>
      </c>
      <c r="O36" s="67">
        <f t="shared" si="15"/>
        <v>5</v>
      </c>
      <c r="P36" s="61"/>
      <c r="Q36" s="63" t="s">
        <v>775</v>
      </c>
      <c r="R36" s="65">
        <f>MAX(R3:R29)</f>
        <v>4.2558139534883717</v>
      </c>
      <c r="S36" s="69">
        <f t="shared" ref="S36:W36" si="16">MAX(S3:S29)</f>
        <v>4.4000000000000004</v>
      </c>
      <c r="T36" s="69">
        <f t="shared" si="16"/>
        <v>5</v>
      </c>
      <c r="U36" s="69">
        <f t="shared" si="16"/>
        <v>4.5294117647058822</v>
      </c>
      <c r="V36" s="69">
        <f t="shared" si="16"/>
        <v>5</v>
      </c>
      <c r="W36" s="67">
        <f t="shared" si="16"/>
        <v>4.333333333333333</v>
      </c>
    </row>
    <row r="37" spans="1:23" x14ac:dyDescent="0.35">
      <c r="A37" s="63" t="s">
        <v>740</v>
      </c>
      <c r="B37" s="65">
        <f>_xlfn.QUARTILE.INC(B3:B29,3)</f>
        <v>2.666666666666667</v>
      </c>
      <c r="C37" s="69">
        <f t="shared" ref="C37:G37" si="17">_xlfn.QUARTILE.INC(C3:C29,3)</f>
        <v>2.6181818181818182</v>
      </c>
      <c r="D37" s="69">
        <f t="shared" si="17"/>
        <v>2.6</v>
      </c>
      <c r="E37" s="69">
        <f t="shared" si="17"/>
        <v>2.5158730158730158</v>
      </c>
      <c r="F37" s="69">
        <f t="shared" si="17"/>
        <v>2.583333333333333</v>
      </c>
      <c r="G37" s="67">
        <f t="shared" si="17"/>
        <v>3.1500000000000004</v>
      </c>
      <c r="H37" s="61"/>
      <c r="I37" s="63" t="s">
        <v>740</v>
      </c>
      <c r="J37" s="65">
        <f>_xlfn.QUARTILE.INC(J3:J29,3)</f>
        <v>2.5</v>
      </c>
      <c r="K37" s="69">
        <f t="shared" ref="K37:O37" si="18">_xlfn.QUARTILE.INC(K3:K29,3)</f>
        <v>3</v>
      </c>
      <c r="L37" s="69">
        <f t="shared" si="18"/>
        <v>3</v>
      </c>
      <c r="M37" s="69">
        <f t="shared" si="18"/>
        <v>2.569230769230769</v>
      </c>
      <c r="N37" s="69">
        <f t="shared" si="18"/>
        <v>3</v>
      </c>
      <c r="O37" s="67">
        <f t="shared" si="18"/>
        <v>3.3</v>
      </c>
      <c r="P37" s="61"/>
      <c r="Q37" s="63" t="s">
        <v>740</v>
      </c>
      <c r="R37" s="65">
        <f>_xlfn.QUARTILE.INC(R3:R29,3)</f>
        <v>2.7149122807017543</v>
      </c>
      <c r="S37" s="69">
        <f t="shared" ref="S37:W37" si="19">_xlfn.QUARTILE.INC(S3:S29,3)</f>
        <v>2.5777777777777775</v>
      </c>
      <c r="T37" s="69">
        <f t="shared" si="19"/>
        <v>2.75</v>
      </c>
      <c r="U37" s="69">
        <f t="shared" si="19"/>
        <v>2.6571428571428575</v>
      </c>
      <c r="V37" s="69">
        <f t="shared" si="19"/>
        <v>2.5</v>
      </c>
      <c r="W37" s="67">
        <f t="shared" si="19"/>
        <v>3.2936507936507935</v>
      </c>
    </row>
    <row r="38" spans="1:23" x14ac:dyDescent="0.35">
      <c r="A38" s="63" t="s">
        <v>770</v>
      </c>
      <c r="B38" s="65">
        <f>AVERAGE(B3:B29)</f>
        <v>2.2307328393904347</v>
      </c>
      <c r="C38" s="69">
        <f t="shared" ref="C38:G38" si="20">AVERAGE(C3:C29)</f>
        <v>2.015095398428731</v>
      </c>
      <c r="D38" s="69">
        <f t="shared" si="20"/>
        <v>2.134567901234568</v>
      </c>
      <c r="E38" s="69">
        <f t="shared" si="20"/>
        <v>2.3088959161677187</v>
      </c>
      <c r="F38" s="69">
        <f t="shared" si="20"/>
        <v>2.0802469135802468</v>
      </c>
      <c r="G38" s="67">
        <f t="shared" si="20"/>
        <v>2.4142406975740309</v>
      </c>
      <c r="H38" s="61"/>
      <c r="I38" s="63" t="s">
        <v>770</v>
      </c>
      <c r="J38" s="65">
        <f>AVERAGE(J3:J29)</f>
        <v>2.2909216603298357</v>
      </c>
      <c r="K38" s="69">
        <f t="shared" ref="K38:O38" si="21">AVERAGE(K3:K29)</f>
        <v>2.08</v>
      </c>
      <c r="L38" s="69">
        <f t="shared" si="21"/>
        <v>2.2272727272727271</v>
      </c>
      <c r="M38" s="69">
        <f t="shared" si="21"/>
        <v>2.293593751927085</v>
      </c>
      <c r="N38" s="69">
        <f t="shared" si="21"/>
        <v>2.1481481481481484</v>
      </c>
      <c r="O38" s="67">
        <f t="shared" si="21"/>
        <v>2.42962962962963</v>
      </c>
      <c r="P38" s="61"/>
      <c r="Q38" s="63" t="s">
        <v>770</v>
      </c>
      <c r="R38" s="65">
        <f>AVERAGE(R3:R29)</f>
        <v>2.2216333558533359</v>
      </c>
      <c r="S38" s="69">
        <f t="shared" ref="S38:W38" si="22">AVERAGE(S3:S29)</f>
        <v>2.0227219282774835</v>
      </c>
      <c r="T38" s="69">
        <f t="shared" si="22"/>
        <v>2.1543209876543208</v>
      </c>
      <c r="U38" s="69">
        <f t="shared" si="22"/>
        <v>2.2986313613764593</v>
      </c>
      <c r="V38" s="69">
        <f t="shared" si="22"/>
        <v>2.0493827160493829</v>
      </c>
      <c r="W38" s="67">
        <f t="shared" si="22"/>
        <v>2.4440770135214573</v>
      </c>
    </row>
    <row r="39" spans="1:23" x14ac:dyDescent="0.35">
      <c r="A39" s="63" t="s">
        <v>776</v>
      </c>
      <c r="B39" s="65">
        <f>_xlfn.QUARTILE.INC(B3:B29,1)</f>
        <v>1.6999158249158248</v>
      </c>
      <c r="C39" s="69">
        <f t="shared" ref="C39:G39" si="23">_xlfn.QUARTILE.INC(C3:C29,1)</f>
        <v>1.2361111111111112</v>
      </c>
      <c r="D39" s="69">
        <f t="shared" si="23"/>
        <v>1.4</v>
      </c>
      <c r="E39" s="69">
        <f t="shared" si="23"/>
        <v>1.8582251082251082</v>
      </c>
      <c r="F39" s="69">
        <f t="shared" si="23"/>
        <v>1</v>
      </c>
      <c r="G39" s="67">
        <f t="shared" si="23"/>
        <v>1.5224358974358974</v>
      </c>
      <c r="H39" s="61"/>
      <c r="I39" s="63" t="s">
        <v>776</v>
      </c>
      <c r="J39" s="65">
        <f>_xlfn.QUARTILE.INC(J3:J29,1)</f>
        <v>1.7632575757575757</v>
      </c>
      <c r="K39" s="69">
        <f t="shared" ref="K39:O39" si="24">_xlfn.QUARTILE.INC(K3:K29,1)</f>
        <v>1</v>
      </c>
      <c r="L39" s="69">
        <f t="shared" si="24"/>
        <v>1</v>
      </c>
      <c r="M39" s="69">
        <f t="shared" si="24"/>
        <v>1.7749999999999999</v>
      </c>
      <c r="N39" s="69">
        <f t="shared" si="24"/>
        <v>1</v>
      </c>
      <c r="O39" s="67">
        <f t="shared" si="24"/>
        <v>1.6</v>
      </c>
      <c r="P39" s="61"/>
      <c r="Q39" s="63" t="s">
        <v>776</v>
      </c>
      <c r="R39" s="65">
        <f>_xlfn.QUARTILE.INC(R3:R29,1)</f>
        <v>1.7010796221322537</v>
      </c>
      <c r="S39" s="69">
        <f t="shared" ref="S39:W39" si="25">_xlfn.QUARTILE.INC(S3:S29,1)</f>
        <v>1.2678571428571428</v>
      </c>
      <c r="T39" s="69">
        <f t="shared" si="25"/>
        <v>1.5</v>
      </c>
      <c r="U39" s="69">
        <f t="shared" si="25"/>
        <v>1.7083333333333335</v>
      </c>
      <c r="V39" s="69">
        <f t="shared" si="25"/>
        <v>1</v>
      </c>
      <c r="W39" s="67">
        <f t="shared" si="25"/>
        <v>1.5</v>
      </c>
    </row>
    <row r="40" spans="1:23" x14ac:dyDescent="0.35">
      <c r="A40" s="63" t="s">
        <v>777</v>
      </c>
      <c r="B40" s="65">
        <f>MIN(B3:B29)</f>
        <v>1.290909090909091</v>
      </c>
      <c r="C40" s="69">
        <f t="shared" ref="C40:G40" si="26">MIN(C3:C29)</f>
        <v>1</v>
      </c>
      <c r="D40" s="69">
        <f t="shared" si="26"/>
        <v>1</v>
      </c>
      <c r="E40" s="69">
        <f t="shared" si="26"/>
        <v>1.2857142857142858</v>
      </c>
      <c r="F40" s="69">
        <f t="shared" si="26"/>
        <v>1</v>
      </c>
      <c r="G40" s="67">
        <f t="shared" si="26"/>
        <v>1.2307692307692308</v>
      </c>
      <c r="H40" s="61"/>
      <c r="I40" s="63" t="s">
        <v>777</v>
      </c>
      <c r="J40" s="65">
        <f>MIN(J3:J29)</f>
        <v>1.3043478260869565</v>
      </c>
      <c r="K40" s="69">
        <f t="shared" ref="K40:O40" si="27">MIN(K3:K29)</f>
        <v>1</v>
      </c>
      <c r="L40" s="69">
        <f t="shared" si="27"/>
        <v>1</v>
      </c>
      <c r="M40" s="69">
        <f t="shared" si="27"/>
        <v>1.4</v>
      </c>
      <c r="N40" s="69">
        <f t="shared" si="27"/>
        <v>1</v>
      </c>
      <c r="O40" s="67">
        <f t="shared" si="27"/>
        <v>1</v>
      </c>
      <c r="P40" s="61"/>
      <c r="Q40" s="63" t="s">
        <v>777</v>
      </c>
      <c r="R40" s="65">
        <f>MIN(R3:R29)</f>
        <v>1.1904761904761905</v>
      </c>
      <c r="S40" s="69">
        <f t="shared" ref="S40:W40" si="28">MIN(S3:S29)</f>
        <v>1</v>
      </c>
      <c r="T40" s="69">
        <f t="shared" si="28"/>
        <v>1</v>
      </c>
      <c r="U40" s="69">
        <f t="shared" si="28"/>
        <v>1.1875</v>
      </c>
      <c r="V40" s="69">
        <f t="shared" si="28"/>
        <v>1</v>
      </c>
      <c r="W40" s="67">
        <f t="shared" si="28"/>
        <v>1</v>
      </c>
    </row>
    <row r="41" spans="1:23" x14ac:dyDescent="0.35">
      <c r="A41" s="59"/>
    </row>
    <row r="59" spans="3:21" x14ac:dyDescent="0.35">
      <c r="C59" s="60"/>
      <c r="D59" s="80" t="s">
        <v>778</v>
      </c>
      <c r="E59" s="80" t="s">
        <v>779</v>
      </c>
      <c r="K59" s="60"/>
      <c r="L59" s="80" t="s">
        <v>778</v>
      </c>
      <c r="M59" s="80" t="s">
        <v>779</v>
      </c>
      <c r="S59" s="60"/>
      <c r="T59" s="80" t="s">
        <v>778</v>
      </c>
      <c r="U59" s="80" t="s">
        <v>779</v>
      </c>
    </row>
    <row r="60" spans="3:21" x14ac:dyDescent="0.35">
      <c r="C60" s="75" t="s">
        <v>568</v>
      </c>
      <c r="D60" s="81">
        <v>2.4142406975740309</v>
      </c>
      <c r="E60" s="50">
        <v>1</v>
      </c>
      <c r="K60" s="75" t="s">
        <v>568</v>
      </c>
      <c r="L60" s="81">
        <v>2.42962962962963</v>
      </c>
      <c r="M60" s="50">
        <v>1</v>
      </c>
      <c r="S60" s="75" t="s">
        <v>568</v>
      </c>
      <c r="T60" s="81">
        <v>2.4440770135214573</v>
      </c>
      <c r="U60" s="50">
        <v>1</v>
      </c>
    </row>
    <row r="61" spans="3:21" x14ac:dyDescent="0.35">
      <c r="C61" s="75" t="s">
        <v>566</v>
      </c>
      <c r="D61" s="81">
        <v>2.3088959161677187</v>
      </c>
      <c r="E61" s="50">
        <v>2</v>
      </c>
      <c r="K61" s="75" t="s">
        <v>566</v>
      </c>
      <c r="L61" s="81">
        <v>2.293593751927085</v>
      </c>
      <c r="M61" s="50">
        <v>2</v>
      </c>
      <c r="S61" s="75" t="s">
        <v>566</v>
      </c>
      <c r="T61" s="81">
        <v>2.2986313613764593</v>
      </c>
      <c r="U61" s="50">
        <v>2</v>
      </c>
    </row>
    <row r="62" spans="3:21" x14ac:dyDescent="0.35">
      <c r="C62" s="75" t="s">
        <v>707</v>
      </c>
      <c r="D62" s="81">
        <v>2.2307328393904347</v>
      </c>
      <c r="E62" s="50">
        <v>3</v>
      </c>
      <c r="K62" s="63" t="s">
        <v>707</v>
      </c>
      <c r="L62" s="81">
        <v>2.2909216603298357</v>
      </c>
      <c r="M62" s="50">
        <v>3</v>
      </c>
      <c r="S62" s="63" t="s">
        <v>707</v>
      </c>
      <c r="T62" s="81">
        <v>2.2216333558533359</v>
      </c>
      <c r="U62" s="50">
        <v>3</v>
      </c>
    </row>
    <row r="63" spans="3:21" x14ac:dyDescent="0.35">
      <c r="C63" s="75" t="s">
        <v>185</v>
      </c>
      <c r="D63" s="81">
        <v>2.134567901234568</v>
      </c>
      <c r="E63" s="50">
        <v>4</v>
      </c>
      <c r="K63" s="75" t="s">
        <v>185</v>
      </c>
      <c r="L63" s="81">
        <v>2.2272727272727271</v>
      </c>
      <c r="M63" s="50">
        <v>4</v>
      </c>
      <c r="S63" s="75" t="s">
        <v>185</v>
      </c>
      <c r="T63" s="81">
        <v>2.1543209876543208</v>
      </c>
      <c r="U63" s="50">
        <v>4</v>
      </c>
    </row>
    <row r="64" spans="3:21" x14ac:dyDescent="0.35">
      <c r="C64" s="75" t="s">
        <v>67</v>
      </c>
      <c r="D64" s="81">
        <v>2.0802469135802468</v>
      </c>
      <c r="E64" s="50">
        <v>5</v>
      </c>
      <c r="K64" s="75" t="s">
        <v>67</v>
      </c>
      <c r="L64" s="81">
        <v>2.1481481481481484</v>
      </c>
      <c r="M64" s="50">
        <v>5</v>
      </c>
      <c r="S64" s="75" t="s">
        <v>67</v>
      </c>
      <c r="T64" s="81">
        <v>2.0493827160493829</v>
      </c>
      <c r="U64" s="50">
        <v>5</v>
      </c>
    </row>
    <row r="65" spans="3:21" x14ac:dyDescent="0.35">
      <c r="C65" s="75" t="s">
        <v>767</v>
      </c>
      <c r="D65" s="81">
        <v>2.015095398428731</v>
      </c>
      <c r="E65" s="50">
        <v>6</v>
      </c>
      <c r="K65" s="75" t="s">
        <v>767</v>
      </c>
      <c r="L65" s="81">
        <v>2.08</v>
      </c>
      <c r="M65" s="50">
        <v>6</v>
      </c>
      <c r="S65" s="75" t="s">
        <v>767</v>
      </c>
      <c r="T65" s="81">
        <v>2.0227219282774835</v>
      </c>
      <c r="U65" s="50">
        <v>6</v>
      </c>
    </row>
  </sheetData>
  <sortState xmlns:xlrd2="http://schemas.microsoft.com/office/spreadsheetml/2017/richdata2" ref="Y11:Y33">
    <sortCondition ref="Y11:Y33"/>
  </sortState>
  <mergeCells count="6">
    <mergeCell ref="A1:G1"/>
    <mergeCell ref="I1:O1"/>
    <mergeCell ref="Q1:W1"/>
    <mergeCell ref="A34:G34"/>
    <mergeCell ref="Q34:W34"/>
    <mergeCell ref="I34:O34"/>
  </mergeCells>
  <phoneticPr fontId="7" type="noConversion"/>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95310-94F3-44C2-AB97-4DE375C3F609}">
  <dimension ref="A1:AI77"/>
  <sheetViews>
    <sheetView tabSelected="1" topLeftCell="A40" zoomScale="55" zoomScaleNormal="55" workbookViewId="0">
      <selection activeCell="K60" sqref="K60:K65"/>
    </sheetView>
  </sheetViews>
  <sheetFormatPr defaultRowHeight="14.5" x14ac:dyDescent="0.35"/>
  <cols>
    <col min="1" max="1" width="8.7265625" customWidth="1"/>
    <col min="17" max="35" width="11.6328125" customWidth="1"/>
  </cols>
  <sheetData>
    <row r="1" spans="1:35" x14ac:dyDescent="0.35">
      <c r="A1" s="103" t="s">
        <v>813</v>
      </c>
      <c r="B1" s="104"/>
      <c r="C1" s="104"/>
      <c r="D1" s="104"/>
      <c r="E1" s="104"/>
      <c r="F1" s="105"/>
      <c r="H1" s="93" t="s">
        <v>815</v>
      </c>
      <c r="I1" s="93"/>
      <c r="J1" s="93"/>
      <c r="K1" s="93"/>
      <c r="L1" s="93"/>
      <c r="M1" s="93"/>
      <c r="N1" s="93"/>
      <c r="O1" s="61"/>
      <c r="P1" s="93" t="s">
        <v>817</v>
      </c>
      <c r="Q1" s="93"/>
      <c r="R1" s="93"/>
      <c r="S1" s="93"/>
      <c r="T1" s="93"/>
      <c r="U1" s="93"/>
      <c r="V1" s="93"/>
      <c r="W1" s="93"/>
      <c r="X1" s="93"/>
      <c r="Y1" s="93"/>
      <c r="Z1" s="93"/>
      <c r="AA1" s="93"/>
      <c r="AB1" s="93"/>
      <c r="AC1" s="93"/>
      <c r="AD1" s="93"/>
      <c r="AE1" s="93"/>
      <c r="AF1" s="93"/>
      <c r="AG1" s="93"/>
      <c r="AH1" s="93"/>
      <c r="AI1" s="93"/>
    </row>
    <row r="2" spans="1:35" s="101" customFormat="1" ht="43.5" x14ac:dyDescent="0.35">
      <c r="A2" s="112"/>
      <c r="B2" s="113" t="s">
        <v>353</v>
      </c>
      <c r="C2" s="113" t="s">
        <v>220</v>
      </c>
      <c r="D2" s="113" t="s">
        <v>172</v>
      </c>
      <c r="E2" s="113" t="s">
        <v>98</v>
      </c>
      <c r="F2" s="113" t="s">
        <v>468</v>
      </c>
      <c r="H2" s="112"/>
      <c r="I2" s="113" t="s">
        <v>353</v>
      </c>
      <c r="J2" s="113" t="s">
        <v>220</v>
      </c>
      <c r="K2" s="114" t="s">
        <v>85</v>
      </c>
      <c r="L2" s="114" t="s">
        <v>345</v>
      </c>
      <c r="M2" s="113" t="s">
        <v>172</v>
      </c>
      <c r="N2" s="113" t="s">
        <v>98</v>
      </c>
      <c r="P2" s="112"/>
      <c r="Q2" s="113" t="s">
        <v>818</v>
      </c>
      <c r="R2" s="113" t="s">
        <v>819</v>
      </c>
      <c r="S2" s="113" t="s">
        <v>820</v>
      </c>
      <c r="T2" s="113" t="s">
        <v>821</v>
      </c>
      <c r="U2" s="113" t="s">
        <v>822</v>
      </c>
      <c r="V2" s="113" t="s">
        <v>823</v>
      </c>
      <c r="W2" s="113" t="s">
        <v>824</v>
      </c>
      <c r="X2" s="113" t="s">
        <v>825</v>
      </c>
      <c r="Y2" s="113" t="s">
        <v>826</v>
      </c>
      <c r="Z2" s="113" t="s">
        <v>827</v>
      </c>
      <c r="AA2" s="113" t="s">
        <v>828</v>
      </c>
      <c r="AB2" s="113" t="s">
        <v>829</v>
      </c>
      <c r="AC2" s="113" t="s">
        <v>830</v>
      </c>
      <c r="AD2" s="113" t="s">
        <v>831</v>
      </c>
      <c r="AE2" s="113" t="s">
        <v>832</v>
      </c>
      <c r="AF2" s="113" t="s">
        <v>833</v>
      </c>
      <c r="AG2" s="113" t="s">
        <v>834</v>
      </c>
      <c r="AH2" s="113" t="s">
        <v>835</v>
      </c>
      <c r="AI2" s="113" t="s">
        <v>836</v>
      </c>
    </row>
    <row r="3" spans="1:35" x14ac:dyDescent="0.35">
      <c r="A3" s="83" t="s">
        <v>739</v>
      </c>
      <c r="B3" s="108">
        <v>5</v>
      </c>
      <c r="C3" s="108">
        <v>5</v>
      </c>
      <c r="D3" s="108">
        <v>5</v>
      </c>
      <c r="E3" s="108">
        <v>5</v>
      </c>
      <c r="F3" s="108">
        <v>5</v>
      </c>
      <c r="H3" s="83" t="s">
        <v>739</v>
      </c>
      <c r="I3" s="108">
        <v>1</v>
      </c>
      <c r="J3" s="108">
        <v>1</v>
      </c>
      <c r="K3" s="108">
        <v>5</v>
      </c>
      <c r="L3" s="108">
        <v>5</v>
      </c>
      <c r="M3" s="108">
        <v>5</v>
      </c>
      <c r="N3" s="108">
        <v>5</v>
      </c>
      <c r="P3" s="83" t="s">
        <v>739</v>
      </c>
      <c r="Q3" s="108">
        <v>5</v>
      </c>
      <c r="R3" s="108">
        <v>5</v>
      </c>
      <c r="S3" s="108">
        <v>5</v>
      </c>
      <c r="T3" s="108">
        <v>5</v>
      </c>
      <c r="U3" s="108">
        <v>5</v>
      </c>
      <c r="V3" s="108">
        <v>5</v>
      </c>
      <c r="W3" s="108">
        <v>3</v>
      </c>
      <c r="X3" s="108">
        <v>5</v>
      </c>
      <c r="Y3" s="108">
        <v>5</v>
      </c>
      <c r="Z3" s="108">
        <v>1</v>
      </c>
      <c r="AA3" s="108">
        <v>5</v>
      </c>
      <c r="AB3" s="108">
        <v>1</v>
      </c>
      <c r="AC3" s="108">
        <v>5</v>
      </c>
      <c r="AD3" s="108">
        <v>5</v>
      </c>
      <c r="AE3" s="108">
        <v>5</v>
      </c>
      <c r="AF3" s="108">
        <v>1</v>
      </c>
      <c r="AG3" s="108">
        <v>5</v>
      </c>
      <c r="AH3" s="108">
        <v>1</v>
      </c>
      <c r="AI3" s="108">
        <v>5</v>
      </c>
    </row>
    <row r="4" spans="1:35" x14ac:dyDescent="0.35">
      <c r="A4" s="83" t="s">
        <v>740</v>
      </c>
      <c r="B4" s="108">
        <v>3</v>
      </c>
      <c r="C4" s="108">
        <v>1</v>
      </c>
      <c r="D4" s="108">
        <v>3</v>
      </c>
      <c r="E4" s="108">
        <v>1</v>
      </c>
      <c r="F4" s="108">
        <v>1</v>
      </c>
      <c r="H4" s="83" t="s">
        <v>740</v>
      </c>
      <c r="I4" s="108">
        <v>5</v>
      </c>
      <c r="J4" s="108">
        <v>3</v>
      </c>
      <c r="K4" s="108">
        <v>5</v>
      </c>
      <c r="L4" s="108">
        <v>5</v>
      </c>
      <c r="M4" s="108">
        <v>4</v>
      </c>
      <c r="N4" s="108">
        <v>3</v>
      </c>
      <c r="P4" s="83" t="s">
        <v>740</v>
      </c>
      <c r="Q4" s="108">
        <v>5</v>
      </c>
      <c r="R4" s="108">
        <v>1</v>
      </c>
      <c r="S4" s="108">
        <v>3</v>
      </c>
      <c r="T4" s="108">
        <v>3</v>
      </c>
      <c r="U4" s="108">
        <v>5</v>
      </c>
      <c r="V4" s="108">
        <v>3</v>
      </c>
      <c r="W4" s="108">
        <v>5</v>
      </c>
      <c r="X4" s="108">
        <v>5</v>
      </c>
      <c r="Y4" s="108" t="s">
        <v>54</v>
      </c>
      <c r="Z4" s="108">
        <v>1</v>
      </c>
      <c r="AA4" s="108">
        <v>3</v>
      </c>
      <c r="AB4" s="108">
        <v>5</v>
      </c>
      <c r="AC4" s="108">
        <v>3</v>
      </c>
      <c r="AD4" s="108">
        <v>2.3333333333333335</v>
      </c>
      <c r="AE4" s="108">
        <v>1</v>
      </c>
      <c r="AF4" s="108">
        <v>5</v>
      </c>
      <c r="AG4" s="108">
        <v>5</v>
      </c>
      <c r="AH4" s="108">
        <v>5</v>
      </c>
      <c r="AI4" s="108">
        <v>4</v>
      </c>
    </row>
    <row r="5" spans="1:35" x14ac:dyDescent="0.35">
      <c r="A5" s="83" t="s">
        <v>741</v>
      </c>
      <c r="B5" s="108">
        <v>3</v>
      </c>
      <c r="C5" s="108">
        <v>1</v>
      </c>
      <c r="D5" s="108">
        <v>1</v>
      </c>
      <c r="E5" s="108">
        <v>1</v>
      </c>
      <c r="F5" s="108">
        <v>1</v>
      </c>
      <c r="H5" s="83" t="s">
        <v>741</v>
      </c>
      <c r="I5" s="108">
        <v>1</v>
      </c>
      <c r="J5" s="108">
        <v>1</v>
      </c>
      <c r="K5" s="108">
        <v>2</v>
      </c>
      <c r="L5" s="108">
        <v>2</v>
      </c>
      <c r="M5" s="108">
        <v>1</v>
      </c>
      <c r="N5" s="108">
        <v>1</v>
      </c>
      <c r="P5" s="83" t="s">
        <v>741</v>
      </c>
      <c r="Q5" s="108">
        <v>1</v>
      </c>
      <c r="R5" s="108">
        <v>5</v>
      </c>
      <c r="S5" s="108">
        <v>3</v>
      </c>
      <c r="T5" s="108">
        <v>1</v>
      </c>
      <c r="U5" s="108">
        <v>3</v>
      </c>
      <c r="V5" s="108">
        <v>3</v>
      </c>
      <c r="W5" s="108">
        <v>1</v>
      </c>
      <c r="X5" s="108">
        <v>3</v>
      </c>
      <c r="Y5" s="108" t="s">
        <v>54</v>
      </c>
      <c r="Z5" s="108">
        <v>3</v>
      </c>
      <c r="AA5" s="108">
        <v>1</v>
      </c>
      <c r="AB5" s="108">
        <v>1</v>
      </c>
      <c r="AC5" s="108">
        <v>1</v>
      </c>
      <c r="AD5" s="108">
        <v>2.3333333333333335</v>
      </c>
      <c r="AE5" s="108">
        <v>1</v>
      </c>
      <c r="AF5" s="108">
        <v>1</v>
      </c>
      <c r="AG5" s="108">
        <v>1</v>
      </c>
      <c r="AH5" s="108">
        <v>5</v>
      </c>
      <c r="AI5" s="108">
        <v>1</v>
      </c>
    </row>
    <row r="6" spans="1:35" x14ac:dyDescent="0.35">
      <c r="A6" s="83" t="s">
        <v>742</v>
      </c>
      <c r="B6" s="108">
        <v>2</v>
      </c>
      <c r="C6" s="108">
        <v>1</v>
      </c>
      <c r="D6" s="108">
        <v>1</v>
      </c>
      <c r="E6" s="108">
        <v>4</v>
      </c>
      <c r="F6" s="108">
        <v>5</v>
      </c>
      <c r="H6" s="83" t="s">
        <v>742</v>
      </c>
      <c r="I6" s="108">
        <v>2</v>
      </c>
      <c r="J6" s="108">
        <v>5</v>
      </c>
      <c r="K6" s="108">
        <v>2</v>
      </c>
      <c r="L6" s="108">
        <v>4</v>
      </c>
      <c r="M6" s="108">
        <v>2</v>
      </c>
      <c r="N6" s="108">
        <v>2</v>
      </c>
      <c r="P6" s="83" t="s">
        <v>742</v>
      </c>
      <c r="Q6" s="108">
        <v>2</v>
      </c>
      <c r="R6" s="108">
        <v>3</v>
      </c>
      <c r="S6" s="108">
        <v>3</v>
      </c>
      <c r="T6" s="108">
        <v>2</v>
      </c>
      <c r="U6" s="108">
        <v>2</v>
      </c>
      <c r="V6" s="108" t="s">
        <v>54</v>
      </c>
      <c r="W6" s="108">
        <v>4</v>
      </c>
      <c r="X6" s="108">
        <v>4</v>
      </c>
      <c r="Y6" s="108" t="s">
        <v>54</v>
      </c>
      <c r="Z6" s="108">
        <v>3</v>
      </c>
      <c r="AA6" s="108">
        <v>3</v>
      </c>
      <c r="AB6" s="108">
        <v>1</v>
      </c>
      <c r="AC6" s="108">
        <v>3.5</v>
      </c>
      <c r="AD6" s="108">
        <v>3.6666666666666665</v>
      </c>
      <c r="AE6" s="108">
        <v>4</v>
      </c>
      <c r="AF6" s="108">
        <v>3</v>
      </c>
      <c r="AG6" s="108">
        <v>4</v>
      </c>
      <c r="AH6" s="108">
        <v>2.5</v>
      </c>
      <c r="AI6" s="108">
        <v>2.5</v>
      </c>
    </row>
    <row r="7" spans="1:35" x14ac:dyDescent="0.35">
      <c r="A7" s="83" t="s">
        <v>743</v>
      </c>
      <c r="B7" s="108">
        <v>1</v>
      </c>
      <c r="C7" s="108">
        <v>3</v>
      </c>
      <c r="D7" s="108">
        <v>1</v>
      </c>
      <c r="E7" s="108">
        <v>3</v>
      </c>
      <c r="F7" s="108">
        <v>1</v>
      </c>
      <c r="H7" s="83" t="s">
        <v>743</v>
      </c>
      <c r="I7" s="108">
        <v>3</v>
      </c>
      <c r="J7" s="108">
        <v>3</v>
      </c>
      <c r="K7" s="108">
        <v>3</v>
      </c>
      <c r="L7" s="108">
        <v>2</v>
      </c>
      <c r="M7" s="108">
        <v>1</v>
      </c>
      <c r="N7" s="108">
        <v>1</v>
      </c>
      <c r="P7" s="83" t="s">
        <v>743</v>
      </c>
      <c r="Q7" s="108">
        <v>1</v>
      </c>
      <c r="R7" s="108">
        <v>3</v>
      </c>
      <c r="S7" s="108">
        <v>1</v>
      </c>
      <c r="T7" s="108">
        <v>1</v>
      </c>
      <c r="U7" s="108">
        <v>3</v>
      </c>
      <c r="V7" s="108">
        <v>1</v>
      </c>
      <c r="W7" s="108">
        <v>1</v>
      </c>
      <c r="X7" s="108">
        <v>1</v>
      </c>
      <c r="Y7" s="108" t="s">
        <v>54</v>
      </c>
      <c r="Z7" s="108">
        <v>1</v>
      </c>
      <c r="AA7" s="108">
        <v>3</v>
      </c>
      <c r="AB7" s="108">
        <v>1</v>
      </c>
      <c r="AC7" s="108">
        <v>1</v>
      </c>
      <c r="AD7" s="108">
        <v>1</v>
      </c>
      <c r="AE7" s="108">
        <v>3</v>
      </c>
      <c r="AF7" s="108">
        <v>1</v>
      </c>
      <c r="AG7" s="108">
        <v>1</v>
      </c>
      <c r="AH7" s="108">
        <v>3</v>
      </c>
      <c r="AI7" s="108">
        <v>3</v>
      </c>
    </row>
    <row r="8" spans="1:35" x14ac:dyDescent="0.35">
      <c r="A8" s="83" t="s">
        <v>744</v>
      </c>
      <c r="B8" s="108">
        <v>1</v>
      </c>
      <c r="C8" s="108">
        <v>5</v>
      </c>
      <c r="D8" s="108">
        <v>5</v>
      </c>
      <c r="E8" s="108">
        <v>5</v>
      </c>
      <c r="F8" s="108">
        <v>1</v>
      </c>
      <c r="H8" s="83" t="s">
        <v>744</v>
      </c>
      <c r="I8" s="108">
        <v>3</v>
      </c>
      <c r="J8" s="108">
        <v>5</v>
      </c>
      <c r="K8" s="108">
        <v>4</v>
      </c>
      <c r="L8" s="108">
        <v>2</v>
      </c>
      <c r="M8" s="108">
        <v>5</v>
      </c>
      <c r="N8" s="108">
        <v>5</v>
      </c>
      <c r="P8" s="83" t="s">
        <v>744</v>
      </c>
      <c r="Q8" s="108">
        <v>3</v>
      </c>
      <c r="R8" s="108">
        <v>1</v>
      </c>
      <c r="S8" s="108">
        <v>3</v>
      </c>
      <c r="T8" s="108">
        <v>3</v>
      </c>
      <c r="U8" s="108">
        <v>3</v>
      </c>
      <c r="V8" s="108" t="s">
        <v>54</v>
      </c>
      <c r="W8" s="108">
        <v>1</v>
      </c>
      <c r="X8" s="108">
        <v>1</v>
      </c>
      <c r="Y8" s="108" t="s">
        <v>54</v>
      </c>
      <c r="Z8" s="108">
        <v>3</v>
      </c>
      <c r="AA8" s="108">
        <v>3</v>
      </c>
      <c r="AB8" s="108">
        <v>3</v>
      </c>
      <c r="AC8" s="108">
        <v>2</v>
      </c>
      <c r="AD8" s="108">
        <v>1.6666666666666667</v>
      </c>
      <c r="AE8" s="108">
        <v>1</v>
      </c>
      <c r="AF8" s="108">
        <v>1</v>
      </c>
      <c r="AG8" s="108">
        <v>5</v>
      </c>
      <c r="AH8" s="108">
        <v>5</v>
      </c>
      <c r="AI8" s="108">
        <v>2</v>
      </c>
    </row>
    <row r="9" spans="1:35" x14ac:dyDescent="0.35">
      <c r="A9" s="83" t="s">
        <v>745</v>
      </c>
      <c r="B9" s="108">
        <v>3</v>
      </c>
      <c r="C9" s="108">
        <v>1</v>
      </c>
      <c r="D9" s="108">
        <v>1</v>
      </c>
      <c r="E9" s="108">
        <v>1</v>
      </c>
      <c r="F9" s="108">
        <v>4</v>
      </c>
      <c r="H9" s="83" t="s">
        <v>745</v>
      </c>
      <c r="I9" s="111">
        <v>1</v>
      </c>
      <c r="J9" s="111">
        <v>3</v>
      </c>
      <c r="K9" s="111">
        <v>3.5</v>
      </c>
      <c r="L9" s="111">
        <v>1</v>
      </c>
      <c r="M9" s="111">
        <v>1</v>
      </c>
      <c r="N9" s="111">
        <v>1</v>
      </c>
      <c r="P9" s="83" t="s">
        <v>745</v>
      </c>
      <c r="Q9" s="108">
        <v>1</v>
      </c>
      <c r="R9" s="108">
        <v>3</v>
      </c>
      <c r="S9" s="108">
        <v>3</v>
      </c>
      <c r="T9" s="108">
        <v>1</v>
      </c>
      <c r="U9" s="108">
        <v>4</v>
      </c>
      <c r="V9" s="108">
        <v>1</v>
      </c>
      <c r="W9" s="108">
        <v>1</v>
      </c>
      <c r="X9" s="108">
        <v>1</v>
      </c>
      <c r="Y9" s="108" t="s">
        <v>54</v>
      </c>
      <c r="Z9" s="108">
        <v>3</v>
      </c>
      <c r="AA9" s="108">
        <v>3</v>
      </c>
      <c r="AB9" s="108">
        <v>4</v>
      </c>
      <c r="AC9" s="108">
        <v>1.5</v>
      </c>
      <c r="AD9" s="108">
        <v>1.6666666666666667</v>
      </c>
      <c r="AE9" s="108">
        <v>3</v>
      </c>
      <c r="AF9" s="108">
        <v>1</v>
      </c>
      <c r="AG9" s="108">
        <v>1</v>
      </c>
      <c r="AH9" s="108">
        <v>4</v>
      </c>
      <c r="AI9" s="108">
        <v>2</v>
      </c>
    </row>
    <row r="10" spans="1:35" x14ac:dyDescent="0.35">
      <c r="A10" s="83" t="s">
        <v>746</v>
      </c>
      <c r="B10" s="108">
        <v>1</v>
      </c>
      <c r="C10" s="108">
        <v>1</v>
      </c>
      <c r="D10" s="108">
        <v>1</v>
      </c>
      <c r="E10" s="108">
        <v>1</v>
      </c>
      <c r="F10" s="108">
        <v>5</v>
      </c>
      <c r="H10" s="83" t="s">
        <v>746</v>
      </c>
      <c r="I10" s="108">
        <v>1</v>
      </c>
      <c r="J10" s="108">
        <v>5</v>
      </c>
      <c r="K10" s="108">
        <v>3</v>
      </c>
      <c r="L10" s="108">
        <v>5</v>
      </c>
      <c r="M10" s="108">
        <v>1</v>
      </c>
      <c r="N10" s="108">
        <v>1</v>
      </c>
      <c r="P10" s="83" t="s">
        <v>746</v>
      </c>
      <c r="Q10" s="108">
        <v>1</v>
      </c>
      <c r="R10" s="108">
        <v>5</v>
      </c>
      <c r="S10" s="108">
        <v>1</v>
      </c>
      <c r="T10" s="108">
        <v>1</v>
      </c>
      <c r="U10" s="108">
        <v>1</v>
      </c>
      <c r="V10" s="108">
        <v>1</v>
      </c>
      <c r="W10" s="108">
        <v>3</v>
      </c>
      <c r="X10" s="108">
        <v>3</v>
      </c>
      <c r="Y10" s="108" t="s">
        <v>54</v>
      </c>
      <c r="Z10" s="108">
        <v>5</v>
      </c>
      <c r="AA10" s="108">
        <v>1</v>
      </c>
      <c r="AB10" s="108">
        <v>1</v>
      </c>
      <c r="AC10" s="108">
        <v>1</v>
      </c>
      <c r="AD10" s="108">
        <v>2.3333333333333335</v>
      </c>
      <c r="AE10" s="108">
        <v>1</v>
      </c>
      <c r="AF10" s="108">
        <v>1</v>
      </c>
      <c r="AG10" s="108">
        <v>5</v>
      </c>
      <c r="AH10" s="108">
        <v>5</v>
      </c>
      <c r="AI10" s="108">
        <v>3</v>
      </c>
    </row>
    <row r="11" spans="1:35" x14ac:dyDescent="0.35">
      <c r="A11" s="83" t="s">
        <v>747</v>
      </c>
      <c r="B11" s="108">
        <v>5</v>
      </c>
      <c r="C11" s="108">
        <v>5</v>
      </c>
      <c r="D11" s="108">
        <v>5</v>
      </c>
      <c r="E11" s="108">
        <v>5</v>
      </c>
      <c r="F11" s="108">
        <v>5</v>
      </c>
      <c r="H11" s="83" t="s">
        <v>747</v>
      </c>
      <c r="I11" s="108">
        <v>5</v>
      </c>
      <c r="J11" s="108">
        <v>5</v>
      </c>
      <c r="K11" s="108">
        <v>4</v>
      </c>
      <c r="L11" s="108">
        <v>2</v>
      </c>
      <c r="M11" s="108">
        <v>3</v>
      </c>
      <c r="N11" s="108">
        <v>5</v>
      </c>
      <c r="P11" s="83" t="s">
        <v>747</v>
      </c>
      <c r="Q11" s="108">
        <v>5</v>
      </c>
      <c r="R11" s="108">
        <v>1</v>
      </c>
      <c r="S11" s="108">
        <v>1</v>
      </c>
      <c r="T11" s="108">
        <v>1</v>
      </c>
      <c r="U11" s="108">
        <v>5</v>
      </c>
      <c r="V11" s="108">
        <v>5</v>
      </c>
      <c r="W11" s="108">
        <v>3</v>
      </c>
      <c r="X11" s="108">
        <v>1</v>
      </c>
      <c r="Y11" s="108" t="s">
        <v>54</v>
      </c>
      <c r="Z11" s="108">
        <v>1</v>
      </c>
      <c r="AA11" s="108">
        <v>5</v>
      </c>
      <c r="AB11" s="108">
        <v>1</v>
      </c>
      <c r="AC11" s="108">
        <v>3</v>
      </c>
      <c r="AD11" s="108">
        <v>2.3333333333333335</v>
      </c>
      <c r="AE11" s="108">
        <v>1</v>
      </c>
      <c r="AF11" s="108">
        <v>1</v>
      </c>
      <c r="AG11" s="108">
        <v>1</v>
      </c>
      <c r="AH11" s="108">
        <v>5</v>
      </c>
      <c r="AI11" s="108">
        <v>1</v>
      </c>
    </row>
    <row r="12" spans="1:35" x14ac:dyDescent="0.35">
      <c r="A12" s="83" t="s">
        <v>748</v>
      </c>
      <c r="B12" s="108">
        <v>1</v>
      </c>
      <c r="C12" s="108">
        <v>2</v>
      </c>
      <c r="D12" s="108" t="s">
        <v>54</v>
      </c>
      <c r="E12" s="108">
        <v>1</v>
      </c>
      <c r="F12" s="108">
        <v>5</v>
      </c>
      <c r="H12" s="83" t="s">
        <v>748</v>
      </c>
      <c r="I12" s="108">
        <v>1</v>
      </c>
      <c r="J12" s="108">
        <v>1</v>
      </c>
      <c r="K12" s="108">
        <v>1</v>
      </c>
      <c r="L12" s="108">
        <v>1</v>
      </c>
      <c r="M12" s="108">
        <v>1</v>
      </c>
      <c r="N12" s="108">
        <v>1</v>
      </c>
      <c r="P12" s="83" t="s">
        <v>748</v>
      </c>
      <c r="Q12" s="108">
        <v>2</v>
      </c>
      <c r="R12" s="108">
        <v>3</v>
      </c>
      <c r="S12" s="108">
        <v>3</v>
      </c>
      <c r="T12" s="108">
        <v>2</v>
      </c>
      <c r="U12" s="108" t="s">
        <v>54</v>
      </c>
      <c r="V12" s="108">
        <v>2</v>
      </c>
      <c r="W12" s="108" t="s">
        <v>54</v>
      </c>
      <c r="X12" s="108" t="s">
        <v>54</v>
      </c>
      <c r="Y12" s="108" t="s">
        <v>54</v>
      </c>
      <c r="Z12" s="108">
        <v>4</v>
      </c>
      <c r="AA12" s="108" t="s">
        <v>54</v>
      </c>
      <c r="AB12" s="108">
        <v>1</v>
      </c>
      <c r="AC12" s="108">
        <v>3</v>
      </c>
      <c r="AD12" s="108">
        <v>2.3333333333333335</v>
      </c>
      <c r="AE12" s="108" t="s">
        <v>54</v>
      </c>
      <c r="AF12" s="108">
        <v>1</v>
      </c>
      <c r="AG12" s="108">
        <v>5</v>
      </c>
      <c r="AH12" s="108" t="s">
        <v>54</v>
      </c>
      <c r="AI12" s="108">
        <v>1</v>
      </c>
    </row>
    <row r="13" spans="1:35" x14ac:dyDescent="0.35">
      <c r="A13" s="83" t="s">
        <v>749</v>
      </c>
      <c r="B13" s="108">
        <v>1</v>
      </c>
      <c r="C13" s="108">
        <v>1</v>
      </c>
      <c r="D13" s="108">
        <v>3</v>
      </c>
      <c r="E13" s="108">
        <v>3</v>
      </c>
      <c r="F13" s="108">
        <v>1</v>
      </c>
      <c r="H13" s="83" t="s">
        <v>749</v>
      </c>
      <c r="I13" s="108">
        <v>1</v>
      </c>
      <c r="J13" s="108">
        <v>1</v>
      </c>
      <c r="K13" s="108">
        <v>1</v>
      </c>
      <c r="L13" s="108">
        <v>1</v>
      </c>
      <c r="M13" s="108">
        <v>2</v>
      </c>
      <c r="N13" s="108">
        <v>1</v>
      </c>
      <c r="P13" s="83" t="s">
        <v>749</v>
      </c>
      <c r="Q13" s="108">
        <v>5</v>
      </c>
      <c r="R13" s="108">
        <v>3</v>
      </c>
      <c r="S13" s="108">
        <v>3</v>
      </c>
      <c r="T13" s="108">
        <v>1</v>
      </c>
      <c r="U13" s="108" t="s">
        <v>54</v>
      </c>
      <c r="V13" s="108" t="s">
        <v>54</v>
      </c>
      <c r="W13" s="108">
        <v>1</v>
      </c>
      <c r="X13" s="108">
        <v>1</v>
      </c>
      <c r="Y13" s="108" t="s">
        <v>54</v>
      </c>
      <c r="Z13" s="108">
        <v>3</v>
      </c>
      <c r="AA13" s="108">
        <v>1</v>
      </c>
      <c r="AB13" s="108">
        <v>1</v>
      </c>
      <c r="AC13" s="108">
        <v>3</v>
      </c>
      <c r="AD13" s="108">
        <v>3</v>
      </c>
      <c r="AE13" s="108" t="s">
        <v>54</v>
      </c>
      <c r="AF13" s="108">
        <v>1</v>
      </c>
      <c r="AG13" s="108" t="s">
        <v>54</v>
      </c>
      <c r="AH13" s="108" t="s">
        <v>54</v>
      </c>
      <c r="AI13" s="108">
        <v>1</v>
      </c>
    </row>
    <row r="14" spans="1:35" x14ac:dyDescent="0.35">
      <c r="A14" s="83" t="s">
        <v>750</v>
      </c>
      <c r="B14" s="108">
        <v>1</v>
      </c>
      <c r="C14" s="108">
        <v>2</v>
      </c>
      <c r="D14" s="108" t="s">
        <v>54</v>
      </c>
      <c r="E14" s="108">
        <v>1</v>
      </c>
      <c r="F14" s="108">
        <v>5</v>
      </c>
      <c r="H14" s="83" t="s">
        <v>750</v>
      </c>
      <c r="I14" s="108">
        <v>1</v>
      </c>
      <c r="J14" s="108">
        <v>1</v>
      </c>
      <c r="K14" s="108">
        <v>5</v>
      </c>
      <c r="L14" s="108">
        <v>2.5</v>
      </c>
      <c r="M14" s="108">
        <v>1</v>
      </c>
      <c r="N14" s="108">
        <v>1</v>
      </c>
      <c r="P14" s="83" t="s">
        <v>750</v>
      </c>
      <c r="Q14" s="108">
        <v>1</v>
      </c>
      <c r="R14" s="108">
        <v>3</v>
      </c>
      <c r="S14" s="108">
        <v>3</v>
      </c>
      <c r="T14" s="108" t="s">
        <v>54</v>
      </c>
      <c r="U14" s="108">
        <v>1</v>
      </c>
      <c r="V14" s="108">
        <v>2</v>
      </c>
      <c r="W14" s="108" t="s">
        <v>54</v>
      </c>
      <c r="X14" s="108" t="s">
        <v>54</v>
      </c>
      <c r="Y14" s="108" t="s">
        <v>54</v>
      </c>
      <c r="Z14" s="108">
        <v>4</v>
      </c>
      <c r="AA14" s="108" t="s">
        <v>54</v>
      </c>
      <c r="AB14" s="108">
        <v>1</v>
      </c>
      <c r="AC14" s="108">
        <v>3</v>
      </c>
      <c r="AD14" s="108">
        <v>3</v>
      </c>
      <c r="AE14" s="108" t="s">
        <v>54</v>
      </c>
      <c r="AF14" s="108">
        <v>1</v>
      </c>
      <c r="AG14" s="108">
        <v>5</v>
      </c>
      <c r="AH14" s="108" t="s">
        <v>54</v>
      </c>
      <c r="AI14" s="108">
        <v>1</v>
      </c>
    </row>
    <row r="15" spans="1:35" x14ac:dyDescent="0.35">
      <c r="A15" s="83" t="s">
        <v>751</v>
      </c>
      <c r="B15" s="108">
        <v>1</v>
      </c>
      <c r="C15" s="108">
        <v>1</v>
      </c>
      <c r="D15" s="108">
        <v>1</v>
      </c>
      <c r="E15" s="108">
        <v>5</v>
      </c>
      <c r="F15" s="108">
        <v>1</v>
      </c>
      <c r="H15" s="83" t="s">
        <v>751</v>
      </c>
      <c r="I15" s="108">
        <v>1</v>
      </c>
      <c r="J15" s="108">
        <v>1</v>
      </c>
      <c r="K15" s="108">
        <v>3</v>
      </c>
      <c r="L15" s="108">
        <v>1</v>
      </c>
      <c r="M15" s="108">
        <v>1</v>
      </c>
      <c r="N15" s="108">
        <v>1</v>
      </c>
      <c r="P15" s="83" t="s">
        <v>751</v>
      </c>
      <c r="Q15" s="108">
        <v>5</v>
      </c>
      <c r="R15" s="108">
        <v>1</v>
      </c>
      <c r="S15" s="108">
        <v>5</v>
      </c>
      <c r="T15" s="108" t="s">
        <v>54</v>
      </c>
      <c r="U15" s="108">
        <v>1</v>
      </c>
      <c r="V15" s="108" t="s">
        <v>54</v>
      </c>
      <c r="W15" s="108">
        <v>1</v>
      </c>
      <c r="X15" s="108">
        <v>1</v>
      </c>
      <c r="Y15" s="108" t="s">
        <v>54</v>
      </c>
      <c r="Z15" s="108">
        <v>1</v>
      </c>
      <c r="AA15" s="108">
        <v>1</v>
      </c>
      <c r="AB15" s="108">
        <v>1</v>
      </c>
      <c r="AC15" s="108">
        <v>5</v>
      </c>
      <c r="AD15" s="108">
        <v>5</v>
      </c>
      <c r="AE15" s="108" t="s">
        <v>54</v>
      </c>
      <c r="AF15" s="108">
        <v>1</v>
      </c>
      <c r="AG15" s="108">
        <v>5</v>
      </c>
      <c r="AH15" s="108">
        <v>5</v>
      </c>
      <c r="AI15" s="108">
        <v>1</v>
      </c>
    </row>
    <row r="16" spans="1:35" x14ac:dyDescent="0.35">
      <c r="A16" s="83" t="s">
        <v>752</v>
      </c>
      <c r="B16" s="108">
        <v>1</v>
      </c>
      <c r="C16" s="108">
        <v>1</v>
      </c>
      <c r="D16" s="108" t="s">
        <v>54</v>
      </c>
      <c r="E16" s="108">
        <v>2</v>
      </c>
      <c r="F16" s="108">
        <v>1</v>
      </c>
      <c r="H16" s="83" t="s">
        <v>752</v>
      </c>
      <c r="I16" s="108">
        <v>2</v>
      </c>
      <c r="J16" s="108">
        <v>3</v>
      </c>
      <c r="K16" s="108">
        <v>1.5</v>
      </c>
      <c r="L16" s="108">
        <v>1.5</v>
      </c>
      <c r="M16" s="108">
        <v>1</v>
      </c>
      <c r="N16" s="108">
        <v>2</v>
      </c>
      <c r="P16" s="83" t="s">
        <v>752</v>
      </c>
      <c r="Q16" s="108">
        <v>1</v>
      </c>
      <c r="R16" s="108">
        <v>3</v>
      </c>
      <c r="S16" s="108">
        <v>3</v>
      </c>
      <c r="T16" s="108">
        <v>1</v>
      </c>
      <c r="U16" s="108">
        <v>1</v>
      </c>
      <c r="V16" s="108" t="s">
        <v>54</v>
      </c>
      <c r="W16" s="108">
        <v>1</v>
      </c>
      <c r="X16" s="108">
        <v>1</v>
      </c>
      <c r="Y16" s="108">
        <v>1</v>
      </c>
      <c r="Z16" s="108">
        <v>3</v>
      </c>
      <c r="AA16" s="108">
        <v>1</v>
      </c>
      <c r="AB16" s="108">
        <v>1</v>
      </c>
      <c r="AC16" s="108">
        <v>1.5</v>
      </c>
      <c r="AD16" s="108">
        <v>1.3333333333333333</v>
      </c>
      <c r="AE16" s="108" t="s">
        <v>54</v>
      </c>
      <c r="AF16" s="108">
        <v>1</v>
      </c>
      <c r="AG16" s="108" t="s">
        <v>54</v>
      </c>
      <c r="AH16" s="108" t="s">
        <v>54</v>
      </c>
      <c r="AI16" s="108">
        <v>1</v>
      </c>
    </row>
    <row r="17" spans="1:35" x14ac:dyDescent="0.35">
      <c r="A17" s="83" t="s">
        <v>753</v>
      </c>
      <c r="B17" s="108">
        <v>1</v>
      </c>
      <c r="C17" s="108">
        <v>1</v>
      </c>
      <c r="D17" s="108">
        <v>2</v>
      </c>
      <c r="E17" s="108">
        <v>1</v>
      </c>
      <c r="F17" s="108">
        <v>5</v>
      </c>
      <c r="H17" s="83" t="s">
        <v>753</v>
      </c>
      <c r="I17" s="108">
        <v>2</v>
      </c>
      <c r="J17" s="108">
        <v>1</v>
      </c>
      <c r="K17" s="108">
        <v>2</v>
      </c>
      <c r="L17" s="108">
        <v>2</v>
      </c>
      <c r="M17" s="108">
        <v>1.5</v>
      </c>
      <c r="N17" s="108">
        <v>1</v>
      </c>
      <c r="P17" s="83" t="s">
        <v>753</v>
      </c>
      <c r="Q17" s="108">
        <v>1</v>
      </c>
      <c r="R17" s="108">
        <v>2</v>
      </c>
      <c r="S17" s="108">
        <v>3</v>
      </c>
      <c r="T17" s="108">
        <v>1</v>
      </c>
      <c r="U17" s="108">
        <v>2</v>
      </c>
      <c r="V17" s="108">
        <v>2</v>
      </c>
      <c r="W17" s="108">
        <v>1.5</v>
      </c>
      <c r="X17" s="108">
        <v>1</v>
      </c>
      <c r="Y17" s="108" t="s">
        <v>54</v>
      </c>
      <c r="Z17" s="108">
        <v>2</v>
      </c>
      <c r="AA17" s="108">
        <v>2</v>
      </c>
      <c r="AB17" s="108">
        <v>2</v>
      </c>
      <c r="AC17" s="108">
        <v>1</v>
      </c>
      <c r="AD17" s="108">
        <v>1</v>
      </c>
      <c r="AE17" s="108">
        <v>2</v>
      </c>
      <c r="AF17" s="108">
        <v>1</v>
      </c>
      <c r="AG17" s="108">
        <v>1</v>
      </c>
      <c r="AH17" s="108">
        <v>2.5</v>
      </c>
      <c r="AI17" s="108">
        <v>2.5</v>
      </c>
    </row>
    <row r="18" spans="1:35" x14ac:dyDescent="0.35">
      <c r="A18" s="83" t="s">
        <v>754</v>
      </c>
      <c r="B18" s="108">
        <v>4</v>
      </c>
      <c r="C18" s="108">
        <v>4</v>
      </c>
      <c r="D18" s="108">
        <v>3</v>
      </c>
      <c r="E18" s="108">
        <v>2</v>
      </c>
      <c r="F18" s="108">
        <v>3</v>
      </c>
      <c r="H18" s="83" t="s">
        <v>754</v>
      </c>
      <c r="I18" s="108">
        <v>3</v>
      </c>
      <c r="J18" s="108">
        <v>3</v>
      </c>
      <c r="K18" s="108">
        <v>2</v>
      </c>
      <c r="L18" s="108">
        <v>3</v>
      </c>
      <c r="M18" s="108">
        <v>3</v>
      </c>
      <c r="N18" s="108">
        <v>3</v>
      </c>
      <c r="P18" s="83" t="s">
        <v>754</v>
      </c>
      <c r="Q18" s="108">
        <v>5</v>
      </c>
      <c r="R18" s="108">
        <v>4</v>
      </c>
      <c r="S18" s="108">
        <v>2</v>
      </c>
      <c r="T18" s="108">
        <v>4</v>
      </c>
      <c r="U18" s="108">
        <v>4</v>
      </c>
      <c r="V18" s="108">
        <v>4</v>
      </c>
      <c r="W18" s="108">
        <v>2.5</v>
      </c>
      <c r="X18" s="108">
        <v>3</v>
      </c>
      <c r="Y18" s="108">
        <v>2</v>
      </c>
      <c r="Z18" s="108">
        <v>4</v>
      </c>
      <c r="AA18" s="108">
        <v>1</v>
      </c>
      <c r="AB18" s="108">
        <v>2</v>
      </c>
      <c r="AC18" s="108">
        <v>2</v>
      </c>
      <c r="AD18" s="108">
        <v>2</v>
      </c>
      <c r="AE18" s="108">
        <v>4</v>
      </c>
      <c r="AF18" s="108">
        <v>3</v>
      </c>
      <c r="AG18" s="108">
        <v>2</v>
      </c>
      <c r="AH18" s="108">
        <v>3.5</v>
      </c>
      <c r="AI18" s="108">
        <v>4</v>
      </c>
    </row>
    <row r="19" spans="1:35" x14ac:dyDescent="0.35">
      <c r="A19" s="83" t="s">
        <v>755</v>
      </c>
      <c r="B19" s="108">
        <v>1</v>
      </c>
      <c r="C19" s="108">
        <v>2</v>
      </c>
      <c r="D19" s="108">
        <v>1</v>
      </c>
      <c r="E19" s="108">
        <v>1</v>
      </c>
      <c r="F19" s="108">
        <v>1</v>
      </c>
      <c r="H19" s="83" t="s">
        <v>755</v>
      </c>
      <c r="I19" s="108">
        <v>2</v>
      </c>
      <c r="J19" s="108">
        <v>1</v>
      </c>
      <c r="K19" s="108">
        <v>1</v>
      </c>
      <c r="L19" s="108">
        <v>2</v>
      </c>
      <c r="M19" s="108">
        <v>1.5</v>
      </c>
      <c r="N19" s="108">
        <v>1</v>
      </c>
      <c r="P19" s="83" t="s">
        <v>755</v>
      </c>
      <c r="Q19" s="108">
        <v>2</v>
      </c>
      <c r="R19" s="108">
        <v>2</v>
      </c>
      <c r="S19" s="108">
        <v>2</v>
      </c>
      <c r="T19" s="108">
        <v>1</v>
      </c>
      <c r="U19" s="108">
        <v>2</v>
      </c>
      <c r="V19" s="108">
        <v>2</v>
      </c>
      <c r="W19" s="108">
        <v>2</v>
      </c>
      <c r="X19" s="108">
        <v>2</v>
      </c>
      <c r="Y19" s="108" t="s">
        <v>54</v>
      </c>
      <c r="Z19" s="108">
        <v>4</v>
      </c>
      <c r="AA19" s="108">
        <v>1</v>
      </c>
      <c r="AB19" s="108">
        <v>2</v>
      </c>
      <c r="AC19" s="108">
        <v>1.5</v>
      </c>
      <c r="AD19" s="108">
        <v>1.3333333333333333</v>
      </c>
      <c r="AE19" s="108">
        <v>2</v>
      </c>
      <c r="AF19" s="108">
        <v>2</v>
      </c>
      <c r="AG19" s="108">
        <v>1</v>
      </c>
      <c r="AH19" s="108">
        <v>3.5</v>
      </c>
      <c r="AI19" s="108">
        <v>1.5</v>
      </c>
    </row>
    <row r="20" spans="1:35" x14ac:dyDescent="0.35">
      <c r="A20" s="83" t="s">
        <v>756</v>
      </c>
      <c r="B20" s="108">
        <v>1</v>
      </c>
      <c r="C20" s="108">
        <v>2</v>
      </c>
      <c r="D20" s="108">
        <v>3</v>
      </c>
      <c r="E20" s="108">
        <v>1</v>
      </c>
      <c r="F20" s="108">
        <v>4</v>
      </c>
      <c r="H20" s="83" t="s">
        <v>756</v>
      </c>
      <c r="I20" s="108">
        <v>1</v>
      </c>
      <c r="J20" s="108">
        <v>1</v>
      </c>
      <c r="K20" s="108">
        <v>2.5</v>
      </c>
      <c r="L20" s="108">
        <v>1.5</v>
      </c>
      <c r="M20" s="108">
        <v>2</v>
      </c>
      <c r="N20" s="108">
        <v>1</v>
      </c>
      <c r="P20" s="83" t="s">
        <v>756</v>
      </c>
      <c r="Q20" s="108">
        <v>1</v>
      </c>
      <c r="R20" s="108">
        <v>2</v>
      </c>
      <c r="S20" s="108">
        <v>4</v>
      </c>
      <c r="T20" s="108">
        <v>3</v>
      </c>
      <c r="U20" s="108">
        <v>1</v>
      </c>
      <c r="V20" s="108" t="s">
        <v>54</v>
      </c>
      <c r="W20" s="108">
        <v>1.5</v>
      </c>
      <c r="X20" s="108">
        <v>2</v>
      </c>
      <c r="Y20" s="108" t="s">
        <v>54</v>
      </c>
      <c r="Z20" s="108">
        <v>1</v>
      </c>
      <c r="AA20" s="108">
        <v>1</v>
      </c>
      <c r="AB20" s="108">
        <v>1</v>
      </c>
      <c r="AC20" s="108">
        <v>1</v>
      </c>
      <c r="AD20" s="108">
        <v>1</v>
      </c>
      <c r="AE20" s="108">
        <v>1</v>
      </c>
      <c r="AF20" s="108">
        <v>1</v>
      </c>
      <c r="AG20" s="108">
        <v>1</v>
      </c>
      <c r="AH20" s="108">
        <v>2.5</v>
      </c>
      <c r="AI20" s="108">
        <v>2</v>
      </c>
    </row>
    <row r="21" spans="1:35" x14ac:dyDescent="0.35">
      <c r="A21" s="83" t="s">
        <v>757</v>
      </c>
      <c r="B21" s="108">
        <v>1</v>
      </c>
      <c r="C21" s="108">
        <v>1</v>
      </c>
      <c r="D21" s="108">
        <v>3</v>
      </c>
      <c r="E21" s="108">
        <v>3</v>
      </c>
      <c r="F21" s="108">
        <v>5</v>
      </c>
      <c r="H21" s="83" t="s">
        <v>757</v>
      </c>
      <c r="I21" s="108">
        <v>1</v>
      </c>
      <c r="J21" s="108">
        <v>3</v>
      </c>
      <c r="K21" s="108">
        <v>3</v>
      </c>
      <c r="L21" s="108">
        <v>3</v>
      </c>
      <c r="M21" s="108">
        <v>2</v>
      </c>
      <c r="N21" s="108">
        <v>1</v>
      </c>
      <c r="P21" s="83" t="s">
        <v>757</v>
      </c>
      <c r="Q21" s="108">
        <v>1</v>
      </c>
      <c r="R21" s="108">
        <v>3</v>
      </c>
      <c r="S21" s="108">
        <v>5</v>
      </c>
      <c r="T21" s="108">
        <v>5</v>
      </c>
      <c r="U21" s="108">
        <v>1</v>
      </c>
      <c r="V21" s="108" t="s">
        <v>54</v>
      </c>
      <c r="W21" s="108">
        <v>3</v>
      </c>
      <c r="X21" s="108">
        <v>3</v>
      </c>
      <c r="Y21" s="108" t="s">
        <v>54</v>
      </c>
      <c r="Z21" s="108">
        <v>3</v>
      </c>
      <c r="AA21" s="108">
        <v>3</v>
      </c>
      <c r="AB21" s="108">
        <v>1</v>
      </c>
      <c r="AC21" s="108">
        <v>2</v>
      </c>
      <c r="AD21" s="108">
        <v>2.3333333333333335</v>
      </c>
      <c r="AE21" s="108">
        <v>3</v>
      </c>
      <c r="AF21" s="108">
        <v>1</v>
      </c>
      <c r="AG21" s="108">
        <v>3</v>
      </c>
      <c r="AH21" s="108">
        <v>3</v>
      </c>
      <c r="AI21" s="108">
        <v>2</v>
      </c>
    </row>
    <row r="22" spans="1:35" x14ac:dyDescent="0.35">
      <c r="A22" s="83" t="s">
        <v>758</v>
      </c>
      <c r="B22" s="108">
        <v>1</v>
      </c>
      <c r="C22" s="108">
        <v>1</v>
      </c>
      <c r="D22" s="108">
        <v>1</v>
      </c>
      <c r="E22" s="108">
        <v>1</v>
      </c>
      <c r="F22" s="108">
        <v>1</v>
      </c>
      <c r="H22" s="83" t="s">
        <v>758</v>
      </c>
      <c r="I22" s="108">
        <v>1</v>
      </c>
      <c r="J22" s="108">
        <v>1</v>
      </c>
      <c r="K22" s="108">
        <v>1</v>
      </c>
      <c r="L22" s="108">
        <v>3</v>
      </c>
      <c r="M22" s="108">
        <v>1</v>
      </c>
      <c r="N22" s="108">
        <v>1</v>
      </c>
      <c r="P22" s="83" t="s">
        <v>758</v>
      </c>
      <c r="Q22" s="108">
        <v>1</v>
      </c>
      <c r="R22" s="108">
        <v>1</v>
      </c>
      <c r="S22" s="108">
        <v>1</v>
      </c>
      <c r="T22" s="108">
        <v>1</v>
      </c>
      <c r="U22" s="108">
        <v>1</v>
      </c>
      <c r="V22" s="108">
        <v>1</v>
      </c>
      <c r="W22" s="108">
        <v>1</v>
      </c>
      <c r="X22" s="108">
        <v>1</v>
      </c>
      <c r="Y22" s="108" t="s">
        <v>54</v>
      </c>
      <c r="Z22" s="108">
        <v>1</v>
      </c>
      <c r="AA22" s="108">
        <v>1</v>
      </c>
      <c r="AB22" s="108">
        <v>1</v>
      </c>
      <c r="AC22" s="108">
        <v>1</v>
      </c>
      <c r="AD22" s="108">
        <v>1</v>
      </c>
      <c r="AE22" s="108">
        <v>1</v>
      </c>
      <c r="AF22" s="108">
        <v>1</v>
      </c>
      <c r="AG22" s="108">
        <v>5</v>
      </c>
      <c r="AH22" s="108">
        <v>5</v>
      </c>
      <c r="AI22" s="108">
        <v>1</v>
      </c>
    </row>
    <row r="23" spans="1:35" x14ac:dyDescent="0.35">
      <c r="A23" s="83" t="s">
        <v>759</v>
      </c>
      <c r="B23" s="108" t="s">
        <v>54</v>
      </c>
      <c r="C23" s="108">
        <v>4</v>
      </c>
      <c r="D23" s="108">
        <v>5</v>
      </c>
      <c r="E23" s="108">
        <v>5</v>
      </c>
      <c r="F23" s="108">
        <v>1</v>
      </c>
      <c r="H23" s="83" t="s">
        <v>759</v>
      </c>
      <c r="I23" s="108">
        <v>1</v>
      </c>
      <c r="J23" s="108">
        <v>5</v>
      </c>
      <c r="K23" s="108">
        <v>3</v>
      </c>
      <c r="L23" s="108">
        <v>5</v>
      </c>
      <c r="M23" s="108">
        <v>4.5</v>
      </c>
      <c r="N23" s="108">
        <v>5</v>
      </c>
      <c r="P23" s="83" t="s">
        <v>759</v>
      </c>
      <c r="Q23" s="108">
        <v>1</v>
      </c>
      <c r="R23" s="108">
        <v>2</v>
      </c>
      <c r="S23" s="108">
        <v>2</v>
      </c>
      <c r="T23" s="108">
        <v>2</v>
      </c>
      <c r="U23" s="108">
        <v>1</v>
      </c>
      <c r="V23" s="108">
        <v>4</v>
      </c>
      <c r="W23" s="108">
        <v>3.5</v>
      </c>
      <c r="X23" s="108">
        <v>5</v>
      </c>
      <c r="Y23" s="108" t="s">
        <v>54</v>
      </c>
      <c r="Z23" s="108">
        <v>2</v>
      </c>
      <c r="AA23" s="108">
        <v>1</v>
      </c>
      <c r="AB23" s="108">
        <v>1</v>
      </c>
      <c r="AC23" s="108">
        <v>1</v>
      </c>
      <c r="AD23" s="108">
        <v>1.3333333333333333</v>
      </c>
      <c r="AE23" s="108">
        <v>1</v>
      </c>
      <c r="AF23" s="108">
        <v>1</v>
      </c>
      <c r="AG23" s="108">
        <v>5</v>
      </c>
      <c r="AH23" s="108">
        <v>3</v>
      </c>
      <c r="AI23" s="108">
        <v>1.5</v>
      </c>
    </row>
    <row r="24" spans="1:35" x14ac:dyDescent="0.35">
      <c r="A24" s="83" t="s">
        <v>760</v>
      </c>
      <c r="B24" s="108" t="s">
        <v>54</v>
      </c>
      <c r="C24" s="108">
        <v>3</v>
      </c>
      <c r="D24" s="108">
        <v>5</v>
      </c>
      <c r="E24" s="108">
        <v>5</v>
      </c>
      <c r="F24" s="108">
        <v>1</v>
      </c>
      <c r="H24" s="83" t="s">
        <v>760</v>
      </c>
      <c r="I24" s="108">
        <v>2</v>
      </c>
      <c r="J24" s="108">
        <v>5</v>
      </c>
      <c r="K24" s="108">
        <v>1</v>
      </c>
      <c r="L24" s="108">
        <v>3</v>
      </c>
      <c r="M24" s="108">
        <v>5</v>
      </c>
      <c r="N24" s="108">
        <v>5</v>
      </c>
      <c r="P24" s="83" t="s">
        <v>760</v>
      </c>
      <c r="Q24" s="108">
        <v>1</v>
      </c>
      <c r="R24" s="108">
        <v>4</v>
      </c>
      <c r="S24" s="108">
        <v>1</v>
      </c>
      <c r="T24" s="108">
        <v>2</v>
      </c>
      <c r="U24" s="108">
        <v>2</v>
      </c>
      <c r="V24" s="108">
        <v>3</v>
      </c>
      <c r="W24" s="108">
        <v>4</v>
      </c>
      <c r="X24" s="108">
        <v>5</v>
      </c>
      <c r="Y24" s="108" t="s">
        <v>54</v>
      </c>
      <c r="Z24" s="108">
        <v>2</v>
      </c>
      <c r="AA24" s="108">
        <v>1</v>
      </c>
      <c r="AB24" s="108">
        <v>4</v>
      </c>
      <c r="AC24" s="108">
        <v>1</v>
      </c>
      <c r="AD24" s="108">
        <v>1.3333333333333333</v>
      </c>
      <c r="AE24" s="108">
        <v>1</v>
      </c>
      <c r="AF24" s="108">
        <v>1</v>
      </c>
      <c r="AG24" s="108">
        <v>5</v>
      </c>
      <c r="AH24" s="108">
        <v>5</v>
      </c>
      <c r="AI24" s="108">
        <v>1.5</v>
      </c>
    </row>
    <row r="25" spans="1:35" x14ac:dyDescent="0.35">
      <c r="A25" s="83" t="s">
        <v>761</v>
      </c>
      <c r="B25" s="108">
        <v>1</v>
      </c>
      <c r="C25" s="108">
        <v>1</v>
      </c>
      <c r="D25" s="108">
        <v>3</v>
      </c>
      <c r="E25" s="108">
        <v>1</v>
      </c>
      <c r="F25" s="108">
        <v>1</v>
      </c>
      <c r="H25" s="83" t="s">
        <v>761</v>
      </c>
      <c r="I25" s="108">
        <v>3</v>
      </c>
      <c r="J25" s="108">
        <v>5</v>
      </c>
      <c r="K25" s="108">
        <v>5</v>
      </c>
      <c r="L25" s="108">
        <v>2</v>
      </c>
      <c r="M25" s="108">
        <v>3</v>
      </c>
      <c r="N25" s="108">
        <v>3</v>
      </c>
      <c r="P25" s="83" t="s">
        <v>761</v>
      </c>
      <c r="Q25" s="108">
        <v>3</v>
      </c>
      <c r="R25" s="108">
        <v>3</v>
      </c>
      <c r="S25" s="108">
        <v>5</v>
      </c>
      <c r="T25" s="108" t="s">
        <v>54</v>
      </c>
      <c r="U25" s="108">
        <v>3</v>
      </c>
      <c r="V25" s="108">
        <v>1</v>
      </c>
      <c r="W25" s="108">
        <v>1</v>
      </c>
      <c r="X25" s="108">
        <v>1</v>
      </c>
      <c r="Y25" s="108">
        <v>5</v>
      </c>
      <c r="Z25" s="108">
        <v>1</v>
      </c>
      <c r="AA25" s="108">
        <v>3</v>
      </c>
      <c r="AB25" s="108">
        <v>3</v>
      </c>
      <c r="AC25" s="108">
        <v>1</v>
      </c>
      <c r="AD25" s="108">
        <v>1.6666666666666667</v>
      </c>
      <c r="AE25" s="108">
        <v>1</v>
      </c>
      <c r="AF25" s="108">
        <v>1</v>
      </c>
      <c r="AG25" s="108">
        <v>1</v>
      </c>
      <c r="AH25" s="108">
        <v>5</v>
      </c>
      <c r="AI25" s="108">
        <v>3</v>
      </c>
    </row>
    <row r="26" spans="1:35" x14ac:dyDescent="0.35">
      <c r="A26" s="83" t="s">
        <v>762</v>
      </c>
      <c r="B26" s="108">
        <v>1</v>
      </c>
      <c r="C26" s="108">
        <v>1</v>
      </c>
      <c r="D26" s="108">
        <v>2</v>
      </c>
      <c r="E26" s="108">
        <v>1</v>
      </c>
      <c r="F26" s="108">
        <v>1</v>
      </c>
      <c r="H26" s="83" t="s">
        <v>762</v>
      </c>
      <c r="I26" s="108">
        <v>1</v>
      </c>
      <c r="J26" s="108">
        <v>1</v>
      </c>
      <c r="K26" s="108">
        <v>2</v>
      </c>
      <c r="L26" s="108">
        <v>2</v>
      </c>
      <c r="M26" s="108">
        <v>1.5</v>
      </c>
      <c r="N26" s="108">
        <v>1</v>
      </c>
      <c r="P26" s="83" t="s">
        <v>762</v>
      </c>
      <c r="Q26" s="108">
        <v>1</v>
      </c>
      <c r="R26" s="108">
        <v>2</v>
      </c>
      <c r="S26" s="108">
        <v>1</v>
      </c>
      <c r="T26" s="108">
        <v>1</v>
      </c>
      <c r="U26" s="108">
        <v>2</v>
      </c>
      <c r="V26" s="108" t="s">
        <v>54</v>
      </c>
      <c r="W26" s="108">
        <v>1</v>
      </c>
      <c r="X26" s="108">
        <v>1</v>
      </c>
      <c r="Y26" s="108">
        <v>1</v>
      </c>
      <c r="Z26" s="108">
        <v>2</v>
      </c>
      <c r="AA26" s="108">
        <v>1</v>
      </c>
      <c r="AB26" s="108">
        <v>1</v>
      </c>
      <c r="AC26" s="108">
        <v>1</v>
      </c>
      <c r="AD26" s="108">
        <v>1.3333333333333333</v>
      </c>
      <c r="AE26" s="108">
        <v>2</v>
      </c>
      <c r="AF26" s="108">
        <v>1</v>
      </c>
      <c r="AG26" s="108">
        <v>1</v>
      </c>
      <c r="AH26" s="108">
        <v>3</v>
      </c>
      <c r="AI26" s="108">
        <v>1</v>
      </c>
    </row>
    <row r="27" spans="1:35" x14ac:dyDescent="0.35">
      <c r="A27" s="83" t="s">
        <v>763</v>
      </c>
      <c r="B27" s="108">
        <v>1</v>
      </c>
      <c r="C27" s="108" t="s">
        <v>54</v>
      </c>
      <c r="D27" s="108">
        <v>5</v>
      </c>
      <c r="E27" s="108">
        <v>5</v>
      </c>
      <c r="F27" s="108">
        <v>5</v>
      </c>
      <c r="H27" s="83" t="s">
        <v>763</v>
      </c>
      <c r="I27" s="108">
        <v>1</v>
      </c>
      <c r="J27" s="108">
        <v>1</v>
      </c>
      <c r="K27" s="108">
        <v>5</v>
      </c>
      <c r="L27" s="108">
        <v>3</v>
      </c>
      <c r="M27" s="108">
        <v>5</v>
      </c>
      <c r="N27" s="108">
        <v>1</v>
      </c>
      <c r="P27" s="83" t="s">
        <v>763</v>
      </c>
      <c r="Q27" s="108">
        <v>1</v>
      </c>
      <c r="R27" s="108">
        <v>1</v>
      </c>
      <c r="S27" s="108">
        <v>5</v>
      </c>
      <c r="T27" s="108">
        <v>1</v>
      </c>
      <c r="U27" s="108">
        <v>1</v>
      </c>
      <c r="V27" s="108" t="s">
        <v>54</v>
      </c>
      <c r="W27" s="108">
        <v>1</v>
      </c>
      <c r="X27" s="108">
        <v>1</v>
      </c>
      <c r="Y27" s="108" t="s">
        <v>54</v>
      </c>
      <c r="Z27" s="108">
        <v>3</v>
      </c>
      <c r="AA27" s="108">
        <v>1</v>
      </c>
      <c r="AB27" s="108">
        <v>1</v>
      </c>
      <c r="AC27" s="108">
        <v>1</v>
      </c>
      <c r="AD27" s="108">
        <v>1</v>
      </c>
      <c r="AE27" s="108">
        <v>5</v>
      </c>
      <c r="AF27" s="108">
        <v>1</v>
      </c>
      <c r="AG27" s="108">
        <v>5</v>
      </c>
      <c r="AH27" s="108">
        <v>3</v>
      </c>
      <c r="AI27" s="108">
        <v>3</v>
      </c>
    </row>
    <row r="28" spans="1:35" x14ac:dyDescent="0.35">
      <c r="A28" s="83" t="s">
        <v>764</v>
      </c>
      <c r="B28" s="108">
        <v>5</v>
      </c>
      <c r="C28" s="108">
        <v>3</v>
      </c>
      <c r="D28" s="108">
        <v>5</v>
      </c>
      <c r="E28" s="108">
        <v>3</v>
      </c>
      <c r="F28" s="108">
        <v>5</v>
      </c>
      <c r="H28" s="83" t="s">
        <v>764</v>
      </c>
      <c r="I28" s="108">
        <v>5</v>
      </c>
      <c r="J28" s="108">
        <v>5</v>
      </c>
      <c r="K28" s="108">
        <v>5</v>
      </c>
      <c r="L28" s="108">
        <v>4</v>
      </c>
      <c r="M28" s="108">
        <v>4</v>
      </c>
      <c r="N28" s="108">
        <v>3</v>
      </c>
      <c r="P28" s="83" t="s">
        <v>764</v>
      </c>
      <c r="Q28" s="108">
        <v>5</v>
      </c>
      <c r="R28" s="108">
        <v>5</v>
      </c>
      <c r="S28" s="108">
        <v>5</v>
      </c>
      <c r="T28" s="108">
        <v>3</v>
      </c>
      <c r="U28" s="108">
        <v>5</v>
      </c>
      <c r="V28" s="108">
        <v>5</v>
      </c>
      <c r="W28" s="108">
        <v>3</v>
      </c>
      <c r="X28" s="108">
        <v>3</v>
      </c>
      <c r="Y28" s="108">
        <v>1</v>
      </c>
      <c r="Z28" s="108">
        <v>3</v>
      </c>
      <c r="AA28" s="108">
        <v>5</v>
      </c>
      <c r="AB28" s="108">
        <v>5</v>
      </c>
      <c r="AC28" s="108">
        <v>4</v>
      </c>
      <c r="AD28" s="108">
        <v>3.6666666666666665</v>
      </c>
      <c r="AE28" s="108">
        <v>3</v>
      </c>
      <c r="AF28" s="108">
        <v>3</v>
      </c>
      <c r="AG28" s="108">
        <v>3</v>
      </c>
      <c r="AH28" s="108">
        <v>3</v>
      </c>
      <c r="AI28" s="108">
        <v>5</v>
      </c>
    </row>
    <row r="29" spans="1:35" x14ac:dyDescent="0.35">
      <c r="A29" s="83" t="s">
        <v>765</v>
      </c>
      <c r="B29" s="108">
        <v>1</v>
      </c>
      <c r="C29" s="108">
        <v>1</v>
      </c>
      <c r="D29" s="108">
        <v>2</v>
      </c>
      <c r="E29" s="108">
        <v>1</v>
      </c>
      <c r="F29" s="108">
        <v>1</v>
      </c>
      <c r="H29" s="83" t="s">
        <v>765</v>
      </c>
      <c r="I29" s="108">
        <v>1</v>
      </c>
      <c r="J29" s="108">
        <v>1</v>
      </c>
      <c r="K29" s="108">
        <v>2</v>
      </c>
      <c r="L29" s="108">
        <v>1</v>
      </c>
      <c r="M29" s="108">
        <v>1.5</v>
      </c>
      <c r="N29" s="108">
        <v>1</v>
      </c>
      <c r="P29" s="83" t="s">
        <v>765</v>
      </c>
      <c r="Q29" s="108">
        <v>1</v>
      </c>
      <c r="R29" s="108">
        <v>2</v>
      </c>
      <c r="S29" s="108">
        <v>2</v>
      </c>
      <c r="T29" s="108">
        <v>1</v>
      </c>
      <c r="U29" s="108">
        <v>2</v>
      </c>
      <c r="V29" s="108">
        <v>1</v>
      </c>
      <c r="W29" s="108">
        <v>1</v>
      </c>
      <c r="X29" s="108">
        <v>1</v>
      </c>
      <c r="Y29" s="108" t="s">
        <v>54</v>
      </c>
      <c r="Z29" s="108">
        <v>2</v>
      </c>
      <c r="AA29" s="108">
        <v>1</v>
      </c>
      <c r="AB29" s="108">
        <v>1</v>
      </c>
      <c r="AC29" s="108">
        <v>1</v>
      </c>
      <c r="AD29" s="108">
        <v>1</v>
      </c>
      <c r="AE29" s="108">
        <v>2</v>
      </c>
      <c r="AF29" s="108">
        <v>1</v>
      </c>
      <c r="AG29" s="108">
        <v>1</v>
      </c>
      <c r="AH29" s="108">
        <v>2</v>
      </c>
      <c r="AI29" s="108">
        <v>1</v>
      </c>
    </row>
    <row r="30" spans="1:35" x14ac:dyDescent="0.35">
      <c r="A30" s="71" t="s">
        <v>770</v>
      </c>
      <c r="B30" s="109">
        <f>AVERAGE(B3:B29)</f>
        <v>1.88</v>
      </c>
      <c r="C30" s="109">
        <f t="shared" ref="C30:F30" si="0">AVERAGE(C3:C29)</f>
        <v>2.0769230769230771</v>
      </c>
      <c r="D30" s="109">
        <f t="shared" si="0"/>
        <v>2.7916666666666665</v>
      </c>
      <c r="E30" s="109">
        <f t="shared" si="0"/>
        <v>2.5185185185185186</v>
      </c>
      <c r="F30" s="109">
        <f t="shared" si="0"/>
        <v>2.7777777777777777</v>
      </c>
      <c r="H30" s="71" t="s">
        <v>770</v>
      </c>
      <c r="I30" s="109">
        <f>AVERAGE(I3:I29)</f>
        <v>1.9259259259259258</v>
      </c>
      <c r="J30" s="109">
        <f t="shared" ref="J30" si="1">AVERAGE(J3:J29)</f>
        <v>2.6296296296296298</v>
      </c>
      <c r="K30" s="109">
        <f t="shared" ref="K30:N30" si="2">AVERAGE(K3:K29)</f>
        <v>2.8703703703703702</v>
      </c>
      <c r="L30" s="109">
        <f t="shared" si="2"/>
        <v>2.574074074074074</v>
      </c>
      <c r="M30" s="109">
        <f t="shared" si="2"/>
        <v>2.3888888888888888</v>
      </c>
      <c r="N30" s="109">
        <f t="shared" si="2"/>
        <v>2.1111111111111112</v>
      </c>
      <c r="P30" s="71" t="s">
        <v>770</v>
      </c>
      <c r="Q30" s="109">
        <f>AVERAGE(Q3:Q29)</f>
        <v>2.2962962962962963</v>
      </c>
      <c r="R30" s="109">
        <f t="shared" ref="R30:AI30" si="3">AVERAGE(R3:R29)</f>
        <v>2.7037037037037037</v>
      </c>
      <c r="S30" s="109">
        <f t="shared" si="3"/>
        <v>2.8888888888888888</v>
      </c>
      <c r="T30" s="109">
        <f t="shared" si="3"/>
        <v>1.9583333333333333</v>
      </c>
      <c r="U30" s="109">
        <f t="shared" si="3"/>
        <v>2.44</v>
      </c>
      <c r="V30" s="109">
        <f t="shared" si="3"/>
        <v>2.5555555555555554</v>
      </c>
      <c r="W30" s="109">
        <f t="shared" si="3"/>
        <v>2.04</v>
      </c>
      <c r="X30" s="109">
        <f t="shared" si="3"/>
        <v>2.2400000000000002</v>
      </c>
      <c r="Y30" s="109">
        <f t="shared" si="3"/>
        <v>2.5</v>
      </c>
      <c r="Z30" s="109">
        <f t="shared" si="3"/>
        <v>2.4444444444444446</v>
      </c>
      <c r="AA30" s="109">
        <f t="shared" si="3"/>
        <v>2.08</v>
      </c>
      <c r="AB30" s="109">
        <f t="shared" si="3"/>
        <v>1.7777777777777777</v>
      </c>
      <c r="AC30" s="109">
        <f t="shared" si="3"/>
        <v>2.0370370370370372</v>
      </c>
      <c r="AD30" s="109">
        <f t="shared" si="3"/>
        <v>2.1111111111111112</v>
      </c>
      <c r="AE30" s="109">
        <f t="shared" si="3"/>
        <v>2.1818181818181817</v>
      </c>
      <c r="AF30" s="109">
        <f t="shared" si="3"/>
        <v>1.4074074074074074</v>
      </c>
      <c r="AG30" s="109">
        <f t="shared" si="3"/>
        <v>3.08</v>
      </c>
      <c r="AH30" s="109">
        <f t="shared" si="3"/>
        <v>3.6739130434782608</v>
      </c>
      <c r="AI30" s="109">
        <f t="shared" si="3"/>
        <v>2.1296296296296298</v>
      </c>
    </row>
    <row r="31" spans="1:35" x14ac:dyDescent="0.35">
      <c r="A31" s="71" t="s">
        <v>771</v>
      </c>
      <c r="B31" s="109">
        <f>_xlfn.STDEV.S(B3:B29)</f>
        <v>1.452583904633395</v>
      </c>
      <c r="C31" s="109">
        <f t="shared" ref="C31:F31" si="4">_xlfn.STDEV.S(C3:C29)</f>
        <v>1.4400854675491153</v>
      </c>
      <c r="D31" s="109">
        <f t="shared" si="4"/>
        <v>1.6412923504696368</v>
      </c>
      <c r="E31" s="109">
        <f t="shared" si="4"/>
        <v>1.718012500410562</v>
      </c>
      <c r="F31" s="109">
        <f t="shared" si="4"/>
        <v>1.9281983087713561</v>
      </c>
      <c r="H31" s="71" t="s">
        <v>771</v>
      </c>
      <c r="I31" s="109">
        <f>_xlfn.STDEV.S(I3:I29)</f>
        <v>1.3279807090213183</v>
      </c>
      <c r="J31" s="109">
        <f t="shared" ref="J31" si="5">_xlfn.STDEV.S(J3:J29)</f>
        <v>1.7573613994620141</v>
      </c>
      <c r="K31" s="109">
        <f t="shared" ref="K31:N31" si="6">_xlfn.STDEV.S(K3:K29)</f>
        <v>1.4451017570811713</v>
      </c>
      <c r="L31" s="109">
        <f t="shared" si="6"/>
        <v>1.3279807090213183</v>
      </c>
      <c r="M31" s="109">
        <f t="shared" si="6"/>
        <v>1.5085227958638958</v>
      </c>
      <c r="N31" s="109">
        <f t="shared" si="6"/>
        <v>1.577079416890439</v>
      </c>
      <c r="P31" s="71" t="s">
        <v>771</v>
      </c>
      <c r="Q31" s="109">
        <f>_xlfn.STDEV.S(Q3:Q29)</f>
        <v>1.7279337330334705</v>
      </c>
      <c r="R31" s="109">
        <f t="shared" ref="R31:AI31" si="7">_xlfn.STDEV.S(R3:R29)</f>
        <v>1.3247587535041068</v>
      </c>
      <c r="S31" s="109">
        <f t="shared" si="7"/>
        <v>1.4232501627054273</v>
      </c>
      <c r="T31" s="109">
        <f t="shared" si="7"/>
        <v>1.3014763077790332</v>
      </c>
      <c r="U31" s="109">
        <f t="shared" si="7"/>
        <v>1.4742229591663987</v>
      </c>
      <c r="V31" s="109">
        <f t="shared" si="7"/>
        <v>1.5038078030442361</v>
      </c>
      <c r="W31" s="109">
        <f t="shared" si="7"/>
        <v>1.2409673645990855</v>
      </c>
      <c r="X31" s="109">
        <f t="shared" si="7"/>
        <v>1.5351438586225941</v>
      </c>
      <c r="Y31" s="109">
        <f t="shared" si="7"/>
        <v>1.9748417658131499</v>
      </c>
      <c r="Z31" s="109">
        <f t="shared" si="7"/>
        <v>1.1875421719907087</v>
      </c>
      <c r="AA31" s="109">
        <f t="shared" si="7"/>
        <v>1.4118545723031581</v>
      </c>
      <c r="AB31" s="109">
        <f t="shared" si="7"/>
        <v>1.3107054276032879</v>
      </c>
      <c r="AC31" s="109">
        <f t="shared" si="7"/>
        <v>1.2704172991423384</v>
      </c>
      <c r="AD31" s="109">
        <f t="shared" si="7"/>
        <v>1.1509936249981245</v>
      </c>
      <c r="AE31" s="109">
        <f t="shared" si="7"/>
        <v>1.3675269175156552</v>
      </c>
      <c r="AF31" s="109">
        <f t="shared" si="7"/>
        <v>0.9710921393049905</v>
      </c>
      <c r="AG31" s="109">
        <f t="shared" si="7"/>
        <v>1.8912077270005712</v>
      </c>
      <c r="AH31" s="109">
        <f t="shared" si="7"/>
        <v>1.2211088073417489</v>
      </c>
      <c r="AI31" s="109">
        <f t="shared" si="7"/>
        <v>1.2526325554959519</v>
      </c>
    </row>
    <row r="32" spans="1:35" x14ac:dyDescent="0.35">
      <c r="A32" s="61"/>
      <c r="B32" s="62"/>
      <c r="C32" s="62"/>
      <c r="D32" s="62"/>
      <c r="E32" s="62"/>
      <c r="F32" s="62"/>
      <c r="H32" s="61"/>
      <c r="I32" s="62"/>
      <c r="J32" s="62"/>
      <c r="K32" s="62"/>
      <c r="L32" s="62"/>
      <c r="M32" s="62"/>
      <c r="N32" s="61"/>
      <c r="P32" s="61"/>
      <c r="Q32" s="62"/>
      <c r="R32" s="62"/>
      <c r="S32" s="62"/>
      <c r="T32" s="62"/>
      <c r="U32" s="62"/>
      <c r="V32" s="62"/>
    </row>
    <row r="33" spans="1:35" x14ac:dyDescent="0.35">
      <c r="A33" s="61"/>
      <c r="B33" s="62"/>
      <c r="C33" s="62"/>
      <c r="D33" s="62"/>
      <c r="E33" s="62"/>
      <c r="F33" s="62"/>
      <c r="H33" s="61"/>
      <c r="I33" s="62"/>
      <c r="J33" s="62"/>
      <c r="K33" s="62"/>
      <c r="L33" s="62"/>
      <c r="M33" s="62"/>
      <c r="N33" s="61"/>
      <c r="O33" s="61"/>
      <c r="P33" s="61"/>
      <c r="Q33" s="62"/>
      <c r="R33" s="62"/>
      <c r="S33" s="62"/>
      <c r="T33" s="62"/>
      <c r="U33" s="62"/>
      <c r="V33" s="62"/>
    </row>
    <row r="34" spans="1:35" x14ac:dyDescent="0.35">
      <c r="A34" s="93" t="s">
        <v>814</v>
      </c>
      <c r="B34" s="93"/>
      <c r="C34" s="93"/>
      <c r="D34" s="93"/>
      <c r="E34" s="93"/>
      <c r="F34" s="93"/>
      <c r="H34" s="93" t="s">
        <v>816</v>
      </c>
      <c r="I34" s="93"/>
      <c r="J34" s="93"/>
      <c r="K34" s="93"/>
      <c r="L34" s="93"/>
      <c r="M34" s="93"/>
      <c r="N34" s="93"/>
      <c r="O34" s="61"/>
      <c r="P34" s="93" t="s">
        <v>837</v>
      </c>
      <c r="Q34" s="93"/>
      <c r="R34" s="93"/>
      <c r="S34" s="93"/>
      <c r="T34" s="93"/>
      <c r="U34" s="93"/>
      <c r="V34" s="93"/>
      <c r="W34" s="93"/>
      <c r="X34" s="93"/>
      <c r="Y34" s="93"/>
      <c r="Z34" s="93"/>
      <c r="AA34" s="93"/>
      <c r="AB34" s="93"/>
      <c r="AC34" s="93"/>
      <c r="AD34" s="93"/>
      <c r="AE34" s="93"/>
      <c r="AF34" s="93"/>
      <c r="AG34" s="93"/>
      <c r="AH34" s="93"/>
      <c r="AI34" s="93"/>
    </row>
    <row r="35" spans="1:35" s="101" customFormat="1" ht="29" x14ac:dyDescent="0.35">
      <c r="A35" s="112"/>
      <c r="B35" s="115" t="s">
        <v>353</v>
      </c>
      <c r="C35" s="115" t="s">
        <v>220</v>
      </c>
      <c r="D35" s="115" t="s">
        <v>172</v>
      </c>
      <c r="E35" s="115" t="s">
        <v>98</v>
      </c>
      <c r="F35" s="115" t="s">
        <v>468</v>
      </c>
      <c r="H35" s="112"/>
      <c r="I35" s="113" t="s">
        <v>353</v>
      </c>
      <c r="J35" s="113" t="s">
        <v>220</v>
      </c>
      <c r="K35" s="114" t="s">
        <v>85</v>
      </c>
      <c r="L35" s="114" t="s">
        <v>345</v>
      </c>
      <c r="M35" s="113" t="s">
        <v>172</v>
      </c>
      <c r="N35" s="113" t="s">
        <v>98</v>
      </c>
      <c r="O35" s="116"/>
      <c r="P35" s="117"/>
      <c r="Q35" s="113" t="s">
        <v>818</v>
      </c>
      <c r="R35" s="113" t="s">
        <v>819</v>
      </c>
      <c r="S35" s="113" t="s">
        <v>820</v>
      </c>
      <c r="T35" s="113" t="s">
        <v>821</v>
      </c>
      <c r="U35" s="113" t="s">
        <v>822</v>
      </c>
      <c r="V35" s="113" t="s">
        <v>823</v>
      </c>
      <c r="W35" s="113" t="s">
        <v>824</v>
      </c>
      <c r="X35" s="113" t="s">
        <v>825</v>
      </c>
      <c r="Y35" s="113" t="s">
        <v>826</v>
      </c>
      <c r="Z35" s="113" t="s">
        <v>827</v>
      </c>
      <c r="AA35" s="113" t="s">
        <v>828</v>
      </c>
      <c r="AB35" s="113" t="s">
        <v>829</v>
      </c>
      <c r="AC35" s="113" t="s">
        <v>830</v>
      </c>
      <c r="AD35" s="113" t="s">
        <v>831</v>
      </c>
      <c r="AE35" s="113" t="s">
        <v>832</v>
      </c>
      <c r="AF35" s="113" t="s">
        <v>833</v>
      </c>
      <c r="AG35" s="113" t="s">
        <v>834</v>
      </c>
      <c r="AH35" s="113" t="s">
        <v>835</v>
      </c>
      <c r="AI35" s="113" t="s">
        <v>836</v>
      </c>
    </row>
    <row r="36" spans="1:35" x14ac:dyDescent="0.35">
      <c r="A36" s="83" t="s">
        <v>775</v>
      </c>
      <c r="B36" s="107">
        <f>MAX(B3:B29)</f>
        <v>5</v>
      </c>
      <c r="C36" s="107">
        <f t="shared" ref="C36:F36" si="8">MAX(C3:C29)</f>
        <v>5</v>
      </c>
      <c r="D36" s="107">
        <f t="shared" si="8"/>
        <v>5</v>
      </c>
      <c r="E36" s="107">
        <f t="shared" si="8"/>
        <v>5</v>
      </c>
      <c r="F36" s="107">
        <f t="shared" si="8"/>
        <v>5</v>
      </c>
      <c r="H36" s="83" t="s">
        <v>775</v>
      </c>
      <c r="I36" s="107">
        <f>MAX(I3:I29)</f>
        <v>5</v>
      </c>
      <c r="J36" s="107">
        <f t="shared" ref="J36" si="9">MAX(J3:J29)</f>
        <v>5</v>
      </c>
      <c r="K36" s="107">
        <f t="shared" ref="K36:N36" si="10">MAX(K3:K29)</f>
        <v>5</v>
      </c>
      <c r="L36" s="107">
        <f t="shared" si="10"/>
        <v>5</v>
      </c>
      <c r="M36" s="107">
        <f t="shared" si="10"/>
        <v>5</v>
      </c>
      <c r="N36" s="107">
        <f t="shared" si="10"/>
        <v>5</v>
      </c>
      <c r="O36" s="61"/>
      <c r="P36" s="83" t="s">
        <v>775</v>
      </c>
      <c r="Q36" s="107">
        <f>MAX(Q3:Q29)</f>
        <v>5</v>
      </c>
      <c r="R36" s="107">
        <f t="shared" ref="R36:AI36" si="11">MAX(R3:R29)</f>
        <v>5</v>
      </c>
      <c r="S36" s="107">
        <f t="shared" si="11"/>
        <v>5</v>
      </c>
      <c r="T36" s="107">
        <f t="shared" si="11"/>
        <v>5</v>
      </c>
      <c r="U36" s="107">
        <f t="shared" si="11"/>
        <v>5</v>
      </c>
      <c r="V36" s="107">
        <f t="shared" si="11"/>
        <v>5</v>
      </c>
      <c r="W36" s="107">
        <f t="shared" si="11"/>
        <v>5</v>
      </c>
      <c r="X36" s="107">
        <f t="shared" si="11"/>
        <v>5</v>
      </c>
      <c r="Y36" s="107">
        <f t="shared" si="11"/>
        <v>5</v>
      </c>
      <c r="Z36" s="107">
        <f t="shared" si="11"/>
        <v>5</v>
      </c>
      <c r="AA36" s="107">
        <f t="shared" si="11"/>
        <v>5</v>
      </c>
      <c r="AB36" s="107">
        <f t="shared" si="11"/>
        <v>5</v>
      </c>
      <c r="AC36" s="107">
        <f t="shared" si="11"/>
        <v>5</v>
      </c>
      <c r="AD36" s="107">
        <f t="shared" si="11"/>
        <v>5</v>
      </c>
      <c r="AE36" s="107">
        <f t="shared" si="11"/>
        <v>5</v>
      </c>
      <c r="AF36" s="107">
        <f t="shared" si="11"/>
        <v>5</v>
      </c>
      <c r="AG36" s="107">
        <f t="shared" si="11"/>
        <v>5</v>
      </c>
      <c r="AH36" s="107">
        <f t="shared" si="11"/>
        <v>5</v>
      </c>
      <c r="AI36" s="107">
        <f t="shared" si="11"/>
        <v>5</v>
      </c>
    </row>
    <row r="37" spans="1:35" x14ac:dyDescent="0.35">
      <c r="A37" s="83" t="s">
        <v>740</v>
      </c>
      <c r="B37" s="107">
        <f>_xlfn.QUARTILE.INC(B3:B29,3)</f>
        <v>3</v>
      </c>
      <c r="C37" s="107">
        <f t="shared" ref="C37:F37" si="12">_xlfn.QUARTILE.INC(C3:C29,3)</f>
        <v>3</v>
      </c>
      <c r="D37" s="107">
        <f t="shared" si="12"/>
        <v>5</v>
      </c>
      <c r="E37" s="107">
        <f t="shared" si="12"/>
        <v>4.5</v>
      </c>
      <c r="F37" s="107">
        <f t="shared" si="12"/>
        <v>5</v>
      </c>
      <c r="H37" s="83" t="s">
        <v>740</v>
      </c>
      <c r="I37" s="107">
        <f>_xlfn.QUARTILE.INC(I3:I29,3)</f>
        <v>2.5</v>
      </c>
      <c r="J37" s="107">
        <f t="shared" ref="J37" si="13">_xlfn.QUARTILE.INC(J3:J29,3)</f>
        <v>5</v>
      </c>
      <c r="K37" s="107">
        <f t="shared" ref="K37:N37" si="14">_xlfn.QUARTILE.INC(K3:K29,3)</f>
        <v>4</v>
      </c>
      <c r="L37" s="107">
        <f t="shared" si="14"/>
        <v>3</v>
      </c>
      <c r="M37" s="107">
        <f t="shared" si="14"/>
        <v>3.5</v>
      </c>
      <c r="N37" s="107">
        <f t="shared" si="14"/>
        <v>3</v>
      </c>
      <c r="O37" s="61"/>
      <c r="P37" s="83" t="s">
        <v>740</v>
      </c>
      <c r="Q37" s="107">
        <f>_xlfn.QUARTILE.INC(Q3:Q29,3)</f>
        <v>4</v>
      </c>
      <c r="R37" s="107">
        <f t="shared" ref="R37:AI37" si="15">_xlfn.QUARTILE.INC(R3:R29,3)</f>
        <v>3</v>
      </c>
      <c r="S37" s="107">
        <f t="shared" si="15"/>
        <v>3.5</v>
      </c>
      <c r="T37" s="107">
        <f t="shared" si="15"/>
        <v>3</v>
      </c>
      <c r="U37" s="107">
        <f t="shared" si="15"/>
        <v>3</v>
      </c>
      <c r="V37" s="107">
        <f t="shared" si="15"/>
        <v>3.75</v>
      </c>
      <c r="W37" s="107">
        <f t="shared" si="15"/>
        <v>3</v>
      </c>
      <c r="X37" s="107">
        <f t="shared" si="15"/>
        <v>3</v>
      </c>
      <c r="Y37" s="107">
        <f t="shared" si="15"/>
        <v>4.25</v>
      </c>
      <c r="Z37" s="107">
        <f t="shared" si="15"/>
        <v>3</v>
      </c>
      <c r="AA37" s="107">
        <f t="shared" si="15"/>
        <v>3</v>
      </c>
      <c r="AB37" s="107">
        <f t="shared" si="15"/>
        <v>2</v>
      </c>
      <c r="AC37" s="107">
        <f t="shared" si="15"/>
        <v>3</v>
      </c>
      <c r="AD37" s="107">
        <f t="shared" si="15"/>
        <v>2.3333333333333335</v>
      </c>
      <c r="AE37" s="107">
        <f t="shared" si="15"/>
        <v>3</v>
      </c>
      <c r="AF37" s="107">
        <f t="shared" si="15"/>
        <v>1</v>
      </c>
      <c r="AG37" s="107">
        <f t="shared" si="15"/>
        <v>5</v>
      </c>
      <c r="AH37" s="107">
        <f t="shared" si="15"/>
        <v>5</v>
      </c>
      <c r="AI37" s="107">
        <f t="shared" si="15"/>
        <v>3</v>
      </c>
    </row>
    <row r="38" spans="1:35" x14ac:dyDescent="0.35">
      <c r="A38" s="83" t="s">
        <v>770</v>
      </c>
      <c r="B38" s="107">
        <f>AVERAGE(B3:B29)</f>
        <v>1.88</v>
      </c>
      <c r="C38" s="107">
        <f t="shared" ref="C38:F38" si="16">AVERAGE(C3:C29)</f>
        <v>2.0769230769230771</v>
      </c>
      <c r="D38" s="107">
        <f t="shared" si="16"/>
        <v>2.7916666666666665</v>
      </c>
      <c r="E38" s="107">
        <f t="shared" si="16"/>
        <v>2.5185185185185186</v>
      </c>
      <c r="F38" s="107">
        <f t="shared" si="16"/>
        <v>2.7777777777777777</v>
      </c>
      <c r="H38" s="83" t="s">
        <v>770</v>
      </c>
      <c r="I38" s="107">
        <f>AVERAGE(I3:I29)</f>
        <v>1.9259259259259258</v>
      </c>
      <c r="J38" s="107">
        <f t="shared" ref="J38" si="17">AVERAGE(J3:J29)</f>
        <v>2.6296296296296298</v>
      </c>
      <c r="K38" s="107">
        <f t="shared" ref="K38:N38" si="18">AVERAGE(K3:K29)</f>
        <v>2.8703703703703702</v>
      </c>
      <c r="L38" s="107">
        <f t="shared" si="18"/>
        <v>2.574074074074074</v>
      </c>
      <c r="M38" s="107">
        <f t="shared" si="18"/>
        <v>2.3888888888888888</v>
      </c>
      <c r="N38" s="107">
        <f t="shared" si="18"/>
        <v>2.1111111111111112</v>
      </c>
      <c r="O38" s="61"/>
      <c r="P38" s="83" t="s">
        <v>770</v>
      </c>
      <c r="Q38" s="107">
        <f>AVERAGE(Q3:Q29)</f>
        <v>2.2962962962962963</v>
      </c>
      <c r="R38" s="107">
        <f t="shared" ref="R38:AI38" si="19">AVERAGE(R3:R29)</f>
        <v>2.7037037037037037</v>
      </c>
      <c r="S38" s="107">
        <f t="shared" si="19"/>
        <v>2.8888888888888888</v>
      </c>
      <c r="T38" s="107">
        <f t="shared" si="19"/>
        <v>1.9583333333333333</v>
      </c>
      <c r="U38" s="107">
        <f t="shared" si="19"/>
        <v>2.44</v>
      </c>
      <c r="V38" s="107">
        <f t="shared" si="19"/>
        <v>2.5555555555555554</v>
      </c>
      <c r="W38" s="107">
        <f t="shared" si="19"/>
        <v>2.04</v>
      </c>
      <c r="X38" s="107">
        <f t="shared" si="19"/>
        <v>2.2400000000000002</v>
      </c>
      <c r="Y38" s="107">
        <f t="shared" si="19"/>
        <v>2.5</v>
      </c>
      <c r="Z38" s="107">
        <f t="shared" si="19"/>
        <v>2.4444444444444446</v>
      </c>
      <c r="AA38" s="107">
        <f t="shared" si="19"/>
        <v>2.08</v>
      </c>
      <c r="AB38" s="107">
        <f t="shared" si="19"/>
        <v>1.7777777777777777</v>
      </c>
      <c r="AC38" s="107">
        <f t="shared" si="19"/>
        <v>2.0370370370370372</v>
      </c>
      <c r="AD38" s="107">
        <f t="shared" si="19"/>
        <v>2.1111111111111112</v>
      </c>
      <c r="AE38" s="107">
        <f t="shared" si="19"/>
        <v>2.1818181818181817</v>
      </c>
      <c r="AF38" s="107">
        <f t="shared" si="19"/>
        <v>1.4074074074074074</v>
      </c>
      <c r="AG38" s="107">
        <f t="shared" si="19"/>
        <v>3.08</v>
      </c>
      <c r="AH38" s="107">
        <f t="shared" si="19"/>
        <v>3.6739130434782608</v>
      </c>
      <c r="AI38" s="107">
        <f t="shared" si="19"/>
        <v>2.1296296296296298</v>
      </c>
    </row>
    <row r="39" spans="1:35" x14ac:dyDescent="0.35">
      <c r="A39" s="83" t="s">
        <v>776</v>
      </c>
      <c r="B39" s="107">
        <f>_xlfn.QUARTILE.INC(B3:B29,1)</f>
        <v>1</v>
      </c>
      <c r="C39" s="107">
        <f t="shared" ref="C39:F39" si="20">_xlfn.QUARTILE.INC(C3:C29,1)</f>
        <v>1</v>
      </c>
      <c r="D39" s="107">
        <f t="shared" si="20"/>
        <v>1</v>
      </c>
      <c r="E39" s="107">
        <f t="shared" si="20"/>
        <v>1</v>
      </c>
      <c r="F39" s="107">
        <f t="shared" si="20"/>
        <v>1</v>
      </c>
      <c r="H39" s="83" t="s">
        <v>776</v>
      </c>
      <c r="I39" s="107">
        <f>_xlfn.QUARTILE.INC(I3:I29,1)</f>
        <v>1</v>
      </c>
      <c r="J39" s="107">
        <f t="shared" ref="J39" si="21">_xlfn.QUARTILE.INC(J3:J29,1)</f>
        <v>1</v>
      </c>
      <c r="K39" s="107">
        <f t="shared" ref="K39:N39" si="22">_xlfn.QUARTILE.INC(K3:K29,1)</f>
        <v>2</v>
      </c>
      <c r="L39" s="107">
        <f t="shared" si="22"/>
        <v>1.75</v>
      </c>
      <c r="M39" s="107">
        <f t="shared" si="22"/>
        <v>1</v>
      </c>
      <c r="N39" s="107">
        <f t="shared" si="22"/>
        <v>1</v>
      </c>
      <c r="O39" s="61"/>
      <c r="P39" s="83" t="s">
        <v>776</v>
      </c>
      <c r="Q39" s="107">
        <f>_xlfn.QUARTILE.INC(Q3:Q29,1)</f>
        <v>1</v>
      </c>
      <c r="R39" s="107">
        <f t="shared" ref="R39:AI39" si="23">_xlfn.QUARTILE.INC(R3:R29,1)</f>
        <v>2</v>
      </c>
      <c r="S39" s="107">
        <f t="shared" si="23"/>
        <v>2</v>
      </c>
      <c r="T39" s="107">
        <f t="shared" si="23"/>
        <v>1</v>
      </c>
      <c r="U39" s="107">
        <f t="shared" si="23"/>
        <v>1</v>
      </c>
      <c r="V39" s="107">
        <f t="shared" si="23"/>
        <v>1</v>
      </c>
      <c r="W39" s="107">
        <f t="shared" si="23"/>
        <v>1</v>
      </c>
      <c r="X39" s="107">
        <f t="shared" si="23"/>
        <v>1</v>
      </c>
      <c r="Y39" s="107">
        <f t="shared" si="23"/>
        <v>1</v>
      </c>
      <c r="Z39" s="107">
        <f t="shared" si="23"/>
        <v>1</v>
      </c>
      <c r="AA39" s="107">
        <f t="shared" si="23"/>
        <v>1</v>
      </c>
      <c r="AB39" s="107">
        <f t="shared" si="23"/>
        <v>1</v>
      </c>
      <c r="AC39" s="107">
        <f t="shared" si="23"/>
        <v>1</v>
      </c>
      <c r="AD39" s="107">
        <f t="shared" si="23"/>
        <v>1.3333333333333333</v>
      </c>
      <c r="AE39" s="107">
        <f t="shared" si="23"/>
        <v>1</v>
      </c>
      <c r="AF39" s="107">
        <f t="shared" si="23"/>
        <v>1</v>
      </c>
      <c r="AG39" s="107">
        <f t="shared" si="23"/>
        <v>1</v>
      </c>
      <c r="AH39" s="107">
        <f t="shared" si="23"/>
        <v>3</v>
      </c>
      <c r="AI39" s="107">
        <f t="shared" si="23"/>
        <v>1</v>
      </c>
    </row>
    <row r="40" spans="1:35" x14ac:dyDescent="0.35">
      <c r="A40" s="83" t="s">
        <v>777</v>
      </c>
      <c r="B40" s="107">
        <f>MIN(B3:B29)</f>
        <v>1</v>
      </c>
      <c r="C40" s="107">
        <f t="shared" ref="C40:F40" si="24">MIN(C3:C29)</f>
        <v>1</v>
      </c>
      <c r="D40" s="107">
        <f t="shared" si="24"/>
        <v>1</v>
      </c>
      <c r="E40" s="107">
        <f t="shared" si="24"/>
        <v>1</v>
      </c>
      <c r="F40" s="107">
        <f t="shared" si="24"/>
        <v>1</v>
      </c>
      <c r="H40" s="83" t="s">
        <v>777</v>
      </c>
      <c r="I40" s="107">
        <f>MIN(I3:I29)</f>
        <v>1</v>
      </c>
      <c r="J40" s="107">
        <f t="shared" ref="J40" si="25">MIN(J3:J29)</f>
        <v>1</v>
      </c>
      <c r="K40" s="107">
        <f t="shared" ref="K40:N40" si="26">MIN(K3:K29)</f>
        <v>1</v>
      </c>
      <c r="L40" s="107">
        <f t="shared" si="26"/>
        <v>1</v>
      </c>
      <c r="M40" s="107">
        <f t="shared" si="26"/>
        <v>1</v>
      </c>
      <c r="N40" s="107">
        <f t="shared" si="26"/>
        <v>1</v>
      </c>
      <c r="O40" s="61"/>
      <c r="P40" s="83" t="s">
        <v>777</v>
      </c>
      <c r="Q40" s="107">
        <f>MIN(Q3:Q29)</f>
        <v>1</v>
      </c>
      <c r="R40" s="107">
        <f t="shared" ref="R40:AI40" si="27">MIN(R3:R29)</f>
        <v>1</v>
      </c>
      <c r="S40" s="107">
        <f t="shared" si="27"/>
        <v>1</v>
      </c>
      <c r="T40" s="107">
        <f t="shared" si="27"/>
        <v>1</v>
      </c>
      <c r="U40" s="107">
        <f t="shared" si="27"/>
        <v>1</v>
      </c>
      <c r="V40" s="107">
        <f t="shared" si="27"/>
        <v>1</v>
      </c>
      <c r="W40" s="107">
        <f t="shared" si="27"/>
        <v>1</v>
      </c>
      <c r="X40" s="107">
        <f t="shared" si="27"/>
        <v>1</v>
      </c>
      <c r="Y40" s="107">
        <f t="shared" si="27"/>
        <v>1</v>
      </c>
      <c r="Z40" s="107">
        <f t="shared" si="27"/>
        <v>1</v>
      </c>
      <c r="AA40" s="107">
        <f t="shared" si="27"/>
        <v>1</v>
      </c>
      <c r="AB40" s="107">
        <f t="shared" si="27"/>
        <v>1</v>
      </c>
      <c r="AC40" s="107">
        <f t="shared" si="27"/>
        <v>1</v>
      </c>
      <c r="AD40" s="107">
        <f t="shared" si="27"/>
        <v>1</v>
      </c>
      <c r="AE40" s="107">
        <f t="shared" si="27"/>
        <v>1</v>
      </c>
      <c r="AF40" s="107">
        <f t="shared" si="27"/>
        <v>1</v>
      </c>
      <c r="AG40" s="107">
        <f t="shared" si="27"/>
        <v>1</v>
      </c>
      <c r="AH40" s="107">
        <f t="shared" si="27"/>
        <v>1</v>
      </c>
      <c r="AI40" s="107">
        <f t="shared" si="27"/>
        <v>1</v>
      </c>
    </row>
    <row r="41" spans="1:35" x14ac:dyDescent="0.35">
      <c r="A41" s="59"/>
      <c r="H41" s="59"/>
    </row>
    <row r="59" spans="3:20" x14ac:dyDescent="0.35">
      <c r="C59" s="60"/>
      <c r="D59" s="80" t="s">
        <v>778</v>
      </c>
      <c r="E59" s="80" t="s">
        <v>779</v>
      </c>
      <c r="J59" s="60"/>
      <c r="K59" s="80" t="s">
        <v>778</v>
      </c>
      <c r="L59" s="80" t="s">
        <v>779</v>
      </c>
      <c r="R59" s="60"/>
      <c r="S59" s="80" t="s">
        <v>778</v>
      </c>
      <c r="T59" s="80" t="s">
        <v>779</v>
      </c>
    </row>
    <row r="60" spans="3:20" x14ac:dyDescent="0.35">
      <c r="C60" s="75" t="s">
        <v>172</v>
      </c>
      <c r="D60" s="81">
        <v>2.7916666666666665</v>
      </c>
      <c r="E60" s="50">
        <v>1</v>
      </c>
      <c r="J60" s="110" t="s">
        <v>85</v>
      </c>
      <c r="K60" s="81">
        <v>2.8703703703703702</v>
      </c>
      <c r="L60" s="50">
        <v>1</v>
      </c>
      <c r="R60" s="113" t="s">
        <v>835</v>
      </c>
      <c r="S60" s="107">
        <v>3.6739130434782608</v>
      </c>
      <c r="T60" s="106">
        <v>1</v>
      </c>
    </row>
    <row r="61" spans="3:20" x14ac:dyDescent="0.35">
      <c r="C61" s="75" t="s">
        <v>468</v>
      </c>
      <c r="D61" s="81">
        <v>2.7777777777777777</v>
      </c>
      <c r="E61" s="50">
        <v>2</v>
      </c>
      <c r="J61" s="83" t="s">
        <v>220</v>
      </c>
      <c r="K61" s="81">
        <v>2.6296296296296298</v>
      </c>
      <c r="L61" s="50">
        <v>2</v>
      </c>
      <c r="R61" s="113" t="s">
        <v>834</v>
      </c>
      <c r="S61" s="107">
        <v>3.08</v>
      </c>
      <c r="T61" s="106">
        <v>2</v>
      </c>
    </row>
    <row r="62" spans="3:20" ht="29" x14ac:dyDescent="0.35">
      <c r="C62" s="75" t="s">
        <v>98</v>
      </c>
      <c r="D62" s="81">
        <v>2.5185185185185186</v>
      </c>
      <c r="E62" s="50">
        <v>3</v>
      </c>
      <c r="J62" s="110" t="s">
        <v>345</v>
      </c>
      <c r="K62" s="81">
        <v>2.574074074074074</v>
      </c>
      <c r="L62" s="50">
        <v>3</v>
      </c>
      <c r="R62" s="113" t="s">
        <v>820</v>
      </c>
      <c r="S62" s="107">
        <v>2.8888888888888888</v>
      </c>
      <c r="T62" s="106">
        <v>3</v>
      </c>
    </row>
    <row r="63" spans="3:20" ht="29" x14ac:dyDescent="0.35">
      <c r="C63" s="75" t="s">
        <v>220</v>
      </c>
      <c r="D63" s="81">
        <v>2.0769230769230771</v>
      </c>
      <c r="E63" s="50">
        <v>4</v>
      </c>
      <c r="J63" s="83" t="s">
        <v>172</v>
      </c>
      <c r="K63" s="81">
        <v>2.3888888888888888</v>
      </c>
      <c r="L63" s="50">
        <v>4</v>
      </c>
      <c r="R63" s="113" t="s">
        <v>819</v>
      </c>
      <c r="S63" s="107">
        <v>2.7037037037037037</v>
      </c>
      <c r="T63" s="106">
        <v>4</v>
      </c>
    </row>
    <row r="64" spans="3:20" ht="29" x14ac:dyDescent="0.35">
      <c r="C64" s="75" t="s">
        <v>353</v>
      </c>
      <c r="D64" s="81">
        <v>1.88</v>
      </c>
      <c r="E64" s="50">
        <v>5</v>
      </c>
      <c r="J64" s="83" t="s">
        <v>98</v>
      </c>
      <c r="K64" s="81">
        <v>2.1111111111111112</v>
      </c>
      <c r="L64" s="50">
        <v>5</v>
      </c>
      <c r="R64" s="113" t="s">
        <v>823</v>
      </c>
      <c r="S64" s="107">
        <v>2.5555555555555554</v>
      </c>
      <c r="T64" s="106">
        <v>5</v>
      </c>
    </row>
    <row r="65" spans="10:20" ht="29" x14ac:dyDescent="0.35">
      <c r="J65" s="83" t="s">
        <v>353</v>
      </c>
      <c r="K65" s="81">
        <v>1.9259259259259258</v>
      </c>
      <c r="L65" s="50">
        <v>6</v>
      </c>
      <c r="R65" s="113" t="s">
        <v>827</v>
      </c>
      <c r="S65" s="107">
        <v>2.4444444444444446</v>
      </c>
      <c r="T65" s="106">
        <v>6</v>
      </c>
    </row>
    <row r="66" spans="10:20" ht="29" x14ac:dyDescent="0.35">
      <c r="R66" s="113" t="s">
        <v>822</v>
      </c>
      <c r="S66" s="107">
        <v>2.44</v>
      </c>
      <c r="T66" s="106">
        <v>7</v>
      </c>
    </row>
    <row r="67" spans="10:20" ht="29" x14ac:dyDescent="0.35">
      <c r="R67" s="113" t="s">
        <v>818</v>
      </c>
      <c r="S67" s="107">
        <v>2.2962962962962963</v>
      </c>
      <c r="T67" s="106">
        <v>8</v>
      </c>
    </row>
    <row r="68" spans="10:20" x14ac:dyDescent="0.35">
      <c r="R68" s="113" t="s">
        <v>825</v>
      </c>
      <c r="S68" s="107">
        <v>2.2400000000000002</v>
      </c>
      <c r="T68" s="106">
        <v>9</v>
      </c>
    </row>
    <row r="69" spans="10:20" ht="29" x14ac:dyDescent="0.35">
      <c r="R69" s="113" t="s">
        <v>832</v>
      </c>
      <c r="S69" s="107">
        <v>2.1818181818181817</v>
      </c>
      <c r="T69" s="106">
        <v>10</v>
      </c>
    </row>
    <row r="70" spans="10:20" x14ac:dyDescent="0.35">
      <c r="R70" s="113" t="s">
        <v>836</v>
      </c>
      <c r="S70" s="107">
        <v>2.1296296296296298</v>
      </c>
      <c r="T70" s="106">
        <v>11</v>
      </c>
    </row>
    <row r="71" spans="10:20" x14ac:dyDescent="0.35">
      <c r="R71" s="113" t="s">
        <v>831</v>
      </c>
      <c r="S71" s="107">
        <v>2.1111111111111112</v>
      </c>
      <c r="T71" s="106">
        <v>12</v>
      </c>
    </row>
    <row r="72" spans="10:20" ht="29" x14ac:dyDescent="0.35">
      <c r="R72" s="113" t="s">
        <v>828</v>
      </c>
      <c r="S72" s="107">
        <v>2.08</v>
      </c>
      <c r="T72" s="106">
        <v>13</v>
      </c>
    </row>
    <row r="73" spans="10:20" x14ac:dyDescent="0.35">
      <c r="R73" s="113" t="s">
        <v>824</v>
      </c>
      <c r="S73" s="107">
        <v>2.04</v>
      </c>
      <c r="T73" s="106">
        <v>14</v>
      </c>
    </row>
    <row r="74" spans="10:20" x14ac:dyDescent="0.35">
      <c r="R74" s="113" t="s">
        <v>830</v>
      </c>
      <c r="S74" s="107">
        <v>2.0370370370370372</v>
      </c>
      <c r="T74" s="106">
        <v>15</v>
      </c>
    </row>
    <row r="75" spans="10:20" ht="29" x14ac:dyDescent="0.35">
      <c r="R75" s="113" t="s">
        <v>821</v>
      </c>
      <c r="S75" s="107">
        <v>1.9583333333333333</v>
      </c>
      <c r="T75" s="106">
        <v>16</v>
      </c>
    </row>
    <row r="76" spans="10:20" ht="29" x14ac:dyDescent="0.35">
      <c r="R76" s="113" t="s">
        <v>829</v>
      </c>
      <c r="S76" s="107">
        <v>1.7777777777777777</v>
      </c>
      <c r="T76" s="106">
        <v>17</v>
      </c>
    </row>
    <row r="77" spans="10:20" x14ac:dyDescent="0.35">
      <c r="R77" s="113" t="s">
        <v>833</v>
      </c>
      <c r="S77" s="107">
        <v>1.4074074074074074</v>
      </c>
      <c r="T77" s="106">
        <v>18</v>
      </c>
    </row>
  </sheetData>
  <sortState xmlns:xlrd2="http://schemas.microsoft.com/office/spreadsheetml/2017/richdata2" ref="R60:S77">
    <sortCondition descending="1" ref="S60:S77"/>
  </sortState>
  <mergeCells count="6">
    <mergeCell ref="H34:N34"/>
    <mergeCell ref="H1:N1"/>
    <mergeCell ref="P1:AI1"/>
    <mergeCell ref="P34:AI34"/>
    <mergeCell ref="A1:F1"/>
    <mergeCell ref="A34:F34"/>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EFEF-C98A-4AF1-9497-417DA1CE2294}">
  <dimension ref="A1:B20"/>
  <sheetViews>
    <sheetView zoomScale="190" zoomScaleNormal="190" workbookViewId="0">
      <selection activeCell="B3" sqref="B3"/>
    </sheetView>
  </sheetViews>
  <sheetFormatPr defaultRowHeight="14.5" x14ac:dyDescent="0.35"/>
  <cols>
    <col min="1" max="1" width="17.26953125" bestFit="1" customWidth="1"/>
    <col min="2" max="2" width="17.81640625" bestFit="1" customWidth="1"/>
    <col min="3" max="3" width="7.90625" bestFit="1" customWidth="1"/>
    <col min="4" max="4" width="5.54296875" bestFit="1" customWidth="1"/>
    <col min="5" max="5" width="5.7265625" bestFit="1" customWidth="1"/>
    <col min="6" max="6" width="8.54296875" bestFit="1" customWidth="1"/>
    <col min="7" max="7" width="11.453125" bestFit="1" customWidth="1"/>
    <col min="8" max="8" width="6.81640625" bestFit="1" customWidth="1"/>
    <col min="9" max="9" width="6.54296875" bestFit="1" customWidth="1"/>
    <col min="11" max="11" width="9.90625" bestFit="1" customWidth="1"/>
    <col min="12" max="12" width="6.90625" bestFit="1" customWidth="1"/>
    <col min="13" max="13" width="4.6328125" bestFit="1" customWidth="1"/>
    <col min="14" max="14" width="5.7265625" bestFit="1" customWidth="1"/>
    <col min="15" max="15" width="6.08984375" bestFit="1" customWidth="1"/>
    <col min="16" max="16" width="5.81640625" bestFit="1" customWidth="1"/>
    <col min="17" max="17" width="4.7265625" bestFit="1" customWidth="1"/>
    <col min="18" max="18" width="11.453125" bestFit="1" customWidth="1"/>
    <col min="19" max="19" width="7.36328125" bestFit="1" customWidth="1"/>
    <col min="20" max="20" width="8" bestFit="1" customWidth="1"/>
    <col min="21" max="21" width="11.1796875" bestFit="1" customWidth="1"/>
    <col min="22" max="22" width="5.54296875" bestFit="1" customWidth="1"/>
    <col min="23" max="23" width="10.90625" bestFit="1" customWidth="1"/>
    <col min="24" max="24" width="6.90625" bestFit="1" customWidth="1"/>
    <col min="25" max="25" width="8.1796875" bestFit="1" customWidth="1"/>
    <col min="26" max="26" width="6.6328125" bestFit="1" customWidth="1"/>
    <col min="27" max="27" width="7.1796875" bestFit="1" customWidth="1"/>
    <col min="28" max="28" width="3.36328125" bestFit="1" customWidth="1"/>
    <col min="29" max="29" width="13.453125" bestFit="1" customWidth="1"/>
    <col min="30" max="30" width="4.453125" bestFit="1" customWidth="1"/>
    <col min="31" max="31" width="8.1796875" bestFit="1" customWidth="1"/>
    <col min="32" max="32" width="10.1796875" bestFit="1" customWidth="1"/>
  </cols>
  <sheetData>
    <row r="1" spans="1:2" x14ac:dyDescent="0.35">
      <c r="A1" s="29" t="s">
        <v>704</v>
      </c>
      <c r="B1" t="s">
        <v>706</v>
      </c>
    </row>
    <row r="2" spans="1:2" x14ac:dyDescent="0.35">
      <c r="A2" s="52" t="s">
        <v>219</v>
      </c>
      <c r="B2" s="30">
        <v>32</v>
      </c>
    </row>
    <row r="3" spans="1:2" x14ac:dyDescent="0.35">
      <c r="A3" s="53" t="s">
        <v>568</v>
      </c>
      <c r="B3" s="30">
        <v>8</v>
      </c>
    </row>
    <row r="4" spans="1:2" x14ac:dyDescent="0.35">
      <c r="A4" s="53" t="s">
        <v>370</v>
      </c>
      <c r="B4" s="30">
        <v>10</v>
      </c>
    </row>
    <row r="5" spans="1:2" x14ac:dyDescent="0.35">
      <c r="A5" s="53" t="s">
        <v>67</v>
      </c>
      <c r="B5" s="30">
        <v>3</v>
      </c>
    </row>
    <row r="6" spans="1:2" x14ac:dyDescent="0.35">
      <c r="A6" s="53" t="s">
        <v>566</v>
      </c>
      <c r="B6" s="30">
        <v>7</v>
      </c>
    </row>
    <row r="7" spans="1:2" x14ac:dyDescent="0.35">
      <c r="A7" s="53" t="s">
        <v>185</v>
      </c>
      <c r="B7" s="30">
        <v>4</v>
      </c>
    </row>
    <row r="8" spans="1:2" x14ac:dyDescent="0.35">
      <c r="A8" s="52" t="s">
        <v>567</v>
      </c>
      <c r="B8" s="30">
        <v>10</v>
      </c>
    </row>
    <row r="9" spans="1:2" x14ac:dyDescent="0.35">
      <c r="A9" s="53" t="s">
        <v>568</v>
      </c>
      <c r="B9" s="30">
        <v>2</v>
      </c>
    </row>
    <row r="10" spans="1:2" x14ac:dyDescent="0.35">
      <c r="A10" s="53" t="s">
        <v>370</v>
      </c>
      <c r="B10" s="30">
        <v>1</v>
      </c>
    </row>
    <row r="11" spans="1:2" x14ac:dyDescent="0.35">
      <c r="A11" s="53" t="s">
        <v>67</v>
      </c>
      <c r="B11" s="30">
        <v>1</v>
      </c>
    </row>
    <row r="12" spans="1:2" x14ac:dyDescent="0.35">
      <c r="A12" s="53" t="s">
        <v>566</v>
      </c>
      <c r="B12" s="30">
        <v>5</v>
      </c>
    </row>
    <row r="13" spans="1:2" x14ac:dyDescent="0.35">
      <c r="A13" s="53" t="s">
        <v>185</v>
      </c>
      <c r="B13" s="30">
        <v>1</v>
      </c>
    </row>
    <row r="14" spans="1:2" x14ac:dyDescent="0.35">
      <c r="A14" s="52" t="s">
        <v>569</v>
      </c>
      <c r="B14" s="30">
        <v>11</v>
      </c>
    </row>
    <row r="15" spans="1:2" x14ac:dyDescent="0.35">
      <c r="A15" s="53" t="s">
        <v>568</v>
      </c>
      <c r="B15" s="30">
        <v>1</v>
      </c>
    </row>
    <row r="16" spans="1:2" x14ac:dyDescent="0.35">
      <c r="A16" s="53" t="s">
        <v>566</v>
      </c>
      <c r="B16" s="30">
        <v>10</v>
      </c>
    </row>
    <row r="17" spans="1:2" x14ac:dyDescent="0.35">
      <c r="A17" s="52" t="s">
        <v>571</v>
      </c>
      <c r="B17" s="30">
        <v>3</v>
      </c>
    </row>
    <row r="18" spans="1:2" x14ac:dyDescent="0.35">
      <c r="A18" s="53" t="s">
        <v>568</v>
      </c>
      <c r="B18" s="30">
        <v>2</v>
      </c>
    </row>
    <row r="19" spans="1:2" x14ac:dyDescent="0.35">
      <c r="A19" s="53" t="s">
        <v>566</v>
      </c>
      <c r="B19" s="30">
        <v>1</v>
      </c>
    </row>
    <row r="20" spans="1:2" x14ac:dyDescent="0.35">
      <c r="A20" s="52" t="s">
        <v>705</v>
      </c>
      <c r="B20" s="30">
        <v>56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3E90-1971-411E-B148-6B6F814DA52D}">
  <dimension ref="A2:C7"/>
  <sheetViews>
    <sheetView topLeftCell="A7" zoomScale="145" zoomScaleNormal="145" workbookViewId="0">
      <selection activeCell="J7" sqref="J7"/>
    </sheetView>
  </sheetViews>
  <sheetFormatPr defaultRowHeight="14.5" x14ac:dyDescent="0.35"/>
  <cols>
    <col min="1" max="1" width="20.54296875" bestFit="1" customWidth="1"/>
    <col min="2" max="2" width="10.36328125" bestFit="1" customWidth="1"/>
    <col min="3" max="3" width="3.08984375" bestFit="1" customWidth="1"/>
    <col min="4" max="4" width="6.81640625" bestFit="1" customWidth="1"/>
    <col min="5" max="5" width="6.453125" bestFit="1" customWidth="1"/>
    <col min="6" max="6" width="3.26953125" bestFit="1" customWidth="1"/>
  </cols>
  <sheetData>
    <row r="2" spans="1:3" x14ac:dyDescent="0.35">
      <c r="A2" s="29" t="s">
        <v>564</v>
      </c>
      <c r="B2" t="s">
        <v>370</v>
      </c>
    </row>
    <row r="4" spans="1:3" x14ac:dyDescent="0.35">
      <c r="A4" s="29" t="s">
        <v>572</v>
      </c>
      <c r="B4" s="29" t="s">
        <v>565</v>
      </c>
    </row>
    <row r="5" spans="1:3" x14ac:dyDescent="0.35">
      <c r="A5" s="29" t="s">
        <v>6</v>
      </c>
      <c r="B5" t="s">
        <v>219</v>
      </c>
      <c r="C5" t="s">
        <v>567</v>
      </c>
    </row>
    <row r="6" spans="1:3" x14ac:dyDescent="0.35">
      <c r="A6" t="s">
        <v>575</v>
      </c>
      <c r="B6" s="30">
        <v>4</v>
      </c>
      <c r="C6" s="30"/>
    </row>
    <row r="7" spans="1:3" x14ac:dyDescent="0.35">
      <c r="A7" t="s">
        <v>576</v>
      </c>
      <c r="B7" s="30">
        <v>6</v>
      </c>
      <c r="C7" s="30">
        <v>1</v>
      </c>
    </row>
  </sheetData>
  <pageMargins left="0.511811024" right="0.511811024" top="0.78740157499999996" bottom="0.78740157499999996" header="0.31496062000000002" footer="0.3149606200000000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CB87-CF97-4234-ADC4-F7E0A93B57D5}">
  <dimension ref="A1:C7"/>
  <sheetViews>
    <sheetView topLeftCell="A7" zoomScale="130" zoomScaleNormal="130" workbookViewId="0">
      <selection activeCell="F21" sqref="F21"/>
    </sheetView>
  </sheetViews>
  <sheetFormatPr defaultRowHeight="14.5" x14ac:dyDescent="0.35"/>
  <cols>
    <col min="1" max="1" width="21.6328125" bestFit="1" customWidth="1"/>
    <col min="2" max="2" width="10.36328125" bestFit="1" customWidth="1"/>
    <col min="3" max="3" width="3.08984375" bestFit="1" customWidth="1"/>
    <col min="4" max="4" width="7.08984375" bestFit="1" customWidth="1"/>
    <col min="5" max="5" width="6.6328125" bestFit="1" customWidth="1"/>
    <col min="6" max="6" width="3.36328125" bestFit="1" customWidth="1"/>
  </cols>
  <sheetData>
    <row r="1" spans="1:3" x14ac:dyDescent="0.35">
      <c r="A1" s="29" t="s">
        <v>564</v>
      </c>
      <c r="B1" t="s">
        <v>370</v>
      </c>
    </row>
    <row r="3" spans="1:3" x14ac:dyDescent="0.35">
      <c r="A3" s="29" t="s">
        <v>574</v>
      </c>
      <c r="B3" s="29" t="s">
        <v>565</v>
      </c>
    </row>
    <row r="4" spans="1:3" x14ac:dyDescent="0.35">
      <c r="A4" s="29" t="s">
        <v>573</v>
      </c>
      <c r="B4" t="s">
        <v>219</v>
      </c>
      <c r="C4" t="s">
        <v>567</v>
      </c>
    </row>
    <row r="5" spans="1:3" x14ac:dyDescent="0.35">
      <c r="A5" t="s">
        <v>575</v>
      </c>
      <c r="B5" s="30">
        <v>4</v>
      </c>
      <c r="C5" s="30"/>
    </row>
    <row r="6" spans="1:3" x14ac:dyDescent="0.35">
      <c r="A6" t="s">
        <v>577</v>
      </c>
      <c r="B6" s="30">
        <v>2</v>
      </c>
      <c r="C6" s="30">
        <v>1</v>
      </c>
    </row>
    <row r="7" spans="1:3" x14ac:dyDescent="0.35">
      <c r="A7" t="s">
        <v>576</v>
      </c>
      <c r="B7" s="30">
        <v>4</v>
      </c>
      <c r="C7" s="30"/>
    </row>
  </sheetData>
  <pageMargins left="0.511811024" right="0.511811024" top="0.78740157499999996" bottom="0.78740157499999996" header="0.31496062000000002" footer="0.3149606200000000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DD3B6-006B-431C-A4F6-615E767AC89A}">
  <dimension ref="A1:C8"/>
  <sheetViews>
    <sheetView zoomScale="115" zoomScaleNormal="115" workbookViewId="0">
      <selection activeCell="M10" sqref="M10"/>
    </sheetView>
  </sheetViews>
  <sheetFormatPr defaultRowHeight="14.5" x14ac:dyDescent="0.35"/>
  <cols>
    <col min="1" max="1" width="22.1796875" bestFit="1" customWidth="1"/>
    <col min="2" max="2" width="10.36328125" bestFit="1" customWidth="1"/>
    <col min="3" max="3" width="3.26953125" bestFit="1" customWidth="1"/>
    <col min="4" max="4" width="7.08984375" bestFit="1" customWidth="1"/>
    <col min="5" max="5" width="6.81640625" bestFit="1" customWidth="1"/>
    <col min="6" max="6" width="3.36328125" bestFit="1" customWidth="1"/>
  </cols>
  <sheetData>
    <row r="1" spans="1:3" x14ac:dyDescent="0.35">
      <c r="A1" s="29" t="s">
        <v>564</v>
      </c>
      <c r="B1" t="s">
        <v>370</v>
      </c>
    </row>
    <row r="3" spans="1:3" x14ac:dyDescent="0.35">
      <c r="A3" s="29" t="s">
        <v>579</v>
      </c>
      <c r="B3" s="29" t="s">
        <v>565</v>
      </c>
    </row>
    <row r="4" spans="1:3" x14ac:dyDescent="0.35">
      <c r="A4" s="29" t="s">
        <v>578</v>
      </c>
      <c r="B4" t="s">
        <v>219</v>
      </c>
      <c r="C4" t="s">
        <v>567</v>
      </c>
    </row>
    <row r="5" spans="1:3" x14ac:dyDescent="0.35">
      <c r="A5" t="s">
        <v>575</v>
      </c>
      <c r="B5" s="30">
        <v>1</v>
      </c>
      <c r="C5" s="30">
        <v>1</v>
      </c>
    </row>
    <row r="6" spans="1:3" x14ac:dyDescent="0.35">
      <c r="A6" t="s">
        <v>577</v>
      </c>
      <c r="B6" s="30">
        <v>3</v>
      </c>
      <c r="C6" s="30"/>
    </row>
    <row r="7" spans="1:3" x14ac:dyDescent="0.35">
      <c r="A7" t="s">
        <v>576</v>
      </c>
      <c r="B7" s="30">
        <v>2</v>
      </c>
      <c r="C7" s="30"/>
    </row>
    <row r="8" spans="1:3" x14ac:dyDescent="0.35">
      <c r="A8" t="s">
        <v>54</v>
      </c>
      <c r="B8" s="30">
        <v>4</v>
      </c>
      <c r="C8" s="30"/>
    </row>
  </sheetData>
  <pageMargins left="0.511811024" right="0.511811024" top="0.78740157499999996" bottom="0.78740157499999996" header="0.31496062000000002" footer="0.31496062000000002"/>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3CFEE67D495384EA5D2E1B8023DC462" ma:contentTypeVersion="4" ma:contentTypeDescription="Crie um novo documento." ma:contentTypeScope="" ma:versionID="6ec03ca44b3734d4de942582d70c74ad">
  <xsd:schema xmlns:xsd="http://www.w3.org/2001/XMLSchema" xmlns:xs="http://www.w3.org/2001/XMLSchema" xmlns:p="http://schemas.microsoft.com/office/2006/metadata/properties" xmlns:ns2="4b4a51d9-4a15-4f5b-bb81-925ab8eab0bf" xmlns:ns3="3e13939e-46c6-40fd-9970-1ea4d396f4da" targetNamespace="http://schemas.microsoft.com/office/2006/metadata/properties" ma:root="true" ma:fieldsID="34e128e070cfd79512f41e6c9ab0b7e3" ns2:_="" ns3:_="">
    <xsd:import namespace="4b4a51d9-4a15-4f5b-bb81-925ab8eab0bf"/>
    <xsd:import namespace="3e13939e-46c6-40fd-9970-1ea4d396f4d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4a51d9-4a15-4f5b-bb81-925ab8eab0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13939e-46c6-40fd-9970-1ea4d396f4da"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v H K W V V X N O V y k A A A A 9 Q A A A B I A H A B D b 2 5 m a W c v U G F j a 2 F n Z S 5 4 b W w g o h g A K K A U A A A A A A A A A A A A A A A A A A A A A A A A A A A A h Y 9 B D o I w F E S v Q r q n r d V E Q j 4 l 0 a 0 k R h P j t i k V G q E Q W i x 3 c + G R v I I Y R d 2 5 n D d v M X O / 3 i A d 6 i q 4 q M 7 q x i R o h i k K l J F N r k 2 R o N 6 d w g i l H L Z C n k W h g l E 2 N h 5 s n q D S u T Y m x H u P / R w 3 X U E Y p T N y z D Z 7 W a p a o I + s / 8 u h N t Y J I x X i c H i N 4 Q x H S 8 z Y A l M g E 4 N M m 2 / P x r n P 9 g f C u q 9 c 3 y n e u n C 1 A z J F I O 8 L / A F Q S w M E F A A C A A g A v H K W 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x y l l U o i k e 4 D g A A A B E A A A A T A B w A R m 9 y b X V s Y X M v U 2 V j d G l v b j E u b S C i G A A o o B Q A A A A A A A A A A A A A A A A A A A A A A A A A A A A r T k 0 u y c z P U w i G 0 I b W A F B L A Q I t A B Q A A g A I A L x y l l V V z T l c p A A A A P U A A A A S A A A A A A A A A A A A A A A A A A A A A A B D b 2 5 m a W c v U G F j a 2 F n Z S 5 4 b W x Q S w E C L Q A U A A I A C A C 8 c p Z V D 8 r p q 6 Q A A A D p A A A A E w A A A A A A A A A A A A A A A A D w A A A A W 0 N v b n R l b n R f V H l w Z X N d L n h t b F B L A Q I t A B Q A A g A I A L x y l 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D D y e B l c d s R K J Y r F / 6 W 7 4 9 A A A A A A I A A A A A A A N m A A D A A A A A E A A A A K D Q q L d l L k W P y z p W L J 5 K D 9 E A A A A A B I A A A K A A A A A Q A A A A 1 Y I b X C B R 7 N W C N m 9 3 g Q D h K F A A A A C G 0 F d 2 J K X b d t j l k d Y 5 F R I a 4 K 5 8 C Z u J K W P K w i A q + + L m h M k q S q 3 Z r t J c o u W i t z q E 7 7 O k a J d H W w L S j e B v F l C D V 8 I u V u W d F 6 3 X E 8 E a e i V a 1 u V 7 C h Q A A A A / H P P 3 T z t q 0 r c 6 4 u i G V 2 t x g D l F q g = = < / D a t a M a s h u p > 
</file>

<file path=customXml/item4.xml><?xml version="1.0" encoding="utf-8"?>
<p:properties xmlns:p="http://schemas.microsoft.com/office/2006/metadata/properties" xmlns:xsi="http://www.w3.org/2001/XMLSchema-instance" xmlns:pc="http://schemas.microsoft.com/office/infopath/2007/PartnerControls">
  <documentManagement>
    <SharedWithUsers xmlns="3e13939e-46c6-40fd-9970-1ea4d396f4da">
      <UserInfo>
        <DisplayName/>
        <AccountId xsi:nil="true"/>
        <AccountType/>
      </UserInfo>
    </SharedWithUsers>
  </documentManagement>
</p:properties>
</file>

<file path=customXml/itemProps1.xml><?xml version="1.0" encoding="utf-8"?>
<ds:datastoreItem xmlns:ds="http://schemas.openxmlformats.org/officeDocument/2006/customXml" ds:itemID="{68930B38-39F6-4477-A1CF-EE3860766269}">
  <ds:schemaRefs>
    <ds:schemaRef ds:uri="http://schemas.microsoft.com/sharepoint/v3/contenttype/forms"/>
  </ds:schemaRefs>
</ds:datastoreItem>
</file>

<file path=customXml/itemProps2.xml><?xml version="1.0" encoding="utf-8"?>
<ds:datastoreItem xmlns:ds="http://schemas.openxmlformats.org/officeDocument/2006/customXml" ds:itemID="{AECFA876-8D92-40F4-878C-4CE4D9F2CA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4a51d9-4a15-4f5b-bb81-925ab8eab0bf"/>
    <ds:schemaRef ds:uri="3e13939e-46c6-40fd-9970-1ea4d396f4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875ABC-9CF3-4BDD-84DC-59F33284EF85}">
  <ds:schemaRefs>
    <ds:schemaRef ds:uri="http://schemas.microsoft.com/DataMashup"/>
  </ds:schemaRefs>
</ds:datastoreItem>
</file>

<file path=customXml/itemProps4.xml><?xml version="1.0" encoding="utf-8"?>
<ds:datastoreItem xmlns:ds="http://schemas.openxmlformats.org/officeDocument/2006/customXml" ds:itemID="{C263033B-8D6E-4B69-BD5B-1E6F0A05BFBC}">
  <ds:schemaRefs>
    <ds:schemaRef ds:uri="http://purl.org/dc/elements/1.1/"/>
    <ds:schemaRef ds:uri="4b4a51d9-4a15-4f5b-bb81-925ab8eab0bf"/>
    <ds:schemaRef ds:uri="http://schemas.microsoft.com/office/2006/documentManagement/types"/>
    <ds:schemaRef ds:uri="3e13939e-46c6-40fd-9970-1ea4d396f4da"/>
    <ds:schemaRef ds:uri="http://schemas.openxmlformats.org/package/2006/metadata/core-properties"/>
    <ds:schemaRef ds:uri="http://schemas.microsoft.com/office/infopath/2007/PartnerControls"/>
    <ds:schemaRef ds:uri="http://purl.org/dc/term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33</vt:i4>
      </vt:variant>
    </vt:vector>
  </HeadingPairs>
  <TitlesOfParts>
    <vt:vector size="33" baseType="lpstr">
      <vt:lpstr>GQRA FY2022 PVMA</vt:lpstr>
      <vt:lpstr>Global % score</vt:lpstr>
      <vt:lpstr>Regional % score</vt:lpstr>
      <vt:lpstr>Global comparison between sites</vt:lpstr>
      <vt:lpstr>Regional comparison</vt:lpstr>
      <vt:lpstr>High-level figures</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lpstr>Q22</vt:lpstr>
      <vt:lpstr>Q23</vt:lpstr>
      <vt:lpstr>Q24</vt:lpstr>
      <vt:lpstr>Q25</vt:lpstr>
      <vt:lpstr>Q26</vt:lpstr>
      <vt:lpstr>Q27</vt:lpstr>
      <vt:lpstr>Q28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PyExcelerate</dc:creator>
  <cp:lastModifiedBy>Rodrigo Dias Martins</cp:lastModifiedBy>
  <dcterms:created xsi:type="dcterms:W3CDTF">2022-11-22T10:29:00Z</dcterms:created>
  <dcterms:modified xsi:type="dcterms:W3CDTF">2023-01-27T23:13:26Z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0x01010093CFEE67D495384EA5D2E1B8023DC462</vt:lpwstr>
  </property>
  <property fmtid="{D5CDD505-2E9C-101B-9397-08002B2CF9AE}" pid="3" name="Order">
    <vt:r8>9800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