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ome.intranet.bcb.gov.br/colab/desigDiasf/REF_Docs/201612/Secretaria/Arquivos publicados/REF em Português/Republicações/"/>
    </mc:Choice>
  </mc:AlternateContent>
  <bookViews>
    <workbookView xWindow="0" yWindow="0" windowWidth="21600" windowHeight="9675" tabRatio="723"/>
  </bookViews>
  <sheets>
    <sheet name="Capa" sheetId="1" r:id="rId1"/>
    <sheet name="Folha de rosto" sheetId="2" r:id="rId2"/>
    <sheet name="Índice" sheetId="3" r:id="rId3"/>
    <sheet name="Comparativo FSIs" sheetId="96" r:id="rId4"/>
    <sheet name="Matriz de migração" sheetId="98" r:id="rId5"/>
    <sheet name="Composição sist financeiro" sheetId="166" r:id="rId6"/>
    <sheet name="Composição cart fundos ICVM 555" sheetId="165" r:id="rId7"/>
    <sheet name="IHH" sheetId="140" r:id="rId8"/>
    <sheet name="RC4" sheetId="141" r:id="rId9"/>
    <sheet name="Graf 1.1.1" sheetId="171" r:id="rId10"/>
    <sheet name="Graf 1.1.2" sheetId="172" r:id="rId11"/>
    <sheet name="Graf 1.1.3" sheetId="173" r:id="rId12"/>
    <sheet name="Graf 1.1.4" sheetId="158" r:id="rId13"/>
    <sheet name="Graf 1.1.5" sheetId="159" r:id="rId14"/>
    <sheet name="Graf 1.1.6" sheetId="174" r:id="rId15"/>
    <sheet name="Graf 1.2.1" sheetId="99" r:id="rId16"/>
    <sheet name="Graf 1.2.2" sheetId="100" r:id="rId17"/>
    <sheet name="Graf 1.2.3" sheetId="101" r:id="rId18"/>
    <sheet name="Graf 1.2.4" sheetId="102" r:id="rId19"/>
    <sheet name="Graf 1.2.5" sheetId="103" r:id="rId20"/>
    <sheet name="Graf 1.2.6" sheetId="104" r:id="rId21"/>
    <sheet name="Graf 1.2.7" sheetId="105" r:id="rId22"/>
    <sheet name="Graf 1.2.8" sheetId="106" r:id="rId23"/>
    <sheet name="Graf 1.2.9" sheetId="107" r:id="rId24"/>
    <sheet name="Graf 1.2.10" sheetId="108" r:id="rId25"/>
    <sheet name="Graf 1.2.11" sheetId="109" r:id="rId26"/>
    <sheet name="Graf 1.2.12" sheetId="110" r:id="rId27"/>
    <sheet name="Graf 1.2.13" sheetId="111" r:id="rId28"/>
    <sheet name="Graf 1.2.14" sheetId="112" r:id="rId29"/>
    <sheet name="Graf 1.2.15" sheetId="113" r:id="rId30"/>
    <sheet name="Graf 1.2.16" sheetId="114" r:id="rId31"/>
    <sheet name="Graf 1.2.17" sheetId="115" r:id="rId32"/>
    <sheet name="Graf 1.2.18" sheetId="116" r:id="rId33"/>
    <sheet name="Graf 1.2.19" sheetId="117" r:id="rId34"/>
    <sheet name="Graf 1.2.20" sheetId="118" r:id="rId35"/>
    <sheet name="Graf 1.2.21" sheetId="119" r:id="rId36"/>
    <sheet name="Graf 1.2.22" sheetId="120" r:id="rId37"/>
    <sheet name="Graf 1.2.23" sheetId="121" r:id="rId38"/>
    <sheet name="Graf 1.2.24" sheetId="122" r:id="rId39"/>
    <sheet name="Graf 1.2.25" sheetId="123" r:id="rId40"/>
    <sheet name="Graf 1.2.26" sheetId="124" r:id="rId41"/>
    <sheet name="Graf 1.3.1" sheetId="167" r:id="rId42"/>
    <sheet name="Graf 1.3.2" sheetId="168" r:id="rId43"/>
    <sheet name="Graf 1.3.3" sheetId="169" r:id="rId44"/>
    <sheet name="Graf 1.3.4" sheetId="170" r:id="rId45"/>
    <sheet name="Graf 1.4.1" sheetId="155" r:id="rId46"/>
    <sheet name="Graf 1.4.2" sheetId="156" r:id="rId47"/>
    <sheet name="Graf. 1.4.3" sheetId="157" r:id="rId48"/>
    <sheet name="Tab 1.5.1.1" sheetId="148" r:id="rId49"/>
    <sheet name="Graf 1.5.1.1" sheetId="149" r:id="rId50"/>
    <sheet name="Graf 1.5.1.2" sheetId="150" r:id="rId51"/>
    <sheet name="Graf 1.5.1.3" sheetId="151" r:id="rId52"/>
    <sheet name="Graf 1.5.1.4" sheetId="152" r:id="rId53"/>
    <sheet name="Graf 1.5.2.1" sheetId="153" r:id="rId54"/>
    <sheet name="Graf 1.5.2.2" sheetId="154" r:id="rId55"/>
    <sheet name="Graf 1.6.1" sheetId="160" r:id="rId56"/>
    <sheet name="Graf 1.6.2" sheetId="161" r:id="rId57"/>
    <sheet name="Graf 1.6.3" sheetId="162" r:id="rId58"/>
    <sheet name="Graf 1.6.4" sheetId="163" r:id="rId59"/>
    <sheet name="Graf 1.6.5" sheetId="164" r:id="rId60"/>
    <sheet name="Graf 1 (boxe PEF)" sheetId="132" r:id="rId61"/>
    <sheet name="Graf 2 (boxe PEF)" sheetId="133" r:id="rId62"/>
    <sheet name="Graf 3 (boxe PEF)" sheetId="134" r:id="rId63"/>
    <sheet name="Graf 4 (boxe PEF)" sheetId="135" r:id="rId64"/>
    <sheet name="Tab 1 (boxe PEF)" sheetId="136" r:id="rId65"/>
    <sheet name="Tab 2 (boxe PEF)" sheetId="137" r:id="rId66"/>
    <sheet name="Graf 5 (boxe PEF)" sheetId="138" r:id="rId67"/>
    <sheet name="Tab 3 (boxe PEF)" sheetId="139" r:id="rId68"/>
    <sheet name="Graf 2.1.1" sheetId="125" r:id="rId69"/>
    <sheet name="Graf 2.1.1.1" sheetId="126" r:id="rId70"/>
    <sheet name="Graf 2.1.1.2" sheetId="127" r:id="rId71"/>
    <sheet name="Graf 2.1.2.1" sheetId="128" r:id="rId72"/>
    <sheet name="Graf 2.1.3.1" sheetId="129" r:id="rId73"/>
    <sheet name="Graf 2.1.3.2" sheetId="130" r:id="rId74"/>
    <sheet name="Graf 2.1.3.3" sheetId="131" r:id="rId75"/>
    <sheet name="Tab 2.2.1" sheetId="176" r:id="rId76"/>
    <sheet name="Graf 2.2.1" sheetId="179" r:id="rId77"/>
    <sheet name="Tab 2.2.2" sheetId="177" r:id="rId78"/>
    <sheet name="Graf 2.3.1" sheetId="143" r:id="rId79"/>
    <sheet name="Graf 2.3.2" sheetId="144" r:id="rId80"/>
    <sheet name="Graf 2.3.3" sheetId="145" r:id="rId81"/>
    <sheet name="Graf 2.3.4" sheetId="146" r:id="rId82"/>
    <sheet name="Graf 2.3.5" sheetId="147" r:id="rId83"/>
    <sheet name="Tab 2.5.1" sheetId="142" r:id="rId84"/>
    <sheet name="Graf 2.6.1" sheetId="97" r:id="rId85"/>
  </sheets>
  <externalReferences>
    <externalReference r:id="rId86"/>
    <externalReference r:id="rId87"/>
    <externalReference r:id="rId88"/>
    <externalReference r:id="rId89"/>
  </externalReferences>
  <definedNames>
    <definedName name="a">[1]Cosif_Completo!$A$2:$D$3181</definedName>
    <definedName name="asdf">[1]Cosif_Completo!$A$2:$D$3181</definedName>
    <definedName name="Cosif_Todo">[2]Cosif_Completo!$A$2:$D$3181</definedName>
    <definedName name="CotacaoDolar">'[3]2.1.1.1'!#REF!</definedName>
    <definedName name="CreditoDirecionado">'[3]2.1.1.1'!#REF!</definedName>
    <definedName name="CreditoLivre">'[3]2.1.1.1'!#REF!</definedName>
    <definedName name="EmprestimosIntercompanhia">'[3]2.1.1.1'!#REF!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OutrosSetores">'[3]2.1.1.1'!#REF!</definedName>
    <definedName name="Port_Graf_431">#REF!</definedName>
    <definedName name="Port_Graf_432">#REF!</definedName>
    <definedName name="Port_Graf_433">#REF!</definedName>
    <definedName name="Port_Graf_434">#REF!</definedName>
    <definedName name="Port_Tab_421">'[4]Tab 4.2.1 (E)'!$B$1:$N$20</definedName>
    <definedName name="Port_Tab_422">#REF!</definedName>
    <definedName name="Port_Tab_423">#REF!</definedName>
    <definedName name="Port_Tab_424">#REF!</definedName>
    <definedName name="Port_Tab_431">#REF!</definedName>
    <definedName name="Port_Tab_451">#REF!</definedName>
  </definedNames>
  <calcPr calcId="152511"/>
  <customWorkbookViews>
    <customWorkbookView name="Emerson de Carvalho Silva - Modo de exibição pessoal" guid="{3F0F68FC-DA75-49A6-957B-48A3B36084EE}" mergeInterval="0" personalView="1" maximized="1" xWindow="-8" yWindow="-8" windowWidth="1456" windowHeight="886" tabRatio="867" activeSheetId="31" showComments="commIndAndComment"/>
    <customWorkbookView name="Clademir Duarte - Modo de exibição pessoal" guid="{C17DCB99-44F8-4F7E-B33F-5661C72EBC2B}" mergeInterval="0" personalView="1" maximized="1" xWindow="1669" yWindow="-11" windowWidth="1702" windowHeight="1072" tabRatio="867" activeSheetId="30" showComments="commIndAndComment"/>
    <customWorkbookView name="Irineu Hiroshi Yokoo - Modo de exibição pessoal" guid="{56606653-C9A1-4926-B767-39BEECEFF693}" mergeInterval="0" personalView="1" maximized="1" windowWidth="1440" windowHeight="576" tabRatio="867" activeSheetId="27"/>
    <customWorkbookView name="Regina Yassuyo Ishida Motomatsu - Modo de exibição pessoal" guid="{104DD86D-764F-46A9-BEB6-267CD2C1E853}" mergeInterval="0" personalView="1" maximized="1" windowWidth="1436" windowHeight="603" tabRatio="867" activeSheetId="23"/>
    <customWorkbookView name="desig.barbara - Modo de exibição pessoal" guid="{11B243BC-0CDD-4863-BDF5-E9604855462B}" mergeInterval="0" personalView="1" maximized="1" xWindow="1" yWindow="1" windowWidth="1436" windowHeight="631" tabRatio="760" activeSheetId="33"/>
    <customWorkbookView name="desig.marcelos - Modo de exibição pessoal" guid="{55821C00-3D00-4540-B6BB-874DB480FA04}" mergeInterval="0" personalView="1" maximized="1" xWindow="1" yWindow="1" windowWidth="1440" windowHeight="546" tabRatio="760" activeSheetId="63"/>
    <customWorkbookView name="Giovani Antonio Silva Brito - Modo de exibição pessoal" guid="{A3C79732-49B8-4647-A9D1-077C8F3FF719}" mergeInterval="0" personalView="1" maximized="1" xWindow="-8" yWindow="-8" windowWidth="1456" windowHeight="886" tabRatio="867" activeSheetId="26"/>
  </customWorkbookViews>
</workbook>
</file>

<file path=xl/calcChain.xml><?xml version="1.0" encoding="utf-8"?>
<calcChain xmlns="http://schemas.openxmlformats.org/spreadsheetml/2006/main">
  <c r="F44" i="140" l="1"/>
  <c r="E44" i="140"/>
  <c r="D44" i="140"/>
  <c r="F43" i="140"/>
  <c r="E43" i="140"/>
  <c r="D43" i="140"/>
  <c r="F42" i="140"/>
  <c r="E42" i="140"/>
  <c r="D42" i="140"/>
  <c r="F41" i="140"/>
  <c r="E41" i="140"/>
  <c r="D41" i="140"/>
  <c r="F40" i="140"/>
  <c r="E40" i="140"/>
  <c r="D40" i="140"/>
  <c r="E15" i="128" l="1"/>
  <c r="M15" i="128" s="1"/>
  <c r="D15" i="128"/>
  <c r="L15" i="128" s="1"/>
  <c r="C15" i="128"/>
  <c r="K15" i="128" s="1"/>
  <c r="B15" i="128"/>
  <c r="J15" i="128" s="1"/>
  <c r="M14" i="128"/>
  <c r="L14" i="128"/>
  <c r="K14" i="128"/>
  <c r="J14" i="128"/>
  <c r="M13" i="128"/>
  <c r="L13" i="128"/>
  <c r="K13" i="128"/>
  <c r="J13" i="128"/>
  <c r="I13" i="128"/>
  <c r="M12" i="128"/>
  <c r="L12" i="128"/>
  <c r="K12" i="128"/>
  <c r="J12" i="128"/>
  <c r="I12" i="128"/>
  <c r="M11" i="128"/>
  <c r="L11" i="128"/>
  <c r="K11" i="128"/>
  <c r="J11" i="128"/>
  <c r="I11" i="128"/>
  <c r="M10" i="128"/>
  <c r="L10" i="128"/>
  <c r="K10" i="128"/>
  <c r="J10" i="128"/>
  <c r="I10" i="128"/>
  <c r="M9" i="128"/>
  <c r="L9" i="128"/>
  <c r="K9" i="128"/>
  <c r="J9" i="128"/>
  <c r="I9" i="128"/>
  <c r="F9" i="128" l="1"/>
  <c r="F10" i="128"/>
  <c r="F11" i="128"/>
  <c r="F12" i="128"/>
  <c r="F13" i="128"/>
  <c r="F14" i="128"/>
  <c r="G9" i="128"/>
  <c r="G10" i="128"/>
  <c r="G11" i="128"/>
  <c r="G12" i="128"/>
  <c r="G13" i="128"/>
  <c r="G14" i="128"/>
  <c r="H9" i="128"/>
  <c r="H10" i="128"/>
  <c r="H11" i="128"/>
  <c r="H12" i="128"/>
  <c r="H13" i="128"/>
  <c r="H14" i="128"/>
  <c r="I14" i="128"/>
</calcChain>
</file>

<file path=xl/sharedStrings.xml><?xml version="1.0" encoding="utf-8"?>
<sst xmlns="http://schemas.openxmlformats.org/spreadsheetml/2006/main" count="1653" uniqueCount="906">
  <si>
    <t>Contatos sobre este documento devem ser dirigidos a:</t>
  </si>
  <si>
    <r>
      <rPr>
        <b/>
        <sz val="12"/>
        <rFont val="Times New Roman"/>
        <family val="1"/>
      </rPr>
      <t>Autor:</t>
    </r>
    <r>
      <rPr>
        <sz val="12"/>
        <rFont val="Times New Roman"/>
        <family val="1"/>
      </rPr>
      <t xml:space="preserve"> Banco Central do Brasil (BCB)</t>
    </r>
  </si>
  <si>
    <t>http://www.bcb.gov.br/?SOLICITACAOINFO</t>
  </si>
  <si>
    <t>Gráficos e tabelas (na sequência em que aparecem no texto)</t>
  </si>
  <si>
    <t>Comparativo internacional (G20) – Indicadores de Solidez Financeira (FSIs)</t>
  </si>
  <si>
    <t>Fonte: Fundo Monetário Internacional</t>
  </si>
  <si>
    <t>http://fsi.imf.org/</t>
  </si>
  <si>
    <t>País</t>
  </si>
  <si>
    <t>Argentina</t>
  </si>
  <si>
    <t>Austrália</t>
  </si>
  <si>
    <t>Canadá</t>
  </si>
  <si>
    <t>China</t>
  </si>
  <si>
    <t>França</t>
  </si>
  <si>
    <t>Alemanha</t>
  </si>
  <si>
    <t>Índia</t>
  </si>
  <si>
    <t>Indonésia</t>
  </si>
  <si>
    <t>Itália</t>
  </si>
  <si>
    <t>Japão</t>
  </si>
  <si>
    <t>Coreia do Sul</t>
  </si>
  <si>
    <t>México</t>
  </si>
  <si>
    <t>Rússia</t>
  </si>
  <si>
    <t>África do Sul</t>
  </si>
  <si>
    <t>A. Saudita</t>
  </si>
  <si>
    <t>Turquia</t>
  </si>
  <si>
    <t>R. Unido</t>
  </si>
  <si>
    <t>EUA</t>
  </si>
  <si>
    <t>Indicador</t>
  </si>
  <si>
    <t>Nome</t>
  </si>
  <si>
    <t>Nome em Inglês</t>
  </si>
  <si>
    <t>Descrição</t>
  </si>
  <si>
    <t>Índice de Basileia</t>
  </si>
  <si>
    <t>Regulatory capital to risk-weighted assets</t>
  </si>
  <si>
    <t>Mede a suficiência de capital das instituições financeiras captadoras de depósitos e se baseia nas definições do Acordo de Capital de Basileia.</t>
  </si>
  <si>
    <t>Capital Nível 1 sobre ativos ponderados pelo risco (RWA)</t>
  </si>
  <si>
    <t>Regulatory Tier 1 capital to risk-weighted assets</t>
  </si>
  <si>
    <t>É calculado a partir da razão entre o capital de nível I pelos ativos ponderados pelo risco (RWA) das instituições financeiras captadoras de depósitos. O capital nível I é um conceito mais estrito de capital, que considera o capital social ordinário, as ações ordinárias emitidas e totalmente desembolsadas, as ações preferenciais e as reservas.</t>
  </si>
  <si>
    <t>Inadimplência líquida de provisões sobre capital</t>
  </si>
  <si>
    <t xml:space="preserve">Nonperforming loans net of provisions to capital </t>
  </si>
  <si>
    <t>Mensura a capacidade do capital das instituições financeiras captadoras de depósitos de suportar os efeitos das perdas relacionadas com empréstimos em atraso, depois de deduzidas as provisões constituídas.</t>
  </si>
  <si>
    <t>Taxa de inadimplência</t>
  </si>
  <si>
    <t>Nonperforming loans to total gross loans</t>
  </si>
  <si>
    <t>Destina-se a avaliar a qualidade dos ativos da carteira de empréstimos das instituições financeiras captadoras de depósitos.</t>
  </si>
  <si>
    <t>Distribuição setorial do crédito, % concedido a residentes</t>
  </si>
  <si>
    <t>Sectorial distribution of loans, % residents</t>
  </si>
  <si>
    <t>Corresponde à distribuição setorial da carteira de empréstimos das instituições financeiras captadoras de depósitos concedidos aos diversos setores econômicos domésticos e também aos não residentes. O resultado acima corresponde à participação relativa do crédito aos residentes no total dos empréstimos.</t>
  </si>
  <si>
    <t>Retorno sobre ativos</t>
  </si>
  <si>
    <t>Return on assets</t>
  </si>
  <si>
    <t>Mensura a rentabilidade das instituições financeiras captadoras de depósitos por meio da razão entre o lucro líquido acumulado em doze meses sobre os ativos.</t>
  </si>
  <si>
    <t>Retorno sobre patrimônio</t>
  </si>
  <si>
    <t>Return on equity</t>
  </si>
  <si>
    <t>Mensura a rentabilidade das instituições financeiras captadoras de depósitos por meio da razão entre o lucro líquido acumulado em doze meses sobre o patrimônio líquido.</t>
  </si>
  <si>
    <t>Resultado de intermediação financeira sobre renda bruta</t>
  </si>
  <si>
    <t>Interest margin to gross income</t>
  </si>
  <si>
    <t>Mensura a representatividade do resultado de juros (diferença entre rendas e despesas com juros) para o resultado operacional.</t>
  </si>
  <si>
    <t>Despesas administrativas sobre renda bruta</t>
  </si>
  <si>
    <t>Noninterest expenses to gross income</t>
  </si>
  <si>
    <t xml:space="preserve">Mensura a eficiência operacional, ou, quanto se consome em despesas administrativas para gerar resultado operacional. </t>
  </si>
  <si>
    <t>Ativos líquidos sobre ativos totais</t>
  </si>
  <si>
    <t>Liquid assets to total assets</t>
  </si>
  <si>
    <t>Mensura a liquidez das instituições financeiras captadoras de depósitos, por meio da razão entre os recursos líquidos disponíveis e os ativos totais.</t>
  </si>
  <si>
    <t>Ativos líquidos sobre passivos de curto prazo</t>
  </si>
  <si>
    <t>Liquid assets to short-term liabilities</t>
  </si>
  <si>
    <t>Mensura a liquidez das instituições financeiras captadoras de depósitos por meio da razão entre os recursos líquidos disponíveis e as estimativas de passivos de curto prazo (OBS: no Brasil, os passivos de curto prazo foram compatibilizados com os conceitos do LCR, sendo aqueles desembolsos estimados sob severas condições de estresse em um horizonte de 30 dias).</t>
  </si>
  <si>
    <t>Posição líquida em moeda estrangeira sobre capital</t>
  </si>
  <si>
    <t>Net open position in foreign exchange to capital</t>
  </si>
  <si>
    <t>Mensura a exposição em moedas estrangeiras em relação ao capital total.</t>
  </si>
  <si>
    <t>Capital sobre ativos</t>
  </si>
  <si>
    <t>Capital to assets</t>
  </si>
  <si>
    <t>Mede a alavancagem financeira das instituições financeiras captadoras de depósitos por meio da razão entre o capital e os ativos.</t>
  </si>
  <si>
    <t>Posição ativa bruta em derivativos sobre capital</t>
  </si>
  <si>
    <t>Gross asset position in financial derivatives to capital</t>
  </si>
  <si>
    <t>Mensura a razão entre exposição ativa bruta a derivativos financeiros das instituições financeiras captadoras de depósitos em relação ao seu capital.</t>
  </si>
  <si>
    <t>Posição passiva bruta em derivativos sobre capital</t>
  </si>
  <si>
    <t xml:space="preserve">Gross liabilities position in financial derivatives to capital </t>
  </si>
  <si>
    <t>Mensura a razão entre exposição passiva bruta a derivativos financeiros das instituições financeiras captadoras de depósitos em relação ao seu capital.</t>
  </si>
  <si>
    <t>Despesas de pessoal sobre despesas administrativas</t>
  </si>
  <si>
    <t>Personnel expenses to noninterest expenses</t>
  </si>
  <si>
    <t>Mensura a representatividade das despesas de pessoal no total das despesas administrativas.</t>
  </si>
  <si>
    <t>Margem bruta de crédito</t>
  </si>
  <si>
    <t>Spread between reference lending and deposit rates</t>
  </si>
  <si>
    <t>Mensura a diferença entre as taxas cobradas nos empréstimos e as taxas pagas nas captações, pelas instituições financeiras captadoras de depósitos.</t>
  </si>
  <si>
    <t xml:space="preserve">Spread between highest and lowest interbank rate </t>
  </si>
  <si>
    <t>Reflete a diferença (em pontos-base) entre as taxas mínimas e máximas relacionadas às operações compromissadas praticadas com títulos públicos federais no mercado monetário doméstico. São excluídas do cálculo as taxas das operações feitas entre instituições pertencentes ao mesmo conglomerado financeiro.</t>
  </si>
  <si>
    <t>Depósitos estáveis sobre empréstimos</t>
  </si>
  <si>
    <t>Customer deposits to total (noninterbank) loans</t>
  </si>
  <si>
    <t>Mede a liquidez das instituições financeiras captadoras de depósitos, ao comparar a base de captações estáveis com o total dos empréstimos.</t>
  </si>
  <si>
    <t>Crédito denominado em moeda estrangeira sobre crédito total</t>
  </si>
  <si>
    <t>Foreign-currency-denominated loans to total loans</t>
  </si>
  <si>
    <t>Mede a importância relativa dos empréstimos denominados em moeda estrangeira no total dos empréstimos concedidos pelas instituições financeiras captadoras de depósitos.</t>
  </si>
  <si>
    <t>Passivos denominados em moeda estrangeira sobre passivos totais</t>
  </si>
  <si>
    <t>Foreign-currency-denominated liabilities to total liabilities</t>
  </si>
  <si>
    <t>Mede a importância relativa dos passivos denominados em moeda estrangeira no total dos passivos das instituições financeiras captadoras de depósitos.</t>
  </si>
  <si>
    <t>Ativos financeiros das outras instituições financeiras (não captadoras de depósitos) sobre o PIB</t>
  </si>
  <si>
    <t>Mede a importância dos ativos financeiros das outras instituições financeiras (não captadoras de depósitos) na atividade econômica.</t>
  </si>
  <si>
    <t>Crédito às famílias sobre PIB</t>
  </si>
  <si>
    <t>Household debt to GDP</t>
  </si>
  <si>
    <t>Mede o nível de endividamento das famílias, por meio da razão entre os empréstimos concedidos a esse setor e o PIB.</t>
  </si>
  <si>
    <t>Comprometimento de renda das famílias</t>
  </si>
  <si>
    <t>Household debt service and principal payments to income</t>
  </si>
  <si>
    <t>Mede o comprometimento de renda disponível das famílias com o pagamento de principal e juros das dívidas bancárias.</t>
  </si>
  <si>
    <t>Giro médio diário no mercado monetário</t>
  </si>
  <si>
    <t>Average daily turnover ratio in the securities market</t>
  </si>
  <si>
    <t>Financiamentos imobiliários residenciais sobre crédito total</t>
  </si>
  <si>
    <t>Residential real estate loans to total gross loans</t>
  </si>
  <si>
    <t>Mede o peso dos financiamentos imobiliários residenciais no total dos empréstimos concedidos pelas instituições financeiras captadoras de depósitos.</t>
  </si>
  <si>
    <t>Financiamentos imobiliários comerciais sobre crédito total</t>
  </si>
  <si>
    <t>Commercial real estate loans to total gross loans</t>
  </si>
  <si>
    <t>Mede o peso dos financiamentos concedidos ao setor de construção e incorporação de imóveis no total dos empréstimos concedidos pelas instituições financeiras captadoras de depósitos.</t>
  </si>
  <si>
    <t>Comparativo internacional (G20) – Indicadores de Solidez Financeira (FSIs, na sigla em Inglês)</t>
  </si>
  <si>
    <t>-</t>
  </si>
  <si>
    <t>2016A1</t>
  </si>
  <si>
    <t>Data</t>
  </si>
  <si>
    <t>2/ n.i: indicador não informado pelo país responsável.</t>
  </si>
  <si>
    <r>
      <t>Brasil</t>
    </r>
    <r>
      <rPr>
        <vertAlign val="superscript"/>
        <sz val="12"/>
        <rFont val="Times New Roman"/>
        <family val="1"/>
      </rPr>
      <t>3</t>
    </r>
  </si>
  <si>
    <r>
      <t>Último dado disponível</t>
    </r>
    <r>
      <rPr>
        <vertAlign val="superscript"/>
        <sz val="12"/>
        <rFont val="Times New Roman"/>
        <family val="1"/>
      </rPr>
      <t>1</t>
    </r>
  </si>
  <si>
    <r>
      <t xml:space="preserve">3/ O Banco Central do Brasil (BCB) é o responsável pelo envio dos dados brasileiros ao FMI. Os indicadores de solidez financeira (FSIs, na sigla em inglês) foram construídos com base nas recomendações contidas no </t>
    </r>
    <r>
      <rPr>
        <i/>
        <sz val="12"/>
        <rFont val="Times New Roman"/>
        <family val="1"/>
      </rPr>
      <t>FSI Compilation Guide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, divulgado pelo FMI para orientar os países quanto à compilação dos referidos indicadores. </t>
    </r>
  </si>
  <si>
    <r>
      <rPr>
        <sz val="12"/>
        <rFont val="Times New Roman"/>
        <family val="1"/>
      </rPr>
      <t xml:space="preserve">4/ </t>
    </r>
    <r>
      <rPr>
        <u/>
        <sz val="12"/>
        <color theme="10"/>
        <rFont val="Times New Roman"/>
        <family val="1"/>
      </rPr>
      <t>http://www.imf.org/external/pubs/ft/fsi/guide/2006/index.htm</t>
    </r>
  </si>
  <si>
    <r>
      <rPr>
        <sz val="12"/>
        <rFont val="Times New Roman"/>
        <family val="1"/>
      </rPr>
      <t xml:space="preserve">5/ </t>
    </r>
    <r>
      <rPr>
        <u/>
        <sz val="12"/>
        <color theme="10"/>
        <rFont val="Times New Roman"/>
        <family val="1"/>
      </rPr>
      <t>http://fsi.imf.org/misc/FSI%20Concepts%20and%20Definitions.pdf</t>
    </r>
  </si>
  <si>
    <r>
      <rPr>
        <sz val="12"/>
        <rFont val="Times New Roman"/>
        <family val="1"/>
      </rPr>
      <t xml:space="preserve">6/ </t>
    </r>
    <r>
      <rPr>
        <u/>
        <sz val="12"/>
        <color theme="10"/>
        <rFont val="Times New Roman"/>
        <family val="1"/>
      </rPr>
      <t>http://fsi.imf.org/CountryList.aspx</t>
    </r>
  </si>
  <si>
    <t>Corresponde à média trimestral do giro diário do mercado monetário, que é a razão entre o valor financeiro das negociações definitivas com títulos públicos federais e o saldo desses títulos, registrados no Sistema Especial de Liquidação e Custódia (Selic) (caso do Brasil).</t>
  </si>
  <si>
    <r>
      <rPr>
        <sz val="12"/>
        <rFont val="Times New Roman"/>
        <family val="1"/>
      </rPr>
      <t>7/</t>
    </r>
    <r>
      <rPr>
        <sz val="12"/>
        <color theme="10"/>
        <rFont val="Times New Roman"/>
        <family val="1"/>
      </rPr>
      <t xml:space="preserve"> </t>
    </r>
    <r>
      <rPr>
        <u/>
        <sz val="12"/>
        <color theme="10"/>
        <rFont val="Times New Roman"/>
        <family val="1"/>
      </rPr>
      <t>http://data.imf.org/?sk=9F855EAE-C765-405E-9C9A-A9DC2C1FEE47&amp;sId=1390030341854</t>
    </r>
  </si>
  <si>
    <t>OFC financial assets to GDP</t>
  </si>
  <si>
    <t>2016T2</t>
  </si>
  <si>
    <t>2016T1</t>
  </si>
  <si>
    <t>Relatório de Estabilidade Financeira (REF) – Anexo estatístico – Abril/2017</t>
  </si>
  <si>
    <t>Capítulo 1 – Panorama do sistema financeiro</t>
  </si>
  <si>
    <r>
      <rPr>
        <b/>
        <sz val="12"/>
        <rFont val="Times New Roman"/>
        <family val="1"/>
      </rPr>
      <t>Título do documento:</t>
    </r>
    <r>
      <rPr>
        <sz val="12"/>
        <rFont val="Times New Roman"/>
        <family val="1"/>
      </rPr>
      <t xml:space="preserve"> Relatório de Estabilidade Financeira (REF) – Anexo estatístico</t>
    </r>
  </si>
  <si>
    <r>
      <rPr>
        <b/>
        <sz val="12"/>
        <rFont val="Times New Roman"/>
        <family val="1"/>
      </rPr>
      <t>Publicado em:</t>
    </r>
    <r>
      <rPr>
        <sz val="12"/>
        <rFont val="Times New Roman"/>
        <family val="1"/>
      </rPr>
      <t xml:space="preserve"> abril/2017</t>
    </r>
  </si>
  <si>
    <t>Boxe – Pesquisa Estabilidade Financeira</t>
  </si>
  <si>
    <t>Capítulo 2 – Temas selecionados</t>
  </si>
  <si>
    <t xml:space="preserve">Este documento é um anexo ao Relatório de Estabilidade Financeira (REF) de abril/2017 e objetiva dar publicidade aos dados que suportaram a elaboração dos gráficos e das tabelas utilizados no documento, assim como outros dados de interesse sobre estabilidade financeira. Os dados são apresentados de forma agregada; portanto, não há disponibilização de informações individuais das empresas. </t>
  </si>
  <si>
    <t>É permitida a reprodução dos dados, desde que mencionada a fonte: Banco Central do Brasil – Relatório de Estabilidade Financeira, Volume 16, nº 1.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</si>
  <si>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</si>
  <si>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</si>
  <si>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</si>
  <si>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</si>
  <si>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</si>
  <si>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</si>
  <si>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</si>
  <si>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</si>
  <si>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</si>
  <si>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</si>
  <si>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</si>
  <si>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</si>
  <si>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</si>
  <si>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I016</t>
  </si>
  <si>
    <t>I017</t>
  </si>
  <si>
    <t>I019</t>
  </si>
  <si>
    <t>I020</t>
  </si>
  <si>
    <t>I021</t>
  </si>
  <si>
    <t>I022</t>
  </si>
  <si>
    <t>I023</t>
  </si>
  <si>
    <t>I024</t>
  </si>
  <si>
    <t>I027</t>
  </si>
  <si>
    <t>I033</t>
  </si>
  <si>
    <t>I034</t>
  </si>
  <si>
    <t>I036</t>
  </si>
  <si>
    <t>I039</t>
  </si>
  <si>
    <t>I040</t>
  </si>
  <si>
    <t>I032</t>
  </si>
  <si>
    <t>Number of bankruptcy proceedings initiated</t>
  </si>
  <si>
    <r>
      <rPr>
        <i/>
        <sz val="12"/>
        <rFont val="Times New Roman"/>
        <family val="1"/>
      </rPr>
      <t>Spread</t>
    </r>
    <r>
      <rPr>
        <sz val="12"/>
        <rFont val="Times New Roman"/>
        <family val="1"/>
      </rPr>
      <t xml:space="preserve"> do mercado interbancário</t>
    </r>
  </si>
  <si>
    <t>2014A1</t>
  </si>
  <si>
    <t>2016M10</t>
  </si>
  <si>
    <t>2016M11</t>
  </si>
  <si>
    <t>2016T3</t>
  </si>
  <si>
    <t>n.i</t>
  </si>
  <si>
    <t>Número de falências decretadas mais recuperações judiciais deferidas</t>
  </si>
  <si>
    <t>Mede a tendência de falências e concordatas mas é influenciado pela qualidade e natureza das legislações nacionais sobre falências e recuperações judiciais.</t>
  </si>
  <si>
    <r>
      <t xml:space="preserve">1/ Dados extraídos do </t>
    </r>
    <r>
      <rPr>
        <i/>
        <sz val="12"/>
        <rFont val="Times New Roman"/>
        <family val="1"/>
      </rPr>
      <t>eLibrary Data</t>
    </r>
    <r>
      <rPr>
        <sz val="12"/>
        <rFont val="Times New Roman"/>
        <family val="1"/>
      </rPr>
      <t xml:space="preserve"> do FMI em 29/03/2017 às 15:27:44 (horário informado). A frequência, a veracidade, a confiabilidade e o envio dos dados são de responsabilidade de cada país. Cabe observar que não há uniformidade na data dos últimos dados disponíveis.</t>
    </r>
  </si>
  <si>
    <t>Telefones: (31) 3253-7129 / 3253-7095 / 3253-7028 / 3253-7203</t>
  </si>
  <si>
    <t>R$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</si>
  <si>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</si>
  <si>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</si>
  <si>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</si>
  <si>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</si>
  <si>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</si>
  <si>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</si>
  <si>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</si>
  <si>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</si>
  <si>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</si>
  <si>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</si>
  <si>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</si>
  <si>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Gráfico 2.6.1 – Estoque de compromissadas com lastro intragrupo</t>
  </si>
  <si>
    <t>2.6 Vedação para a contratação de operações compromissadas com lastro em títulos de emissão ou aceite de instituições ligadas ou de instituições integrantes do mesmo conglomerado</t>
  </si>
  <si>
    <r>
      <t>Os FSI foram desenvolvidos pelo FMI, em conjunto com a comunidade internacional, com o objetivo de apoiar a análise macroprudencial e avaliar os pontos fortes e as vulnerabilidades dos sistemas financeiros. O Departamento de Estatística do FMI divulga dados e metadados sobre os FSIs, fornecidos pelos países participantes. Para uma descrição dos vários FSI, bem como a base de consolidação, os ajustes de consolidação e as regras contábeis seguidas, por favor consulte o documento "Conceitos e Definições"</t>
    </r>
    <r>
      <rPr>
        <vertAlign val="superscript"/>
        <sz val="12"/>
        <rFont val="Times New Roman"/>
        <family val="1"/>
      </rPr>
      <t>5</t>
    </r>
    <r>
      <rPr>
        <sz val="12"/>
        <rFont val="Times New Roman"/>
        <family val="1"/>
      </rPr>
      <t>. Os países reportantes usam diversas metodologias, que também podem variar ao longo do tempo para um mesmo país. Por isso, aconselha-se consultar os metadados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 xml:space="preserve"> para que seja possível fazer comparações internacionais mais significativas ou mesmo avaliar a evolução de um determinado FSI de um país específico. O "Gerador de consultas"</t>
    </r>
    <r>
      <rPr>
        <vertAlign val="superscript"/>
        <sz val="12"/>
        <rFont val="Times New Roman"/>
        <family val="1"/>
      </rPr>
      <t>7</t>
    </r>
    <r>
      <rPr>
        <i/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>pode ser usado para realizar pesquisas personalizadas do banco de dados de FSI do FMI.</t>
    </r>
  </si>
  <si>
    <t>Matriz de migração de classificação de crédito – SFN</t>
  </si>
  <si>
    <t>Gráfico 2.1.1.1 – Endividamento da pessoa jurídica – Por fonte de recursos</t>
  </si>
  <si>
    <t>Gráfico 2.1.1.2 – Dívida das empresas não financeiras – Por moeda e mitigador</t>
  </si>
  <si>
    <t>2.1 Panorama do setor privado não financeiro</t>
  </si>
  <si>
    <t>2.1.1. Perfil de endividamento</t>
  </si>
  <si>
    <t>2.1.2. Balanços financeiros</t>
  </si>
  <si>
    <t>2.1.3. Panorama econômico-financeiro das empresas de capital aberto</t>
  </si>
  <si>
    <t>2.2 Exposição do Sistema Financeiro Nacional a entes subnacionais e potenciais impactos para a estabilidade financeira</t>
  </si>
  <si>
    <t>2.3 Impactos potenciais da mudança no governo dos Estados Unidos da América</t>
  </si>
  <si>
    <t>2.5 Segmentação do SFN para aplicação proporcional de regras prudenciais</t>
  </si>
  <si>
    <t>1.1 Liquidez</t>
  </si>
  <si>
    <t>1.2 Crédito</t>
  </si>
  <si>
    <t>1.3 Rentabilidade</t>
  </si>
  <si>
    <t>1.4 Solvência</t>
  </si>
  <si>
    <t>1.5 Testes de estresse de capital</t>
  </si>
  <si>
    <t>1.5.1 Análise de cenário – Testes de estresse nas condições macroeconômicas</t>
  </si>
  <si>
    <t>1.5.2 Análise de sensibilidade</t>
  </si>
  <si>
    <t>1.6 Infraestruturas do mercado financeiro sistemicamente importantes</t>
  </si>
  <si>
    <t xml:space="preserve"> Em percentual</t>
  </si>
  <si>
    <t>Risco</t>
  </si>
  <si>
    <t>Total</t>
  </si>
  <si>
    <t>R$ milhões</t>
  </si>
  <si>
    <t>AA</t>
  </si>
  <si>
    <t>A</t>
  </si>
  <si>
    <t>B</t>
  </si>
  <si>
    <t>C</t>
  </si>
  <si>
    <t>D</t>
  </si>
  <si>
    <t>E</t>
  </si>
  <si>
    <t>F</t>
  </si>
  <si>
    <t>G</t>
  </si>
  <si>
    <t>H</t>
  </si>
  <si>
    <t>Prej.</t>
  </si>
  <si>
    <r>
      <t>Reduções</t>
    </r>
    <r>
      <rPr>
        <b/>
        <vertAlign val="superscript"/>
        <sz val="12"/>
        <rFont val="Times New Roman"/>
        <family val="1"/>
      </rPr>
      <t>1/</t>
    </r>
  </si>
  <si>
    <r>
      <t>3.240.304,4</t>
    </r>
    <r>
      <rPr>
        <b/>
        <vertAlign val="superscript"/>
        <sz val="12"/>
        <color indexed="63"/>
        <rFont val="Times New Roman"/>
        <family val="1"/>
      </rPr>
      <t>/2</t>
    </r>
  </si>
  <si>
    <t xml:space="preserve">1/ Representadas pelas liqudações de operações, alienações e cessões de crédito. </t>
  </si>
  <si>
    <t>2/ Esse total contempla somente as operações de crédito identificadas cujos devedores apresentam responsabilidade total superior a R$1 mil.</t>
  </si>
  <si>
    <t>Capítulo 1: Sistema financeiro</t>
  </si>
  <si>
    <t>Fonte: Banco Central do Brasil</t>
  </si>
  <si>
    <t>% do PIB</t>
  </si>
  <si>
    <t>sem variação cambial</t>
  </si>
  <si>
    <t>com variação cambial</t>
  </si>
  <si>
    <t>%</t>
  </si>
  <si>
    <t>Pessoa física</t>
  </si>
  <si>
    <t>Pessoa jurídica</t>
  </si>
  <si>
    <t>Público</t>
  </si>
  <si>
    <t>Privado</t>
  </si>
  <si>
    <t>Capítulo 1 : Sistema financeiro</t>
  </si>
  <si>
    <t xml:space="preserve">Total (1) </t>
  </si>
  <si>
    <t>Pessoa física (2)</t>
  </si>
  <si>
    <t>Pessoa jurídica (3)</t>
  </si>
  <si>
    <t>(1) Inadimplência da carteira de crédito total, obtido por meio da série n° 21082 do Sistema Gerenciador de Séries Temporais (SGS). Disponível em &lt;https://www3.bcb.gov.br/sgspub/localizarseries/localizarSeries.do?method=prepararTelaLocalizarSeries&gt;</t>
  </si>
  <si>
    <t>(2) Inadimplência da carteira de crédito das instituições financeiras a pessoas físicas, obtido por meio da série n° 21084 do Sistema Gerenciador de Séries Temporais (SGS). Disponível em &lt;https://www3.bcb.gov.br/sgspub/localizarseries/localizarSeries.do?method=prepararTelaLocalizarSeries&gt;</t>
  </si>
  <si>
    <t>(3) Inadimplência da carteira de crédito das instituições financeiras a pessoas jurídicas, obtido por meio da série n° 21083 do Sistema Gerenciador de Séries Temporais (SGS). Disponível em &lt;https://www3.bcb.gov.br/sgspub/localizarseries/localizarSeries.do?method=prepararTelaLocalizarSeries&gt;</t>
  </si>
  <si>
    <t>(1) Taxa média de juros das operações de crédito com recursos livres - Pessoas jurídicas - Total , obtido por meio da série n° 20718 do Sistema Gerenciador de Séries Temporais (SGS). Disponível em &lt;https://www3.bcb.gov.br/sgspub/localizarseries/localizarSeries.do?method=prepararTelaLocalizarSeries&gt;</t>
  </si>
  <si>
    <t>(2) Taxa média de juros das operações de crédito com recursos livres - Pessoas físicas - Total, obtido por meio da série n° 20740 do Sistema Gerenciador de Séries Temporais (SGS). Disponível em &lt;https://www3.bcb.gov.br/sgspub/localizarseries/localizarSeries.do?method=prepararTelaLocalizarSeries&gt;</t>
  </si>
  <si>
    <t>(3) Taxa média de juros das operações de crédito com recursos direcionados - Pessoas jurídicas - Total, obtido por meio da série n° 20757o Sistema Gerenciador de Séries Temporais (SGS). Disponível em &lt;https://www3.bcb.gov.br/sgspub/localizarseries/localizarSeries.do?method=prepararTelaLocalizarSeries&gt;</t>
  </si>
  <si>
    <t>(4) Taxa média de juros das operações de crédito com recursos direcionados - Pessoas físicas - Total, obtido por meio da série n° 20768o Sistema Gerenciador de Séries Temporais (SGS). Disponível em &lt;https://www3.bcb.gov.br/sgspub/localizarseries/localizarSeries.do?method=prepararTelaLocalizarSeries&gt;</t>
  </si>
  <si>
    <t>Público (1)</t>
  </si>
  <si>
    <t xml:space="preserve">Privado (2) </t>
  </si>
  <si>
    <t>Total (3)</t>
  </si>
  <si>
    <t>(1) Inadimplência da carteira de crédito das instituições financeiras sob controle público, obtido por meio da série n° 13667 do Sistema Gerenciador de Séries Temporais (SGS). Disponível em &lt;https://www3.bcb.gov.br/sgspub/localizarseries/localizarSeries.do?method=prepararTelaLocalizarSeries&gt;</t>
  </si>
  <si>
    <t>(2) Inadimplência da carteira de crédito das instituições financeiras sob controle privado, obtido por meio da série n° 13685 do Sistema Gerenciador de Séries Temporais (SGS). Disponível em &lt;https://www3.bcb.gov.br/sgspub/localizarseries/localizarSeries.do?method=prepararTelaLocalizarSeries&gt;</t>
  </si>
  <si>
    <t>(3) Inadimplência da carteira de crédito total, obtido por meio da série n° 21082 do Sistema Gerenciador de Séries Temporais (SGS). Disponível em &lt;https://www3.bcb.gov.br/sgspub/localizarseries/localizarSeries.do?method=prepararTelaLocalizarSeries&gt;</t>
  </si>
  <si>
    <t>Reestruturação - PF</t>
  </si>
  <si>
    <t>Renegociação - PF</t>
  </si>
  <si>
    <t>Reestruturação - PJ</t>
  </si>
  <si>
    <t>Renegociação - PJ</t>
  </si>
  <si>
    <t>Baixas a prejuízo (R$ bi)</t>
  </si>
  <si>
    <t>% do crédito total</t>
  </si>
  <si>
    <t>Grandes</t>
  </si>
  <si>
    <t>Pequenas e médias</t>
  </si>
  <si>
    <t>PJ</t>
  </si>
  <si>
    <t>Imobiliário</t>
  </si>
  <si>
    <t>Veículos</t>
  </si>
  <si>
    <t>Consignado</t>
  </si>
  <si>
    <t>Outras modalidades</t>
  </si>
  <si>
    <t xml:space="preserve">Total PF </t>
  </si>
  <si>
    <t>Operações Inadimplentes</t>
  </si>
  <si>
    <t>Operações Inadimplentes ou Reestruturadas</t>
  </si>
  <si>
    <t>Operações  Inadimplentes ou Reestruturadas ou Classificadas entre "E_H"</t>
  </si>
  <si>
    <t>(1) Razão entre o saldo total de provisões de crédito e saldo total da carteira de crédito do SFN. Dados obtidos por meio das séries  nº 12975 e nº 20539 do Sistema Gerenciador de Séries Temporais (SGS). Disponível em &lt;https://www3.bcb.gov.br/sgspub/localizarseries/localizarSeries.do?method=prepararTelaLocalizarSeries&gt;</t>
  </si>
  <si>
    <t>(2) Razão entre a soma dos saldos das operações de crédito com classificação de risco E, F, G e H e o saldo total da carteira de crédito do SFN. Dados obtidos por meio das séries nº 11722, 11723, 11724, 11725 e 20539 do Sistema Gerenciador de Séries Temporais (SGS). Disponível em &lt;https://www3.bcb.gov.br/sgspub/localizarseries/localizarSeries.do?method=prepararTelaLocalizarSeries&gt;</t>
  </si>
  <si>
    <t>(3) Inadimplência da carteira de crédito - Total,  série nº 21082 do Sistema  Gerenciador de Séries Temporais (SGS). Disponível em &lt;https://www3.bcb.gov.br/sgspub/localizarseries/localizarSeries.do?method=prepararTelaLocalizarSeries&gt;</t>
  </si>
  <si>
    <t>(4) Razão entre as operações de crédito baixadas para prejuízo  nos últimos 12 meses e o saldo total da carteira de crédito. O valor de operações de crédito baixadas para prejuízo é obtido a partir do Sistema de Informações de Crédito (SCR) do BCB. O saldo total da carteira de crédito é obtido por meio da série no 20539 do Sistema Gerenciador de Séries Temporais (SGS), disponível em &lt;https://www3.bcb.gov.br/sgspub/localizarseries/localizarSeries.do?method=prepararTelaLocalizarSeries&gt;.</t>
  </si>
  <si>
    <t>IC Carteira de ativos problemáticos</t>
  </si>
  <si>
    <t>IC Inadimplência</t>
  </si>
  <si>
    <t>Pessoas jurídicas</t>
  </si>
  <si>
    <t>Pessoas físicas</t>
  </si>
  <si>
    <t>Capítulo 1:  Panorama do Sistema financeiro</t>
  </si>
  <si>
    <t>Gráfico 1.2.14: Crescimento anual do crédito - Pessoa jurídica - Pequenas e médias empresas (PME)</t>
  </si>
  <si>
    <t>PME – Total</t>
  </si>
  <si>
    <t>PME – Privado</t>
  </si>
  <si>
    <t>PME – Público</t>
  </si>
  <si>
    <t>Capítulo 1: Panorama do Sistema financeiro</t>
  </si>
  <si>
    <t>Gráfico 1.2.15: Crescimento anual do crédito – Pessoa jurídica – Grandes empresas</t>
  </si>
  <si>
    <t>Grandes – Total</t>
  </si>
  <si>
    <t>Grandes – Privado</t>
  </si>
  <si>
    <t>Grandes – Público</t>
  </si>
  <si>
    <t>Grandes – Total (s/ var. cambial)</t>
  </si>
  <si>
    <t>Grandes – Privado (s/ var. cambial)</t>
  </si>
  <si>
    <t>Grandes – Público (s/ var. cambial)</t>
  </si>
  <si>
    <t>Gráfico 1.2.16: Inadimplência – Pessoa jurídica – Pequenas e médias empresas (PME)</t>
  </si>
  <si>
    <t>PME – Total com reestruturação</t>
  </si>
  <si>
    <t>PME – Privado com reestruturação</t>
  </si>
  <si>
    <t>PME – Público com reestruturação</t>
  </si>
  <si>
    <t>Gráfico 1.2.17: Inadimplência – Pessoa jurídica – Grandes empresas</t>
  </si>
  <si>
    <t>Grandes – Total com reestruturação</t>
  </si>
  <si>
    <t>Grandes – Privado com reestruturação</t>
  </si>
  <si>
    <t>Grandes – Público com reestruturação</t>
  </si>
  <si>
    <t>Gráfico 1.2.18: Carteira de ativos problemáticos - PJ</t>
  </si>
  <si>
    <t>Gráfico 1.2.19: Carteira de ativos problemáticos - Grandes empresas</t>
  </si>
  <si>
    <t>Gráfico 1.2.20: Carteira de ativos problemáticos: Pequenas e médias empresas</t>
  </si>
  <si>
    <t>Gráfico 1.2.21: Endividamento das famílias</t>
  </si>
  <si>
    <t>Crédito imobiliário</t>
  </si>
  <si>
    <t>Demais modalidades</t>
  </si>
  <si>
    <t>Gráfico 1.2.22: Carteira de crédito a pessoas físicas - Crescimento anual</t>
  </si>
  <si>
    <t>Cartão de crédito</t>
  </si>
  <si>
    <t>Não consignado</t>
  </si>
  <si>
    <t>Gráfico 1.2.23: Carteira de ativos problemáticos - Pessoa física</t>
  </si>
  <si>
    <t>Operações inadimplentes</t>
  </si>
  <si>
    <t>Operações inadimplentes ou reestruturadas</t>
  </si>
  <si>
    <t>Operações inadimplentes, reestruturadas ou classificadas entre "E" e "H"</t>
  </si>
  <si>
    <t>Gráfico 1.2.24: Carteira de ativos problemáticos - Principais modalidades pessoa física</t>
  </si>
  <si>
    <t>Gráfico 1.2.26: Fluxo de reestruturação - Pessoa física</t>
  </si>
  <si>
    <t>Capítulo 2: Temas Selecionados</t>
  </si>
  <si>
    <t>Gráfico 2.1.1: Empresas em recuperação judicial – Requerimentos acumulados por ano</t>
  </si>
  <si>
    <t>Fonte: Serasa Experian</t>
  </si>
  <si>
    <t>Jan</t>
  </si>
  <si>
    <t>Capítulo 2: Temas selecionados</t>
  </si>
  <si>
    <t>R$ bilhões</t>
  </si>
  <si>
    <t>Crédito livre</t>
  </si>
  <si>
    <t>Crédito direcionado</t>
  </si>
  <si>
    <t>Mercado de capitais</t>
  </si>
  <si>
    <t>Mercado externo</t>
  </si>
  <si>
    <t>Dívida em moeda local</t>
  </si>
  <si>
    <t>Dívida em moeda estrangeira (exportadora)</t>
  </si>
  <si>
    <r>
      <t xml:space="preserve">Dívida em moeda estrangeira (não exportadora com </t>
    </r>
    <r>
      <rPr>
        <i/>
        <sz val="12"/>
        <rFont val="Times New Roman"/>
        <family val="1"/>
      </rPr>
      <t>hedge</t>
    </r>
    <r>
      <rPr>
        <sz val="12"/>
        <rFont val="Times New Roman"/>
        <family val="1"/>
      </rPr>
      <t xml:space="preserve"> local)</t>
    </r>
  </si>
  <si>
    <r>
      <t xml:space="preserve">Dívida em moeda estrangeira (não exportadora sem </t>
    </r>
    <r>
      <rPr>
        <i/>
        <sz val="12"/>
        <rFont val="Times New Roman"/>
        <family val="1"/>
      </rPr>
      <t>hedge</t>
    </r>
    <r>
      <rPr>
        <sz val="12"/>
        <rFont val="Times New Roman"/>
        <family val="1"/>
      </rPr>
      <t xml:space="preserve"> – matriz no exterior)</t>
    </r>
  </si>
  <si>
    <r>
      <t xml:space="preserve">Dívida em moeda estrangeira (não exportadora sem </t>
    </r>
    <r>
      <rPr>
        <i/>
        <sz val="12"/>
        <rFont val="Times New Roman"/>
        <family val="1"/>
      </rPr>
      <t>hedge</t>
    </r>
    <r>
      <rPr>
        <sz val="12"/>
        <rFont val="Times New Roman"/>
        <family val="1"/>
      </rPr>
      <t xml:space="preserve"> – com ativo no exterior)</t>
    </r>
  </si>
  <si>
    <r>
      <t xml:space="preserve">Dívida em moeda estrangeira (não exportadora sem </t>
    </r>
    <r>
      <rPr>
        <i/>
        <sz val="12"/>
        <rFont val="Times New Roman"/>
        <family val="1"/>
      </rPr>
      <t>hedge –</t>
    </r>
    <r>
      <rPr>
        <sz val="12"/>
        <rFont val="Times New Roman"/>
        <family val="1"/>
      </rPr>
      <t xml:space="preserve"> dívida em ME pouco relevante)</t>
    </r>
  </si>
  <si>
    <r>
      <t xml:space="preserve">Dívida em moeda estrangeira (não exportadora sem </t>
    </r>
    <r>
      <rPr>
        <i/>
        <sz val="12"/>
        <rFont val="Times New Roman"/>
        <family val="1"/>
      </rPr>
      <t>hedge</t>
    </r>
    <r>
      <rPr>
        <sz val="12"/>
        <rFont val="Times New Roman"/>
        <family val="1"/>
      </rPr>
      <t xml:space="preserve"> – outros)</t>
    </r>
  </si>
  <si>
    <t>Gráfico 2.1.2.1: Balanço Financeiro por Indexador - Data-base Setembro de 2016</t>
  </si>
  <si>
    <t>Bilhões</t>
  </si>
  <si>
    <t>Todas as empresas</t>
  </si>
  <si>
    <t>Empresas cujo passivo &gt; ativo</t>
  </si>
  <si>
    <t>Ativo</t>
  </si>
  <si>
    <t>Passivo</t>
  </si>
  <si>
    <t>PIB - 12m - BRL</t>
  </si>
  <si>
    <t>CDI</t>
  </si>
  <si>
    <t>Pré</t>
  </si>
  <si>
    <t>TJLP</t>
  </si>
  <si>
    <t>TR</t>
  </si>
  <si>
    <t>Exterior e moeda estrangeira</t>
  </si>
  <si>
    <t>Outros</t>
  </si>
  <si>
    <t>Fonte: dados Economática, elaboração Banco Central do Brasil</t>
  </si>
  <si>
    <t>DivLiq - Mediana - Base 100</t>
  </si>
  <si>
    <t>EBITDA - Mediana - Base 100</t>
  </si>
  <si>
    <t>Payback - Mediana</t>
  </si>
  <si>
    <t>Gráfico 2.1.3.2: Empresas de capital aberto – Rentabilidade (medianas) - Denominador e numerador (deflac.): dez/15 = 1</t>
  </si>
  <si>
    <t>Lucro Líquido - Mediana - Base 100</t>
  </si>
  <si>
    <t>PL - Mediana - Base 100</t>
  </si>
  <si>
    <t>ROE - Mediana</t>
  </si>
  <si>
    <t>Gráfico 2.1.3.3: Empresas de capital aberto – Índice de cobertura de juros (medianas) - Denominador e numerador (deflac.): dez/2005=1</t>
  </si>
  <si>
    <t>ResFin - Mediana - Base 100</t>
  </si>
  <si>
    <t>ICJ3 - Mediana</t>
  </si>
  <si>
    <t>Gráfico 3 – Probabilidade normalizada de ocorrer um evento de alto impacto no SFN (até um ano à frente)</t>
  </si>
  <si>
    <t>Gráfico 4 – Probabilidade normalizada de ocorrer um evento de alto impacto no SFN (entre um e três anos à frente)</t>
  </si>
  <si>
    <t>Tabela 1 – Canais de transmissão de evento de alto impacto</t>
  </si>
  <si>
    <t>Tabela 2 – Capacidade de reação do sistema financeiro a eventos de alto impacto</t>
  </si>
  <si>
    <t>Gráfico 5 – Confiança no SFN (entre um e três anos à frente)</t>
  </si>
  <si>
    <t>Tabela 3 – Fase atual dos ciclos econômico e financeiro</t>
  </si>
  <si>
    <t>data</t>
  </si>
  <si>
    <t>legenda</t>
  </si>
  <si>
    <t>Recessão</t>
  </si>
  <si>
    <t>Risco de Liquidez</t>
  </si>
  <si>
    <t>Inadimplência</t>
  </si>
  <si>
    <t>Risco de Mercado</t>
  </si>
  <si>
    <t>Mar
2012</t>
  </si>
  <si>
    <t>Dez
2012</t>
  </si>
  <si>
    <t>Dez
2013</t>
  </si>
  <si>
    <t>Dez
2014</t>
  </si>
  <si>
    <t>Dez
2015</t>
  </si>
  <si>
    <t>Dez
2016</t>
  </si>
  <si>
    <t>Cenário Externo</t>
  </si>
  <si>
    <t>Problemas Fiscais</t>
  </si>
  <si>
    <t>Riscos Políticos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</si>
  <si>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</si>
  <si>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</si>
  <si>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</si>
  <si>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</si>
  <si>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</si>
  <si>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</si>
  <si>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</si>
  <si>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</si>
  <si>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</si>
  <si>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</si>
  <si>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</si>
  <si>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</si>
  <si>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</si>
  <si>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</si>
  <si>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</si>
  <si>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</si>
  <si>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</si>
  <si>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</si>
  <si>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</si>
  <si>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</si>
  <si>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Fator</t>
  </si>
  <si>
    <t>Classe</t>
  </si>
  <si>
    <t>Mar 2012</t>
  </si>
  <si>
    <t>Dez 2012</t>
  </si>
  <si>
    <t>Dez 2013</t>
  </si>
  <si>
    <t>Dez 2014</t>
  </si>
  <si>
    <t>Dez 2015</t>
  </si>
  <si>
    <t>Dez 2016</t>
  </si>
  <si>
    <t>Muito alta</t>
  </si>
  <si>
    <t>Alta</t>
  </si>
  <si>
    <t>Médio-alta</t>
  </si>
  <si>
    <t>Médio-baixa</t>
  </si>
  <si>
    <t>Baixa</t>
  </si>
  <si>
    <t>Muito baixa</t>
  </si>
  <si>
    <t>Agregado</t>
  </si>
  <si>
    <t>Tabela 1 - Canais de transmissão de evento de alto impacto</t>
  </si>
  <si>
    <t>Probabilidade de um evento de alto impacto ser transmitido pelos seguintes canais</t>
  </si>
  <si>
    <t>Jun 2016</t>
  </si>
  <si>
    <t>Set 2016</t>
  </si>
  <si>
    <t>Potencial de contágio entre mercados e instituições domésticas.</t>
  </si>
  <si>
    <t>Potencial de congelamento de liquidez, incluindo mercado interbancário e linhas de crédito fora do país.</t>
  </si>
  <si>
    <t>Potencial de queda expressiva de preços de ativos financeiros domésticos, inclusive colaterais.</t>
  </si>
  <si>
    <t>Grau em que incertezas provocadas por eventos de alto impacto contaminam as decisões correntes.</t>
  </si>
  <si>
    <t>Potencial de fuga de capitais e/ou depreciação cambial relevante.</t>
  </si>
  <si>
    <t>Tabela 2 - Capacidade de reação do sistema financeiro a eventos de alto impacto</t>
  </si>
  <si>
    <t>Mecanismos para lidar com crise financeira</t>
  </si>
  <si>
    <t>Suficiência e adequação de capital do sistema financeiro a possíveis grandes perdas</t>
  </si>
  <si>
    <t>Suficiência e adequação de liquidez do sistema financeiro em condições de estresse</t>
  </si>
  <si>
    <t>Grau de atenção e monitoramento de instituições financeiras e mercado aos eventos de impacto</t>
  </si>
  <si>
    <t>Grau de atenção e monitoramento do governo e reguladores aos eventos</t>
  </si>
  <si>
    <t>Grau de detalhamento de planos de contigência das instituições financeiras</t>
  </si>
  <si>
    <t>Disponibilidade de instrumentos para prevenção e mitigação de risco pelo Banco Central</t>
  </si>
  <si>
    <t>Proatividade ao alcance do Banco Central frente aos eventos</t>
  </si>
  <si>
    <t>Confianca Completa</t>
  </si>
  <si>
    <t>Muita Confianca</t>
  </si>
  <si>
    <t>Razoável Confianca</t>
  </si>
  <si>
    <t>Sem Muita Confianca</t>
  </si>
  <si>
    <t>Sem Confiança</t>
  </si>
  <si>
    <t>Tabela 3 - Fase atual dos ciclos econômico e financeiro</t>
  </si>
  <si>
    <t>(1) Bancos múltiplos com carteira comercial, bancos comerciais e Caixa Econômica Federal.</t>
  </si>
  <si>
    <t>(2) O IHH é utilizado pelas autoridades nacionais e internacionais de defesa da concorrência como instrumento acessório na avaliação de níveis de concentração econômica. Conforme o Guia para Análise de Atos de Concentração, divulgado pelo Comunicado nº 22.366, de 27 de abril de 2012, o BCB considera que mercados que registraram valores para o IHH situados entre 0 e 1.000 são considerados de baixa concentração; entre 1.000 e 1.800 de moderada concentração; e acima de 1.800 de elevada concentração. O IHH é obtido pelo somatório do quadrado da participação de cada instituição financeira (IF) no mercado considerado: IHH = (IF1)2 + (IF2)2 +... + (IFn)2.</t>
  </si>
  <si>
    <t>Dados utilizados para construção do gráfico:</t>
  </si>
  <si>
    <t>Ano</t>
  </si>
  <si>
    <t>Mês</t>
  </si>
  <si>
    <t>Trim.</t>
  </si>
  <si>
    <t>Ativos</t>
  </si>
  <si>
    <t>Operações de crédito</t>
  </si>
  <si>
    <t>Depósitos</t>
  </si>
  <si>
    <t>(2) O RC4 representa a participação acumulada dos quatro maiores do mercado</t>
  </si>
  <si>
    <t>Tabela 2.5.1 – Panorama da segmentação</t>
  </si>
  <si>
    <t>Tabela 2.5.1: Panorama da segmentação (1)</t>
  </si>
  <si>
    <t>Segmento</t>
  </si>
  <si>
    <t>Quantidade total</t>
  </si>
  <si>
    <t>Dos quais, bancos</t>
  </si>
  <si>
    <t>Dos quais, não-bancos</t>
  </si>
  <si>
    <t>Porte
(% do SFN)
(2)</t>
  </si>
  <si>
    <t>Porte
(% do PIB)
(2)</t>
  </si>
  <si>
    <t>Atividade internacional (% total)</t>
  </si>
  <si>
    <t>S1</t>
  </si>
  <si>
    <t>S2</t>
  </si>
  <si>
    <t>S3</t>
  </si>
  <si>
    <t>S4</t>
  </si>
  <si>
    <t>S5</t>
  </si>
  <si>
    <t>Gráfico 2.3.1 – Bolsas de economias desenvolvidas</t>
  </si>
  <si>
    <t>Gráfico 2.3.2 – Taxas de juros de 10 anos de países selecionados</t>
  </si>
  <si>
    <t xml:space="preserve">Gráfico 2.3.3 – Taxas de câmbio de países selecionados </t>
  </si>
  <si>
    <t>Gráfico 2.3.5 – CDS soberanos do Brasil (5 anos)</t>
  </si>
  <si>
    <t>Gráfico 2.3.1: Bolsas de economias desenvolvidas</t>
  </si>
  <si>
    <r>
      <t xml:space="preserve">Fonte: </t>
    </r>
    <r>
      <rPr>
        <i/>
        <sz val="12"/>
        <rFont val="Times New Roman"/>
        <family val="1"/>
      </rPr>
      <t>Bloomberg</t>
    </r>
  </si>
  <si>
    <t>EUA - S&amp;P500</t>
  </si>
  <si>
    <t>S&amp;P500 - Financeiro</t>
  </si>
  <si>
    <t>Europa - EuroStoxx50</t>
  </si>
  <si>
    <t>Japão - Nikkei</t>
  </si>
  <si>
    <t>Reino Unido - FTSE 100</t>
  </si>
  <si>
    <t>Gráfico 2.3.2: Taxas de juros de 10 anos de países selecionados</t>
  </si>
  <si>
    <t>Inglaterra</t>
  </si>
  <si>
    <t>Brasil (USD)</t>
  </si>
  <si>
    <t>México (USD)</t>
  </si>
  <si>
    <t>Gráfico 2.3.3: Taxas de câmbio de países selecionados</t>
  </si>
  <si>
    <t>Euro</t>
  </si>
  <si>
    <t>Yen</t>
  </si>
  <si>
    <t>Libra Esterlina</t>
  </si>
  <si>
    <t>Real</t>
  </si>
  <si>
    <t>Peso Mexicano</t>
  </si>
  <si>
    <r>
      <t xml:space="preserve">Gráfico 2.3.4: Desempenho de indicadores selecionados no </t>
    </r>
    <r>
      <rPr>
        <b/>
        <i/>
        <sz val="12"/>
        <rFont val="Times New Roman"/>
        <family val="1"/>
      </rPr>
      <t>taper tantrum</t>
    </r>
    <r>
      <rPr>
        <b/>
        <sz val="12"/>
        <rFont val="Times New Roman"/>
        <family val="1"/>
      </rPr>
      <t xml:space="preserve"> e no período após as eleições nos EUA (cem dias após os eventos)</t>
    </r>
  </si>
  <si>
    <t>US$/Real</t>
  </si>
  <si>
    <t>Juros 10 anos EUA</t>
  </si>
  <si>
    <t>Juros 10 anos Brasil (USD)</t>
  </si>
  <si>
    <t>Taper tantrum</t>
  </si>
  <si>
    <t>Eleições nos EUA</t>
  </si>
  <si>
    <t xml:space="preserve">Gráfico 2.3.5: CDS soberanos do Brasil (5 anos) </t>
  </si>
  <si>
    <t xml:space="preserve">Brasil (CDS 5 anos) </t>
  </si>
  <si>
    <t>Tabela 1.5.1.1 – Cenários de estresse macroeconômico (junho de 2018)</t>
  </si>
  <si>
    <t>Tabela 2.2.1 – Classificação dos entes subnacionais selecionados</t>
  </si>
  <si>
    <t>Capítulo 1: Panorama do sistema financeiro</t>
  </si>
  <si>
    <t>Tabela 1.5.1.1: Cenários de estresse macroeconômico (junho de 2018)</t>
  </si>
  <si>
    <t xml:space="preserve">Fonte: Banco Central do Brasil </t>
  </si>
  <si>
    <t xml:space="preserve">                         Cenários
Variáveis</t>
  </si>
  <si>
    <t>Cenários Adversos (3)</t>
  </si>
  <si>
    <t>Dez/16</t>
  </si>
  <si>
    <t>Cenário base
(1)</t>
  </si>
  <si>
    <t>VAR estressado (α = 5%)</t>
  </si>
  <si>
    <t>Quebra estrutural</t>
  </si>
  <si>
    <t>Pior histórico</t>
  </si>
  <si>
    <t>Atividade Econômica</t>
  </si>
  <si>
    <t>(IBC-Br)</t>
  </si>
  <si>
    <t>Juros</t>
  </si>
  <si>
    <t>(Selic)</t>
  </si>
  <si>
    <t>Câmbio</t>
  </si>
  <si>
    <t>(R$/US$)</t>
  </si>
  <si>
    <t>Inflação</t>
  </si>
  <si>
    <t>(IPCA)</t>
  </si>
  <si>
    <t>Desemprego</t>
  </si>
  <si>
    <t>(PNAD-C IBGE)</t>
  </si>
  <si>
    <t>Prêmio de risco</t>
  </si>
  <si>
    <t>(EMBI+Br) (2)</t>
  </si>
  <si>
    <t>Juros americanos</t>
  </si>
  <si>
    <r>
      <t>(</t>
    </r>
    <r>
      <rPr>
        <i/>
        <sz val="12"/>
        <rFont val="Times New Roman"/>
        <family val="1"/>
      </rPr>
      <t>Treasury</t>
    </r>
    <r>
      <rPr>
        <sz val="12"/>
        <rFont val="Times New Roman"/>
        <family val="1"/>
      </rPr>
      <t xml:space="preserve"> 10 anos)</t>
    </r>
  </si>
  <si>
    <r>
      <t xml:space="preserve">(1) As variáveis obtidas da pesquisa Focus, coletadas em 15 de fevereiro de 2017, são a previsão para o PIB, a Selic, o câmbio e a inflação para junho de 2018. Os juros americanos seguem trajetória utilizada pelo </t>
    </r>
    <r>
      <rPr>
        <i/>
        <sz val="11"/>
        <rFont val="Times New Roman"/>
        <family val="1"/>
      </rPr>
      <t>Federal Reserve</t>
    </r>
    <r>
      <rPr>
        <sz val="11"/>
        <rFont val="Times New Roman"/>
        <family val="1"/>
      </rPr>
      <t xml:space="preserve"> no </t>
    </r>
    <r>
      <rPr>
        <i/>
        <sz val="11"/>
        <rFont val="Times New Roman"/>
        <family val="1"/>
      </rPr>
      <t>Dodd-Frank Act Stress Testing</t>
    </r>
    <r>
      <rPr>
        <sz val="11"/>
        <rFont val="Times New Roman"/>
        <family val="1"/>
      </rPr>
      <t xml:space="preserve"> (DFAST) 2016, para o cenário </t>
    </r>
    <r>
      <rPr>
        <i/>
        <sz val="11"/>
        <rFont val="Times New Roman"/>
        <family val="1"/>
      </rPr>
      <t>baseline</t>
    </r>
    <r>
      <rPr>
        <sz val="11"/>
        <rFont val="Times New Roman"/>
        <family val="1"/>
      </rPr>
      <t>. As demais variáveis são consideradas constantes por todo o período de projeção.</t>
    </r>
  </si>
  <si>
    <t>(2) Para os cenários VAR estressado e quebra estrutural, o prêmio de risco Brasil (EMBI+Br) máximo, igual a 652, é atingido em março de 2017, retornando gradativamente ao valor inicial em março de 2018.</t>
  </si>
  <si>
    <t>(3) Os critérios de construção de cada cenário são descritos no anexo Conceitos e metodologias – Estresse de capital.</t>
  </si>
  <si>
    <t>Gráfico 1.5.1.1: Estresse macroeconômico - Inadimplência projetada</t>
  </si>
  <si>
    <t>Base
(1)</t>
  </si>
  <si>
    <t>Quebra estrutural
(1)</t>
  </si>
  <si>
    <t>Provisões constituídas (dez/2016)
(1)</t>
  </si>
  <si>
    <t>VAR estressado 
(α = 5%)
(1)</t>
  </si>
  <si>
    <t>Pior histórico
(1)</t>
  </si>
  <si>
    <t>(1) Para definições, ver anexo Conceitos e Metodologias - Estresse de Capital.</t>
  </si>
  <si>
    <t>Índice de Basiléia
(1)</t>
  </si>
  <si>
    <t>Capital Principal  
(1)</t>
  </si>
  <si>
    <t>Capital complementar
(1)</t>
  </si>
  <si>
    <t>Capital nível 2
(1)</t>
  </si>
  <si>
    <t>Gráfico 1.5.1.3: Necessidades de Capital - VAR estressado - evolução</t>
  </si>
  <si>
    <t>Trimestre</t>
  </si>
  <si>
    <t>Data-base junho 2015</t>
  </si>
  <si>
    <t>Data-base dezembro 2015</t>
  </si>
  <si>
    <t>Data-base junho 2016</t>
  </si>
  <si>
    <t>Data-base dezembro 2016</t>
  </si>
  <si>
    <t>Para definições, ver anexo Conceitos e metodologias - Estresse de Capital</t>
  </si>
  <si>
    <t xml:space="preserve">Gráfico 1.5.1.4: Estresse macroeconômico - VAR estressado - Distribuição de frequência dos ativos por faixa de IBs
</t>
  </si>
  <si>
    <t>número de instituições do Teste</t>
  </si>
  <si>
    <t>Ativo total (%)</t>
  </si>
  <si>
    <t>Dezembro 2016 (dados observados)</t>
  </si>
  <si>
    <t>Junho 2018 (cenário VAR estressado)</t>
  </si>
  <si>
    <t>≤ 8.5</t>
  </si>
  <si>
    <t>8.5 - 10.5</t>
  </si>
  <si>
    <t>10.5 - 12.5</t>
  </si>
  <si>
    <t>12.5 - 14.5</t>
  </si>
  <si>
    <t>14.5 - 16.5</t>
  </si>
  <si>
    <t>≥ 16.5</t>
  </si>
  <si>
    <t>Data base: Dezembro/2016</t>
  </si>
  <si>
    <t>% do capital total</t>
  </si>
  <si>
    <t>% de ativos do sistema</t>
  </si>
  <si>
    <t>Inadimplência média do sistema
(1)</t>
  </si>
  <si>
    <t>Necessidade de capital principal
(1)</t>
  </si>
  <si>
    <t>Necessidade de capital complementar
(1)</t>
  </si>
  <si>
    <t>Necessidade de capital nível II
(1)</t>
  </si>
  <si>
    <t>IFs desenquadradas
(1)</t>
  </si>
  <si>
    <t>IFs em insolvência
(1)</t>
  </si>
  <si>
    <t>Queda no preço dos imóveis
(1)</t>
  </si>
  <si>
    <t>Gráfico 1.4.1 – Índices de capitalização e exigência regulatória</t>
  </si>
  <si>
    <t>Gráfico 1.4.1: Índices de capitalização e exigência regulatória</t>
  </si>
  <si>
    <t>ICP</t>
  </si>
  <si>
    <t>INI</t>
  </si>
  <si>
    <t>IB</t>
  </si>
  <si>
    <t>Requerimento de ICP</t>
  </si>
  <si>
    <t>Requerimento de IPR_I</t>
  </si>
  <si>
    <t>Requerimento de IB</t>
  </si>
  <si>
    <t>(1)</t>
  </si>
  <si>
    <t>(2)</t>
  </si>
  <si>
    <t>(3)</t>
  </si>
  <si>
    <t>(4)</t>
  </si>
  <si>
    <t>(5)</t>
  </si>
  <si>
    <t>(6)</t>
  </si>
  <si>
    <t>Jan
2014</t>
  </si>
  <si>
    <t>Jun
2014</t>
  </si>
  <si>
    <t>Jan
2015</t>
  </si>
  <si>
    <t>Jun
2015</t>
  </si>
  <si>
    <t>Jun
2016</t>
  </si>
  <si>
    <t>(1) Para definição de Capital Principal, ver Resolução nº 4.192, de 2013. Obtido por meio do quociente das linhas 104 e 900, do Documento de Limites Operacionais (DLO).</t>
  </si>
  <si>
    <t>(2) Obtido por meio do quociente das linhas 103 e 900, do DLO.</t>
  </si>
  <si>
    <t>(3) Obtido por meio do quociente das linhas 101 e 900, do DLO.</t>
  </si>
  <si>
    <t>(4) Conforme a Resolução nº 4.193, artigo 6º, de 2013.</t>
  </si>
  <si>
    <t>(5) Conforme a Resolução nº 4.193, artigo 5º, de 2013.</t>
  </si>
  <si>
    <t>Gráfico 1.4.2: Simulação da Necessidade de Capital 2019</t>
  </si>
  <si>
    <t>Público Comercial</t>
  </si>
  <si>
    <t>Simul. em jun/16</t>
  </si>
  <si>
    <t>Simul. em dez/16</t>
  </si>
  <si>
    <t>CP</t>
  </si>
  <si>
    <t>CP sem ACP</t>
  </si>
  <si>
    <t>CC</t>
  </si>
  <si>
    <t>CC sem ACP</t>
  </si>
  <si>
    <t>N2</t>
  </si>
  <si>
    <t>N2 sem ACP</t>
  </si>
  <si>
    <t xml:space="preserve">Gráfico 1.4.3: Distribuição de frequência para a projeção do Índice de Capital Principal ponderado por ativos </t>
  </si>
  <si>
    <t>Quantidade</t>
  </si>
  <si>
    <t>IFs
(1)</t>
  </si>
  <si>
    <t>Participação nos ativos (3) do sistema
(2)</t>
  </si>
  <si>
    <t>Cap. Principal &lt; 4,5</t>
  </si>
  <si>
    <t>0 - 4,5</t>
  </si>
  <si>
    <t>4,5 &lt;= Cap. Principal &lt; 5,125</t>
  </si>
  <si>
    <t>4,5 - 5,125</t>
  </si>
  <si>
    <t>5,125 &lt;= Cap. Principal &lt; 7</t>
  </si>
  <si>
    <t>5,125 - 7</t>
  </si>
  <si>
    <t>7 &lt;= Cap. Principal &lt; 10,5</t>
  </si>
  <si>
    <t>7 - 10,5</t>
  </si>
  <si>
    <t>Cap. Principal  &gt;= 10,5</t>
  </si>
  <si>
    <t>&gt;10,5</t>
  </si>
  <si>
    <t>1) Para definição de Capital Principal, ver Resolução nº 4.192, de 2013. Para definição do RWA, ver Resolução nº 4.193, de 2013. Obtido por meio do quociente das linhas 104 e 900, do Documento de Limites Operacionais (DLO).</t>
  </si>
  <si>
    <t>(2) Os percentuais referem-se à participação dos ativos totais ajustados (ATA) das instituições que se enquadram no respectivo intervalo de Índice de Capital Principal em relação ao ATA do sistema bancário.</t>
  </si>
  <si>
    <t>(3) No Cosif, o ATA equivale à soma do saldo das contas 10000007 e 20000004, menos a soma do saldo das contas 18207008, 18214008, 18226003, 18234002, 18285006, 49206009, 49207008, 49214008,  49217005, 49236000, 49248005, 49285006, 49908008 e 49909007, menos os menores valor entre os saldos das contas 12120002 e 42220006; 12130009 e 42340003; 14100006 e 44100007; 14400005 e 44400006; 14510005 e 44510006; 15200008 e 45200009; 18206009 e 49235001; 18213009 e 49244009; 18225004 e 49205000; e 18233003 e 49213009.</t>
  </si>
  <si>
    <r>
      <rPr>
        <sz val="12"/>
        <rFont val="Times New Roman"/>
        <family val="1"/>
      </rPr>
      <t>(6)</t>
    </r>
    <r>
      <rPr>
        <sz val="12"/>
        <color indexed="10"/>
        <rFont val="Times New Roman"/>
        <family val="1"/>
      </rPr>
      <t xml:space="preserve"> </t>
    </r>
    <r>
      <rPr>
        <sz val="12"/>
        <rFont val="Times New Roman"/>
        <family val="1"/>
      </rPr>
      <t>Conforme a Resolução nº 4.193, artigo 4º, de 2013.</t>
    </r>
  </si>
  <si>
    <r>
      <t>CP parcela ACP</t>
    </r>
    <r>
      <rPr>
        <vertAlign val="subscript"/>
        <sz val="12"/>
        <color theme="1"/>
        <rFont val="Times New Roman"/>
        <family val="1"/>
      </rPr>
      <t>Conservação</t>
    </r>
  </si>
  <si>
    <r>
      <t>CC parcela ACP</t>
    </r>
    <r>
      <rPr>
        <vertAlign val="subscript"/>
        <sz val="12"/>
        <color theme="1"/>
        <rFont val="Times New Roman"/>
        <family val="1"/>
      </rPr>
      <t>Conservação</t>
    </r>
  </si>
  <si>
    <r>
      <t>N2 parcela ACP</t>
    </r>
    <r>
      <rPr>
        <vertAlign val="subscript"/>
        <sz val="12"/>
        <color theme="1"/>
        <rFont val="Times New Roman"/>
        <family val="1"/>
      </rPr>
      <t>Conservação</t>
    </r>
  </si>
  <si>
    <r>
      <t>CP parcela ACP</t>
    </r>
    <r>
      <rPr>
        <vertAlign val="subscript"/>
        <sz val="12"/>
        <color theme="1"/>
        <rFont val="Times New Roman"/>
        <family val="1"/>
      </rPr>
      <t>Sistêmico</t>
    </r>
  </si>
  <si>
    <r>
      <t>CC parcela ACP</t>
    </r>
    <r>
      <rPr>
        <vertAlign val="subscript"/>
        <sz val="12"/>
        <color theme="1"/>
        <rFont val="Times New Roman"/>
        <family val="1"/>
      </rPr>
      <t>Sistêmico</t>
    </r>
  </si>
  <si>
    <r>
      <t>N2 parcela ACP</t>
    </r>
    <r>
      <rPr>
        <vertAlign val="subscript"/>
        <sz val="12"/>
        <color theme="1"/>
        <rFont val="Times New Roman"/>
        <family val="1"/>
      </rPr>
      <t>Sistêmico</t>
    </r>
  </si>
  <si>
    <t>Gráfico 1.1.4 – Perfil das captações externas – Como percentual das captações totais</t>
  </si>
  <si>
    <t>Gráfico 1.1.5 – Perfil das captações externas – Valores absolutos em dólares</t>
  </si>
  <si>
    <t>Gráfico 1.1.4: Perfil das captações externas – Como percentual da captação total</t>
  </si>
  <si>
    <r>
      <t xml:space="preserve">Captações externas que ingressam (recursos livres) </t>
    </r>
    <r>
      <rPr>
        <i/>
        <sz val="12"/>
        <color theme="1"/>
        <rFont val="Times New Roman"/>
        <family val="1"/>
      </rPr>
      <t>versus</t>
    </r>
    <r>
      <rPr>
        <sz val="12"/>
        <color theme="1"/>
        <rFont val="Times New Roman"/>
        <family val="1"/>
      </rPr>
      <t xml:space="preserve"> captações totais_x000D_
(1)</t>
    </r>
  </si>
  <si>
    <r>
      <t xml:space="preserve">Captações externas que ingressam (vinculadas ao comércio exterior) </t>
    </r>
    <r>
      <rPr>
        <i/>
        <sz val="12"/>
        <color theme="1"/>
        <rFont val="Times New Roman"/>
        <family val="1"/>
      </rPr>
      <t>versus</t>
    </r>
    <r>
      <rPr>
        <sz val="12"/>
        <color theme="1"/>
        <rFont val="Times New Roman"/>
        <family val="1"/>
      </rPr>
      <t xml:space="preserve"> captações totais_x000D_
(2)</t>
    </r>
  </si>
  <si>
    <r>
      <t xml:space="preserve">Captações externas mantidas no exterior </t>
    </r>
    <r>
      <rPr>
        <i/>
        <sz val="12"/>
        <color theme="1"/>
        <rFont val="Times New Roman"/>
        <family val="1"/>
      </rPr>
      <t>versus</t>
    </r>
    <r>
      <rPr>
        <sz val="12"/>
        <color theme="1"/>
        <rFont val="Times New Roman"/>
        <family val="1"/>
      </rPr>
      <t xml:space="preserve"> captações totais_x000D_
(3) *</t>
    </r>
  </si>
  <si>
    <t>(1) Estimativa de recursos financeiros que são captados no exterior pelas instituições financeiras, ingressam no país e não são diretamente associados a operações de comércio exterior ou empréstimos dividida pelas captações totais das instituições financeiras.</t>
  </si>
  <si>
    <t>(2) Estimativa de recursos financeiros que são captados no exterior pelas instituições financeiras, ingressam no país e são diretamente associados a operações de comércio exterior ou empréstimos dividida pelas captações totais das instituições financeiras.</t>
  </si>
  <si>
    <t>(3) Estimativa de recursos financeiros que são captados por agências e subsidiárias no exterior e utilizados em operações ativas no exterior dividida pelas captações totais das instituições financeiras.</t>
  </si>
  <si>
    <t xml:space="preserve">* Alteração da métrica "Captações externas mantidas no exterior versus captações totais" a partir do Relatório de setembro de 2015. Inclusão de captações em Depósitos Interfinanceiros pelas dependências dos bancos brasileiros no exterior e que são mantidos no exterior. O indicador foi recalculado desde o início da série. </t>
  </si>
  <si>
    <t>Gráfico 1.1.5: Perfil das captações externas – Valores absolutos em dólares</t>
  </si>
  <si>
    <t>Captações externas que ingressam (recursos livres) _x000D_
(1)</t>
  </si>
  <si>
    <t>Captações externas que ingressam (vinculadas ao comércio exterior)_x000D_
 (2)</t>
  </si>
  <si>
    <t>Captações externas mantidas no exterior _x000D_
(3)</t>
  </si>
  <si>
    <t>Gráfico 1.6.1: Necessidade de liquidez intradia</t>
  </si>
  <si>
    <t>R$ bi</t>
  </si>
  <si>
    <t>Títulos livres
(1)</t>
  </si>
  <si>
    <t>Compulsórios
(2)</t>
  </si>
  <si>
    <t>Reservas início de dia
(3)</t>
  </si>
  <si>
    <t>Necessidade efetiva de liquidez
(4)</t>
  </si>
  <si>
    <t>(1) Títulos redescontáveis, correspondendo aos títulos em custódia das instituições financeiras, inclusive aqueles que estão em sua carteira através de operações compromissadas.</t>
  </si>
  <si>
    <t>(2) Saldo dos recolhimentos compulsórios, à exceção do compulsório sobre recursos à vista.</t>
  </si>
  <si>
    <t>(3) Média diária do saldo de início de dia da conta Reservas Bancárias, incluindo o saldo do compulsório sobre recursos à vista.</t>
  </si>
  <si>
    <t>(4) Diferença entre o saldo de liquidez de início de dia (reservas, compulsórios e títulos redescontáveis) e o saldo mínimo do participante ao longo do dia. A necessidade efetiva de liquidez agregada é a soma das necessidades de liquidez de cada participante do sistema.</t>
  </si>
  <si>
    <t>Gráfico 1.6.2: BM&amp;FBovespa - Ações: Risco financeiro líquido</t>
  </si>
  <si>
    <t>Fonte: BM&amp;FBovespa e Banco Central do Brasil</t>
  </si>
  <si>
    <t>R$ mi</t>
  </si>
  <si>
    <t>Risco financeiro líquido
(1)</t>
  </si>
  <si>
    <t>(1) Representa o custo em que a câmara iria incorrer para encerrar a carteira de um determinado participante, caso se tornasse inadimplente, subtraído do total de garantias por ele constituídas, com base nas variações reais dos preços dos ativos. Representa, pois, a parcela de exposição ao risco que não é coberta pelas garantias individuais do participante. Para cada dia, são considerados os dois participantes aos quais a câmara esteja mais exposta, isto é, os dois participantes que apresentarem maior valor de RFL.</t>
  </si>
  <si>
    <t>Gráfico 1.6.3: Câmara BM&amp;FBovespa: Risco financeiro líquido</t>
  </si>
  <si>
    <t>Gráfico 1.6.4: BM&amp;FBovespa - Câmbio: Déficit de liquidez</t>
  </si>
  <si>
    <t>Falha de um membro da câmara
(1)</t>
  </si>
  <si>
    <t>Falha de dois membros da câmara
(2)</t>
  </si>
  <si>
    <t>(1) Valor que ultrapassa as linhas de liquidez contratadas para converter, em reais, os dólares entregues pelos participantes adimplentes para cobrir a inadimplência do maior devedor.</t>
  </si>
  <si>
    <t>(2) Valor que ultrapassa as linhas de liquidez contratadas para converter, em reais, os dólares entregues pelos participantes adimplentes para cobrir a inadimplência simultânea dos dois maiores devedores.</t>
  </si>
  <si>
    <t>Gráfico 1.6.5: Câmara BM&amp;FBovespa: Risco de crédito</t>
  </si>
  <si>
    <t>Acurácia
(1)</t>
  </si>
  <si>
    <t>(1) Número de vezes em que as garantias requeridas dos participantes foram superiores ao risco de fato incorrido pela Câmara BM&amp;FBovespa, dividido pelo número total de participantes que tiveram sua exposição ao risco verificada.</t>
  </si>
  <si>
    <t>Composição da carteira dos fundos ICVM555 não cotas</t>
  </si>
  <si>
    <t>TPF</t>
  </si>
  <si>
    <t>Compromissada com TPF</t>
  </si>
  <si>
    <t>Outros títulos de renda fixa</t>
  </si>
  <si>
    <t>Títulos de renda variável</t>
  </si>
  <si>
    <t>Demais</t>
  </si>
  <si>
    <t>Composição do sistema financeiro (em ativos financeiros)</t>
  </si>
  <si>
    <t>Ativos financeiros (R$ milhões)</t>
  </si>
  <si>
    <t>Conglomerados bancários</t>
  </si>
  <si>
    <t>Outros tomadores de depósitos</t>
  </si>
  <si>
    <t>Instituições financeiras públicas</t>
  </si>
  <si>
    <t>Companhias de seguro</t>
  </si>
  <si>
    <t>Fundos de pensão</t>
  </si>
  <si>
    <t>Fundos de investimentos</t>
  </si>
  <si>
    <t>Fundos imobiliários</t>
  </si>
  <si>
    <t>Companhias financeiras</t>
  </si>
  <si>
    <t>Intermediários de mercado</t>
  </si>
  <si>
    <t>Veículos estruturados</t>
  </si>
  <si>
    <t>Capitalização</t>
  </si>
  <si>
    <t>2016 **</t>
  </si>
  <si>
    <t>Notas</t>
  </si>
  <si>
    <t>Bancos e instituições consolidadas prudencialmente em conglomerados bancários.</t>
  </si>
  <si>
    <t>Cooperativas de crédito, sociedades de crédito, financiamento e investimentos, associações de poupança e empréstimos e companhias hipotecárias.</t>
  </si>
  <si>
    <t>Bancos de desenvolvimento e agências de fomento.</t>
  </si>
  <si>
    <t>Seguradoras e resseguradoras.</t>
  </si>
  <si>
    <t>Entidades abertas e fechadas de previdência complementar, e Regimes Próprios de Previdência Social.</t>
  </si>
  <si>
    <t>Fundos de investimentos regidos pela ICVM 555, FIP, FMIEE, FI Dívida Externa, FMP-FGTS, FAPI e FIIM.</t>
  </si>
  <si>
    <t>Fundos de investimentos imobiliários. PL foi usado até 2012 e em 2016.</t>
  </si>
  <si>
    <t>Sociedades de arrendamento mercantil, sociedades de crédito imobiliário repassadoras, sociedades de crédito ao microempreendedor (incluindo entidades consolidadas em conglomerados bancários).</t>
  </si>
  <si>
    <t>Corretoras e distribuidoras de títulos e valores mobiliários (incluindo entidades consolidadas em conglomerados bancários).</t>
  </si>
  <si>
    <t>Fundos de investimentos em direitos creditórios, exceto os fundos utilizados por empresas para gestão interna de caixa. 
Dados para 2016 referem-se a todos os FDIC.</t>
  </si>
  <si>
    <t>Sociedades de capitalização.</t>
  </si>
  <si>
    <t>Fontes</t>
  </si>
  <si>
    <t>BCB</t>
  </si>
  <si>
    <t>Susep</t>
  </si>
  <si>
    <t>Susep, Previc, SPPS</t>
  </si>
  <si>
    <t>CVM</t>
  </si>
  <si>
    <t>* Conforme classificação utilizada pelo FSB (Financial Stability Board) no Global Shadow Banking Monitoring Report.</t>
  </si>
  <si>
    <t>** Dados sujeitos a revisões.</t>
  </si>
  <si>
    <t>Gráfico 1.3.1 – Retorno sobre o patrimônio líquido anual (ROE) – Acumulado nos últimos doze meses</t>
  </si>
  <si>
    <t>Gráfico 1.3.2 – Margem de crédito, por controle acionário – Acumulado nos últimos doze meses</t>
  </si>
  <si>
    <t>Gráfico 1.3.3 – Índice de cobertura de despesas administrativas por receita de serviços – Acumulado nos últimos doze meses</t>
  </si>
  <si>
    <t>Gráfico 1.3.4 – Distribuição de frequência do ROE anual</t>
  </si>
  <si>
    <t>Gráfico 1.3.1: Retorno sobre o patrimônio líquido anual – Acumulado nos últimos doze meses</t>
  </si>
  <si>
    <t>Últimos doze meses findos em</t>
  </si>
  <si>
    <t>LL acumulado em doze meses</t>
  </si>
  <si>
    <t>Patrimônio líquido</t>
  </si>
  <si>
    <t>LL ajustado acumulado em doze meses</t>
  </si>
  <si>
    <t>Patrimônio líquido: sistema bancário</t>
  </si>
  <si>
    <r>
      <t>Proxy para taxa livre de risco</t>
    </r>
    <r>
      <rPr>
        <vertAlign val="superscript"/>
        <sz val="12"/>
        <color theme="1"/>
        <rFont val="Times New Roman"/>
        <family val="1"/>
      </rPr>
      <t>2/</t>
    </r>
  </si>
  <si>
    <t>Gráfico 1.3.2: Margem de crédito, por controle acionário – Acumulado nos últimos doze meses</t>
  </si>
  <si>
    <t>Bancos públicos</t>
  </si>
  <si>
    <t>Bancos privados</t>
  </si>
  <si>
    <t>Rentabilidade líquida das operações</t>
  </si>
  <si>
    <t>Custo de captação</t>
  </si>
  <si>
    <t>Margem líquida de crédito</t>
  </si>
  <si>
    <t>Gráfico 1.3.3: Índice de cobertura de despesas administrativas por receita de serviços – Acumulado nos últimos doze meses</t>
  </si>
  <si>
    <t>Receitas de tarifas bancárias</t>
  </si>
  <si>
    <t>Receitas com cartões e outros</t>
  </si>
  <si>
    <t>Demais receitas de serviços</t>
  </si>
  <si>
    <t>Despesas com pessoal</t>
  </si>
  <si>
    <t>Demais despesas administrativas</t>
  </si>
  <si>
    <t>Gráfico 1.3.4: Distribuição de frequência do ROE anual</t>
  </si>
  <si>
    <t>Junho 2016</t>
  </si>
  <si>
    <t>Dezembro 2016</t>
  </si>
  <si>
    <t>IFs</t>
  </si>
  <si>
    <t>ATA</t>
  </si>
  <si>
    <t>Participação no ATA do sistema</t>
  </si>
  <si>
    <t>RSPL &lt; 0</t>
  </si>
  <si>
    <t>0 &lt; RSPL &lt; 0,85 * Selic</t>
  </si>
  <si>
    <t>RSPL &gt; 0,85 * Selic</t>
  </si>
  <si>
    <t>Gráfico 1.1.1 – Índice de Liquidez</t>
  </si>
  <si>
    <t>Gráfico 1.1.2 – Distribuição de frequência para o Índice de Liquidez</t>
  </si>
  <si>
    <t>Gráfico 1.1.3 – Índice de Liquidez Estrutural</t>
  </si>
  <si>
    <t>Gráfico 1.1.6 – Distribuição de frequência para o Índice de Liquidez Estrutural</t>
  </si>
  <si>
    <t>Gráfico 1.1.1: Índice de Liquidez</t>
  </si>
  <si>
    <t>Índice de Liquidez
(1)</t>
  </si>
  <si>
    <t>Ativos líquidos
(2)</t>
  </si>
  <si>
    <t>Fluxo de caixa estressado
(3)</t>
  </si>
  <si>
    <t>(1) Equivale à razão entre o estoque médio de ativos líquidos e o valor médio do fluxo de caixa estressado no mês.  Para definição de ativos líquidos e fluxo de caixa estressado, ver anexo "Conceitos e Metodologias".</t>
  </si>
  <si>
    <t>(2) Estoque médio de ativos líquidos no mês, contemplando alteração de metodologia ocorrida a partir de jan/12. Para definição de ativos líquidos, ver anexo "Conceitos e Metodologias".</t>
  </si>
  <si>
    <t>(3) Valor médio do fluxo de caixa estressado no mês, contemplando alteração de metodologia ocorrida a partir de jan/12. Para definição de fluxo de caixa estressado, ver anexo "Conceitos e Metodologias".</t>
  </si>
  <si>
    <t>Gráfico 1.1.2: Distribuição de frequência para o Índice de Liquidez</t>
  </si>
  <si>
    <t>Índice de Liquidez</t>
  </si>
  <si>
    <t>Participação nos ativos do sistema (2)</t>
  </si>
  <si>
    <t>Participação nos ativos do sistema
(2)</t>
  </si>
  <si>
    <t>IL &lt; 0,8</t>
  </si>
  <si>
    <t>0,8 ≤  IL &lt; 1,0</t>
  </si>
  <si>
    <t>1,0 ≤  IL &lt; 1,2</t>
  </si>
  <si>
    <t>1,2 ≤ IL &lt; 1,6</t>
  </si>
  <si>
    <t>1,6 ≤ IL &lt; 2,0</t>
  </si>
  <si>
    <t>IL ≥ 2,0</t>
  </si>
  <si>
    <t>(2) Os percentuais referem-se à participação da soma dos ativos das instituições que se enquadram no respectivo intervalo de IL em relação ao total de ativos do sistema bancário.</t>
  </si>
  <si>
    <t>Gráfico 1.1.3: Índice de Liquidez Estrutural</t>
  </si>
  <si>
    <t>Índice de liquidez estrutural
(1)</t>
  </si>
  <si>
    <t>Recursos estáveis disponíveis 
(2)</t>
  </si>
  <si>
    <t>Recursos estáveis necessários 
(3)</t>
  </si>
  <si>
    <t>(1) Equivale à razão entre os recursos estáveis disponíveis e os recursos estáveis necessários.</t>
  </si>
  <si>
    <t>(2) Soma dos recursos estáveis disponíveis no fechamento do mês. Para definição de recursos estáveis disponíveis, ver anexo "Conceitos e Metodologias".</t>
  </si>
  <si>
    <t>(3) Soma dos recursos estáveis necessários no fechamento do mês. Para definição de recursos estáveis necessários, ver anexo "Conceitos e Metodologias".</t>
  </si>
  <si>
    <t>Gráfico 1.1.6: Distribuição de frequência para o Índice de Liquidez Estrutural</t>
  </si>
  <si>
    <t>Índice de Liquidez Estrutural</t>
  </si>
  <si>
    <t>Participação nos ativos do sistema 
(2)</t>
  </si>
  <si>
    <t>ILE &lt; 0,8</t>
  </si>
  <si>
    <t>0,8 ≤  ILE &lt; 0,9</t>
  </si>
  <si>
    <t>0,9 ≤  ILE &lt; 1,0</t>
  </si>
  <si>
    <t>1,0 ≤ ILE &lt; 1,1</t>
  </si>
  <si>
    <t>1,1 ≤ ILE &lt; 1,2</t>
  </si>
  <si>
    <t>1,2 ≤ ILE &lt; 1,3</t>
  </si>
  <si>
    <t>ILE ≥ 1,3</t>
  </si>
  <si>
    <t>(1) Os valores referem-se ao nº de instituições que se enquadram no respectivo intervalo de ILE. Para definição de Índice de Liquidez Estrutural (ILE) ver anexo "Conceitos e Metodologias".</t>
  </si>
  <si>
    <t>(2) Os percentuais referem-se à participação da soma dos ativos das instituições que se enquadram no respectivo intervalo de ILE em relação ao total de ativos do sistema bancário.</t>
  </si>
  <si>
    <t>Gráfico 2.1.1 – Empresas em recuperação judicial – Requerimentos acumulados por ano</t>
  </si>
  <si>
    <t>Fev/2016</t>
  </si>
  <si>
    <t>Jan/2017</t>
  </si>
  <si>
    <t>(1) Os valores referem-se ao nº de instituições que se enquadram no respectivo intervalo de IL.  Para definição de Índice de Liquidez (IL) ver anexo "Conceitos e metodologias".</t>
  </si>
  <si>
    <t>Gráfico 1.2.3: Inadimplência por tipo de pessoa</t>
  </si>
  <si>
    <t>Gráfico 1.2.4: Inadimplência por tipo de controle</t>
  </si>
  <si>
    <t>Gráfico 1.2.5: Renegociação e reestruturação – PF e PJ</t>
  </si>
  <si>
    <t>Gráfico 1.2.6 – Baixas a prejuizo – SFN</t>
  </si>
  <si>
    <t>Gráfico 1.2.6 – Baixas a prejuízo – SFN</t>
  </si>
  <si>
    <t>Gráfico 1.2.7 – Baixas a prejuizo – PJ</t>
  </si>
  <si>
    <t>Gráfico 1.2.8 – Baixas a prejuizo – PF</t>
  </si>
  <si>
    <t>Operações 
inadimplentes</t>
  </si>
  <si>
    <t>Operações classificadas 
em E-H</t>
  </si>
  <si>
    <t>Operações classificadas em E-H/
operações inadimplentes</t>
  </si>
  <si>
    <t>Gráfico 1.2.9 – Inadimplência x operações classificadas em E-H</t>
  </si>
  <si>
    <t>Gráfico 1.2.10 – Carteira de ativos problemáticos – SFN</t>
  </si>
  <si>
    <t>Operações inadimplentes 
ou reestruturadas</t>
  </si>
  <si>
    <t>Operações inadimplentes ou 
reestruturadas ou classificadas 
entre "E_H"</t>
  </si>
  <si>
    <t>Operações classificadas
 em "E-H"</t>
  </si>
  <si>
    <t>Carteira de ativos 
problemáticos</t>
  </si>
  <si>
    <t>Provisões 
(1)</t>
  </si>
  <si>
    <t>Baixa para prejuízo 
12-m seguintes</t>
  </si>
  <si>
    <t xml:space="preserve">Gráfico 1.2.11 – Inadimplência, provisões, baixas para prejuízo e carteira de ativos problemáticos
</t>
  </si>
  <si>
    <t>Gráfico 1.2.12 – Índice de Cobertura de Inadimplência – SFN</t>
  </si>
  <si>
    <t>Gráfico 1.5.2.2: Análise de sensibilidade - Risco de crédito imobiliário residencial</t>
  </si>
  <si>
    <t>Gráfico 1.5.2.1 – Análise de sensibilidade – Risco de crédito</t>
  </si>
  <si>
    <r>
      <t>Potencial de queda de confiança dos depositantes, incluindo movimentos caracterizados como "</t>
    </r>
    <r>
      <rPr>
        <i/>
        <sz val="12"/>
        <color theme="1"/>
        <rFont val="Times New Roman"/>
        <family val="1"/>
      </rPr>
      <t>flight-to-safety</t>
    </r>
    <r>
      <rPr>
        <sz val="12"/>
        <color theme="1"/>
        <rFont val="Times New Roman"/>
        <family val="1"/>
      </rPr>
      <t>".</t>
    </r>
  </si>
  <si>
    <r>
      <t xml:space="preserve">Potencial de </t>
    </r>
    <r>
      <rPr>
        <i/>
        <sz val="12"/>
        <color theme="1"/>
        <rFont val="Times New Roman"/>
        <family val="1"/>
      </rPr>
      <t>downgrade</t>
    </r>
    <r>
      <rPr>
        <sz val="12"/>
        <color theme="1"/>
        <rFont val="Times New Roman"/>
        <family val="1"/>
      </rPr>
      <t xml:space="preserve"> de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de crédito, incluindo rating soberano, de forma ampla e disseminada.</t>
    </r>
  </si>
  <si>
    <t>Gráfico 1 – Evolução dos riscos mais frequentemente citados (1ª parte)</t>
  </si>
  <si>
    <t>Gráfico 2 – Evolução dos riscos mais frequentemente citados (2ª parte)</t>
  </si>
  <si>
    <t>Gráfico 1 - Evolução dos riscos mais frequentemente citados (1ª parte)</t>
  </si>
  <si>
    <t>Gráfico 2 - Evolução dos riscos mais frequentemente citados (2ª parte)</t>
  </si>
  <si>
    <t>Tabela 2.2.2 - Impactos acumulados no SFN</t>
  </si>
  <si>
    <t>Evolução dos níveis de concentração – Segmento bancário – Índice de Herfindahl-Hirschman – IHH</t>
  </si>
  <si>
    <t xml:space="preserve">Evolução dos níveis de concentração – Segmento bancário – Razão de concentração dos quatro maiores participantes – RC4
</t>
  </si>
  <si>
    <r>
      <t xml:space="preserve">Gráfico 1.2.1 – </t>
    </r>
    <r>
      <rPr>
        <i/>
        <u/>
        <sz val="10"/>
        <color theme="10"/>
        <rFont val="Times New Roman"/>
        <family val="1"/>
      </rPr>
      <t>Gap</t>
    </r>
    <r>
      <rPr>
        <u/>
        <sz val="10"/>
        <color theme="10"/>
        <rFont val="Times New Roman"/>
        <family val="1"/>
      </rPr>
      <t xml:space="preserve"> crédito/PIB</t>
    </r>
  </si>
  <si>
    <t>Exposição em R$ bilhão</t>
  </si>
  <si>
    <t>Grupo</t>
  </si>
  <si>
    <t>Capag</t>
  </si>
  <si>
    <t>Estados</t>
  </si>
  <si>
    <t>Municípios</t>
  </si>
  <si>
    <t>% Total</t>
  </si>
  <si>
    <t>Desequilíbrio Fiscal</t>
  </si>
  <si>
    <t>MG, RJ, RS</t>
  </si>
  <si>
    <t>D+</t>
  </si>
  <si>
    <t>GO</t>
  </si>
  <si>
    <t>Situação fiscal muito fraca / risco de crédito muito alto</t>
  </si>
  <si>
    <t>C-</t>
  </si>
  <si>
    <t>AL, MS, SP</t>
  </si>
  <si>
    <t>Itabuna-BA</t>
  </si>
  <si>
    <t>AC, SC</t>
  </si>
  <si>
    <t>Situação fiscal fraca  / risco de crédito relevante</t>
  </si>
  <si>
    <t>C+</t>
  </si>
  <si>
    <t>PB, PI, RN, SE</t>
  </si>
  <si>
    <t>Arapiraca/AL, Americana/SP, Sumaré/SP, São Paulo/SP, Campina Grande/PB, Porto Velho/RO</t>
  </si>
  <si>
    <t>Situação fiscal boa / risco de crédito médio</t>
  </si>
  <si>
    <t>B-</t>
  </si>
  <si>
    <t>AM, AP, BA, CE, DF, MA, MT, PE, PR, RO, TO</t>
  </si>
  <si>
    <t>25 municípios</t>
  </si>
  <si>
    <t>Situação fiscal forte / risco de crédito baixo</t>
  </si>
  <si>
    <t>ES, RR</t>
  </si>
  <si>
    <t>42 municípios</t>
  </si>
  <si>
    <t>B+</t>
  </si>
  <si>
    <t>PA</t>
  </si>
  <si>
    <t>23 municípios</t>
  </si>
  <si>
    <t>Situação fiscal muito forte ou excelente / risco crédito muito baixo ou quase nulo</t>
  </si>
  <si>
    <t>A- / A / A+</t>
  </si>
  <si>
    <t>Nenhum</t>
  </si>
  <si>
    <t>Sem nota de crédito</t>
  </si>
  <si>
    <t>NR</t>
  </si>
  <si>
    <t>5.448 municípios</t>
  </si>
  <si>
    <t>5.570 municípios</t>
  </si>
  <si>
    <t>Contágio</t>
  </si>
  <si>
    <t>Desequilíbrio fiscal</t>
  </si>
  <si>
    <t>Muito fraca ou pior</t>
  </si>
  <si>
    <t>Fraca ou pior</t>
  </si>
  <si>
    <t>Impacto no SFN (R$ bi)</t>
  </si>
  <si>
    <t>Relevância das IFs desenquadradas</t>
  </si>
  <si>
    <t>(% ativos do SFN)</t>
  </si>
  <si>
    <t>Relevância das IFs insolventes</t>
  </si>
  <si>
    <t>Necessidade de capital (R$ bi)</t>
  </si>
  <si>
    <t>Necessidade de capital</t>
  </si>
  <si>
    <t>(% PR do SFN)</t>
  </si>
  <si>
    <t>Impacto no IB agregado do SFN</t>
  </si>
  <si>
    <t xml:space="preserve"> </t>
  </si>
  <si>
    <t>Entes selecionados</t>
  </si>
  <si>
    <t>Servidores Públicos</t>
  </si>
  <si>
    <t>Fornecedores</t>
  </si>
  <si>
    <t>Empregados dos fornecedores</t>
  </si>
  <si>
    <t>Desequilíbrio fiscal
RJ, MG, RS, GO</t>
  </si>
  <si>
    <t>Desequilíbrio fiscal + Muito fraca
adição de SP, MS, AL, AC, SC
 e Itabuna-BA</t>
  </si>
  <si>
    <t>Desequilíbrio fiscal + Muito fraca + Fraca
adição de PB, PI, RN, SE
 e Municípios C+</t>
  </si>
  <si>
    <t>Gráfico 2.2.1 - Exposições do SFN líquidas das garantias e mitigadores</t>
  </si>
  <si>
    <t>Gráfico 1.2.14 – Crescimento anual do crédito – Pessoa jurídica – Pequenas e médias empresas (PME)</t>
  </si>
  <si>
    <t>Gráfico 1.2.15 – Crescimento anual do crédito – Pessoa jurídica – Grandes empresas</t>
  </si>
  <si>
    <t>Gráfico 1.2.16 – Inadimplência – Pessoa jurídica – Pequenas e médias empresas (PME)</t>
  </si>
  <si>
    <t>Gráfico 1.2.17 – Inadimplência – Pessoa jurídica – Grandes empresas</t>
  </si>
  <si>
    <t>Gráfico 1.2.21 – Endividamento das famílias</t>
  </si>
  <si>
    <t>Gráfico 1.2.22 – Carteira de crédito a pessoas físicas – Crescimento anual</t>
  </si>
  <si>
    <t>Gráfico 1.2.23 – Carteira de ativos problemáticos – Pessoa física</t>
  </si>
  <si>
    <t>Gráfico 1.2.24 – Carteira de ativos problemáticos – Principais modalidades pessoa física</t>
  </si>
  <si>
    <t>Gráfico 1.2.25 – Carteira de ativos problemáticos – Imobiliário pessoa física</t>
  </si>
  <si>
    <t>Gráfico 1.2.26 – Fluxo de reestruturação – Pessoa física</t>
  </si>
  <si>
    <t>Gráfico 1.5.1.1 – Estresse macroeconômico – Inadimplência projetada</t>
  </si>
  <si>
    <t>Gráfico 1.5.1.4 – Estresse macroeconômico – VAR estressado – Distribuição de frequência dos ativos por faixa de IBs</t>
  </si>
  <si>
    <t>Gráfico 1.5.2.2 – Análise de sensibilidade – Risco de crédito imobiliário residencial</t>
  </si>
  <si>
    <t>Gráfico 1.6.1 – Necessidade de liquidez intradia</t>
  </si>
  <si>
    <t>Gráfico 2.1.2.1 – Balanço financeiro por indexador – Data-base setembro de 2016</t>
  </si>
  <si>
    <t>Gráfico 2.2.1 – Exposições do SFN líquidas das garantias e mitigadores</t>
  </si>
  <si>
    <t>Tabela 2.2.2 – Impactos acumulados no SFN</t>
  </si>
  <si>
    <t>Gráfico 1.2.3 – Inadimplência por tipo de pessoa</t>
  </si>
  <si>
    <t>Gráfico 1.2.4 – Inadimplência por controle</t>
  </si>
  <si>
    <t>Gráfico 1.2.5 – Renegociação e reestruturação – PF e PJ</t>
  </si>
  <si>
    <t>Gráfico 1.2.13 – Atraso das operações entre 15 a 90 dias</t>
  </si>
  <si>
    <t>Gráfico 1.6.2 – BM&amp;FBovespa – Ações – Risco financeiro líquido</t>
  </si>
  <si>
    <t>Gráfico 1.2.2 – Crescimento anual nominal do crédito doméstico – Por controle e por pessoa</t>
  </si>
  <si>
    <t>Gráfico 1.2.18 – Carteira de ativos problemáticos – PJ</t>
  </si>
  <si>
    <t>Gráfico 1.2.19 – Carteira de ativos problemáticos – Grandes empresas</t>
  </si>
  <si>
    <t>Gráfico 1.2.20 – Carteira de ativos problemáticos – Pequenas e médias empresas</t>
  </si>
  <si>
    <t>Gráfico 1.2.25 – Carteira de ativos problemáticos - Imobiliário pessoa física</t>
  </si>
  <si>
    <t>Gráfico 1.4.3 – Distribuição de frequência para a projeção do Índice de Capital Principal ponderado por ativos</t>
  </si>
  <si>
    <t>Gráfico 1.5.1.2: Necessidades de capital - VAR estressado</t>
  </si>
  <si>
    <t>(1) Para definições, ver anexo Conceitos e metodologias – Estresse de capital</t>
  </si>
  <si>
    <t>Gráfico 1.5.1.2 – Necessidades de capital – VAR estressado</t>
  </si>
  <si>
    <t>Gráfico 1.5.1.3 – Necessidades de capital – VAR estressado – Evolução</t>
  </si>
  <si>
    <t>Gráfico 1.4.2 – Simulação da necessidade de capital 2019</t>
  </si>
  <si>
    <r>
      <t xml:space="preserve">Gráfico 1.6.4 – BM&amp;FBovespa – Câmbio – </t>
    </r>
    <r>
      <rPr>
        <i/>
        <u/>
        <sz val="10"/>
        <color theme="10"/>
        <rFont val="Times New Roman"/>
        <family val="1"/>
      </rPr>
      <t>Deficit</t>
    </r>
    <r>
      <rPr>
        <u/>
        <sz val="10"/>
        <color theme="10"/>
        <rFont val="Times New Roman"/>
        <family val="1"/>
      </rPr>
      <t xml:space="preserve"> de liquidez</t>
    </r>
  </si>
  <si>
    <t>Gráfico 1.6.5 – Câmara BM&amp;FBovespa – Risco de crédito</t>
  </si>
  <si>
    <t>Gráfico 1.6.3 – Câmara BM&amp;FBovespa – Risco financeiro líquido</t>
  </si>
  <si>
    <t>Gráfico 2.1.3.1: Empresas de capital aberto – Dívida líquida/EBITDA (medianas) - Denominador e numerador (deflac.) : dez/2005 = 1</t>
  </si>
  <si>
    <t>Gráfico 2.1.3.1 – Empresas de capital aberto – Dívida líquida/EBITDA (medianas) – Denominador e numerador (deflac.): dez/2005 = 1</t>
  </si>
  <si>
    <t>Gráfico 2.1.3.2 – Empresas de capital aberto – Rentabilidade (medianas) – Denominador e numerador (deflac.): dez/2005 = 1</t>
  </si>
  <si>
    <t>Gráfico 2.1.3.3 – Empresas de capital aberto – Índice de cobertura de juros (medianas) – Denominador e numerador (deflac.): dez/2005 = 1</t>
  </si>
  <si>
    <r>
      <t xml:space="preserve">Gráfico 2.3.4 – Desempenho de indicadores selecionados no </t>
    </r>
    <r>
      <rPr>
        <i/>
        <u/>
        <sz val="10"/>
        <color theme="10"/>
        <rFont val="Times New Roman"/>
        <family val="1"/>
      </rPr>
      <t>taper tantrum</t>
    </r>
    <r>
      <rPr>
        <u/>
        <sz val="10"/>
        <color theme="10"/>
        <rFont val="Times New Roman"/>
        <family val="1"/>
      </rPr>
      <t xml:space="preserve"> e no período após as eleições nos EUA (cem dias após os eventos)</t>
    </r>
  </si>
  <si>
    <t>Carteira ativa dez/15</t>
  </si>
  <si>
    <t xml:space="preserve">Gráfico 3 – Probabilidade normalizada de ocorrer um evento de alto impacto no SFN  (até um ano à frente) </t>
  </si>
  <si>
    <t xml:space="preserve">Gráfico 4 - Probalidade normalizada de ocorrer um evento de alto impacto no SFN (entre um e três anos à frente) </t>
  </si>
  <si>
    <t xml:space="preserve">Gráfico 5 - Confiança no SFN (entre um e três anos à frente) </t>
  </si>
  <si>
    <r>
      <t xml:space="preserve">Gráfico 1.2.1 – </t>
    </r>
    <r>
      <rPr>
        <b/>
        <i/>
        <sz val="12"/>
        <rFont val="Times New Roman"/>
        <family val="1"/>
      </rPr>
      <t>Gap</t>
    </r>
    <r>
      <rPr>
        <b/>
        <sz val="12"/>
        <rFont val="Times New Roman"/>
        <family val="1"/>
      </rPr>
      <t xml:space="preserve"> crédito/PIB</t>
    </r>
  </si>
  <si>
    <t>Destaque-se que, para efeito das seções 1.3 Rentabilidade, 1.4 Solvência e 1.5 Testes de estresse de capital, o escopo das análises é o conglomerado prudencial definido na Resolução nº 4.280, de 31 de outubro de 2013, ao qual são aplicados, desde 1º de janeiro de 2015, os requerimentos mínimos de capital, conforme a Resolução n° 4.193, de 1º de março de 2013. Na seção 1.1 Liquidez, o escopo das análises é o sistema bancário, aqui constituído pelas instituições Banco Comercial (BC), Banco Múltiplo (BM), Caixa Econômica, Banco de Câmbio e Banco de Investimento (BI) e pelos conglomerados financeiros compostos por ao menos uma dessas modalidades de instituições. Em 1.2 Crédito, o escopo das análises é o Sistema Financeiro Nacional (SFN).</t>
  </si>
  <si>
    <t>(1) Valores baseados no enquadramento inicial das instituições, referente a junho de 2016, divulgado pelo BCB nos termos do art. 10 da Resolução nº 4.553, de 2017, na página &lt;http://www.bcb.gov.br/nor/basileia/enquadramento.asp?idpai=regprudencial&gt;.</t>
  </si>
  <si>
    <t>(2) Considera-se como valor de porte a Exposição Total no caso das instituições que apuram a razão de alavancagem (Circular nº 3.748, de 26 de fevereiro de 2015) e o ativo total, nos termos do Cosif, para as demais instituições.</t>
  </si>
  <si>
    <r>
      <t>ROE anual ajustado do SB</t>
    </r>
    <r>
      <rPr>
        <vertAlign val="superscript"/>
        <sz val="12"/>
        <color theme="1"/>
        <rFont val="Times New Roman"/>
        <family val="1"/>
      </rPr>
      <t>1/</t>
    </r>
  </si>
  <si>
    <r>
      <t>ROE anual do SB/</t>
    </r>
    <r>
      <rPr>
        <i/>
        <sz val="12"/>
        <color theme="1"/>
        <rFont val="Times New Roman"/>
        <family val="1"/>
      </rPr>
      <t>proxy</t>
    </r>
    <r>
      <rPr>
        <sz val="12"/>
        <color theme="1"/>
        <rFont val="Times New Roman"/>
        <family val="1"/>
      </rPr>
      <t xml:space="preserve"> para taxa livre de risco</t>
    </r>
    <r>
      <rPr>
        <vertAlign val="superscript"/>
        <sz val="12"/>
        <color theme="1"/>
        <rFont val="Times New Roman"/>
        <family val="1"/>
      </rPr>
      <t>2/</t>
    </r>
    <r>
      <rPr>
        <sz val="12"/>
        <color theme="1"/>
        <rFont val="Times New Roman"/>
        <family val="1"/>
      </rPr>
      <t xml:space="preserve"> (eixo da esquerda)</t>
    </r>
  </si>
  <si>
    <r>
      <t>ROE anual ajustado do SB/</t>
    </r>
    <r>
      <rPr>
        <i/>
        <sz val="12"/>
        <color theme="1"/>
        <rFont val="Times New Roman"/>
        <family val="1"/>
      </rPr>
      <t>proxy</t>
    </r>
    <r>
      <rPr>
        <sz val="12"/>
        <color theme="1"/>
        <rFont val="Times New Roman"/>
        <family val="1"/>
      </rPr>
      <t xml:space="preserve"> para taxa livre de risco</t>
    </r>
    <r>
      <rPr>
        <vertAlign val="superscript"/>
        <sz val="12"/>
        <color theme="1"/>
        <rFont val="Times New Roman"/>
        <family val="1"/>
      </rPr>
      <t>2/</t>
    </r>
    <r>
      <rPr>
        <sz val="12"/>
        <color theme="1"/>
        <rFont val="Times New Roman"/>
        <family val="1"/>
      </rPr>
      <t xml:space="preserve"> (eixo da esquerda)</t>
    </r>
  </si>
  <si>
    <t>ROE anual do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</si>
</sst>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General_)"/>
    <numFmt numFmtId="166" formatCode="0.0"/>
    <numFmt numFmtId="167" formatCode="0.0%"/>
    <numFmt numFmtId="168" formatCode="0.00000"/>
    <numFmt numFmtId="169" formatCode="0.0000"/>
    <numFmt numFmtId="170" formatCode="0.0000%"/>
    <numFmt numFmtId="171" formatCode="yyyy\-mm\-dd;@"/>
    <numFmt numFmtId="172" formatCode="[&gt;0]General"/>
    <numFmt numFmtId="173" formatCode="&quot;Yes&quot;;[Red]&quot;No&quot;"/>
    <numFmt numFmtId="174" formatCode="#\ ###\ ###\ ##0\ "/>
    <numFmt numFmtId="175" formatCode="&quot;Cr$&quot;#,##0_);[Red]\(&quot;Cr$&quot;#,##0\)"/>
    <numFmt numFmtId="176" formatCode="&quot;Cr$&quot;#,##0.00_);[Red]\(&quot;Cr$&quot;#,##0.00\)"/>
    <numFmt numFmtId="177" formatCode="#,#00"/>
    <numFmt numFmtId="178" formatCode="%#,#00"/>
    <numFmt numFmtId="179" formatCode="#.##000"/>
    <numFmt numFmtId="180" formatCode="#,"/>
    <numFmt numFmtId="181" formatCode="#,##0.0"/>
    <numFmt numFmtId="182" formatCode="_(* #,##0.0_);_(* \(#,##0.0\);_(* &quot;-&quot;??_);_(@_)"/>
    <numFmt numFmtId="183" formatCode="_(* #,##0_);_(* \(#,##0\);_(* &quot;-&quot;??_);_(@_)"/>
    <numFmt numFmtId="184" formatCode="_-* #,##0_-;\-* #,##0_-;_-* &quot;-&quot;??_-;_-@_-"/>
    <numFmt numFmtId="185" formatCode="_-* #,##0.0_-;\-* #,##0.0_-;_-* &quot;-&quot;??_-;_-@_-"/>
    <numFmt numFmtId="186" formatCode="0.000000"/>
    <numFmt numFmtId="187" formatCode="#,##0.00_ ;\-#,##0.00\ "/>
    <numFmt numFmtId="188" formatCode="#,##0_ ;\-#,##0\ "/>
    <numFmt numFmtId="189" formatCode="_-* #,##0.0_-;\-* #,##0.0_-;_-* &quot;-&quot;?_-;_-@_-"/>
    <numFmt numFmtId="190" formatCode="#,##0.0,,,"/>
    <numFmt numFmtId="191" formatCode="#,##0,,,"/>
    <numFmt numFmtId="192" formatCode="#,##0.00,,,"/>
    <numFmt numFmtId="193" formatCode="[$-416]mmm\-yy;@"/>
    <numFmt numFmtId="194" formatCode="_-* #,##0.000_-;\-* #,##0.000_-;_-* &quot;-&quot;?_-;_-@_-"/>
  </numFmts>
  <fonts count="128">
    <font>
      <sz val="11"/>
      <color theme="1"/>
      <name val="Book Antiqua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Times New Roman"/>
      <family val="1"/>
    </font>
    <font>
      <sz val="9"/>
      <color indexed="8"/>
      <name val="Bitstream Vera Sans Mono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돋움"/>
      <family val="3"/>
      <charset val="129"/>
    </font>
    <font>
      <sz val="9"/>
      <name val="굴림"/>
      <family val="3"/>
      <charset val="129"/>
    </font>
    <font>
      <sz val="10"/>
      <name val="돋움체"/>
      <family val="3"/>
      <charset val="129"/>
    </font>
    <font>
      <sz val="10"/>
      <name val="Courier"/>
      <family val="3"/>
    </font>
    <font>
      <sz val="7"/>
      <name val="SwitzerlandLight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2"/>
    </font>
    <font>
      <u/>
      <sz val="10"/>
      <color indexed="12"/>
      <name val="Arial"/>
      <family val="2"/>
    </font>
    <font>
      <sz val="8"/>
      <name val="SwitzerlandLight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1"/>
      <name val="Times New Roman"/>
      <family val="1"/>
    </font>
    <font>
      <sz val="11"/>
      <color theme="1"/>
      <name val="Book Antiqua"/>
      <family val="2"/>
      <scheme val="minor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1"/>
      <color theme="0"/>
      <name val="Book Antiqua"/>
      <family val="2"/>
      <scheme val="minor"/>
    </font>
    <font>
      <sz val="10"/>
      <color theme="0"/>
      <name val="Times New Roman"/>
      <family val="2"/>
    </font>
    <font>
      <sz val="10"/>
      <color theme="0"/>
      <name val="Arial"/>
      <family val="2"/>
    </font>
    <font>
      <sz val="11"/>
      <color rgb="FF006100"/>
      <name val="Book Antiqua"/>
      <family val="2"/>
      <scheme val="minor"/>
    </font>
    <font>
      <sz val="10"/>
      <color rgb="FF006100"/>
      <name val="Times New Roman"/>
      <family val="2"/>
    </font>
    <font>
      <sz val="10"/>
      <color rgb="FF006100"/>
      <name val="Arial"/>
      <family val="2"/>
    </font>
    <font>
      <b/>
      <sz val="11"/>
      <color rgb="FFFA7D00"/>
      <name val="Book Antiqua"/>
      <family val="2"/>
      <scheme val="minor"/>
    </font>
    <font>
      <b/>
      <sz val="10"/>
      <color rgb="FFFA7D00"/>
      <name val="Times New Roman"/>
      <family val="2"/>
    </font>
    <font>
      <b/>
      <sz val="10"/>
      <color rgb="FFFA7D00"/>
      <name val="Arial"/>
      <family val="2"/>
    </font>
    <font>
      <b/>
      <sz val="11"/>
      <color theme="0"/>
      <name val="Book Antiqua"/>
      <family val="2"/>
      <scheme val="minor"/>
    </font>
    <font>
      <b/>
      <sz val="10"/>
      <color theme="0"/>
      <name val="Times New Roman"/>
      <family val="2"/>
    </font>
    <font>
      <b/>
      <sz val="10"/>
      <color theme="0"/>
      <name val="Arial"/>
      <family val="2"/>
    </font>
    <font>
      <sz val="11"/>
      <color rgb="FFFA7D00"/>
      <name val="Book Antiqua"/>
      <family val="2"/>
      <scheme val="minor"/>
    </font>
    <font>
      <sz val="10"/>
      <color rgb="FFFA7D00"/>
      <name val="Times New Roman"/>
      <family val="2"/>
    </font>
    <font>
      <sz val="10"/>
      <color rgb="FFFA7D00"/>
      <name val="Arial"/>
      <family val="2"/>
    </font>
    <font>
      <sz val="11"/>
      <color theme="1"/>
      <name val="Book Antiqua"/>
      <family val="2"/>
      <charset val="129"/>
      <scheme val="minor"/>
    </font>
    <font>
      <sz val="11"/>
      <color rgb="FF3F3F76"/>
      <name val="Book Antiqua"/>
      <family val="2"/>
      <scheme val="minor"/>
    </font>
    <font>
      <sz val="10"/>
      <color rgb="FF3F3F76"/>
      <name val="Times New Roman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Book Antiqua"/>
      <family val="2"/>
      <scheme val="minor"/>
    </font>
    <font>
      <u/>
      <sz val="11"/>
      <color theme="10"/>
      <name val="Arial"/>
      <family val="2"/>
    </font>
    <font>
      <sz val="11"/>
      <color rgb="FF9C0006"/>
      <name val="Book Antiqua"/>
      <family val="2"/>
      <scheme val="minor"/>
    </font>
    <font>
      <sz val="10"/>
      <color rgb="FF9C0006"/>
      <name val="Times New Roman"/>
      <family val="2"/>
    </font>
    <font>
      <sz val="10"/>
      <color rgb="FF9C0006"/>
      <name val="Arial"/>
      <family val="2"/>
    </font>
    <font>
      <sz val="11"/>
      <color rgb="FF9C6500"/>
      <name val="Book Antiqua"/>
      <family val="2"/>
      <scheme val="minor"/>
    </font>
    <font>
      <sz val="10"/>
      <color rgb="FF9C6500"/>
      <name val="Times New Roman"/>
      <family val="2"/>
    </font>
    <font>
      <sz val="10"/>
      <color rgb="FF9C6500"/>
      <name val="Arial"/>
      <family val="2"/>
    </font>
    <font>
      <sz val="9"/>
      <color theme="1"/>
      <name val="Bitstream Vera Sans Mono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rgb="FF3F3F3F"/>
      <name val="Book Antiqua"/>
      <family val="2"/>
      <scheme val="minor"/>
    </font>
    <font>
      <b/>
      <sz val="10"/>
      <color rgb="FF3F3F3F"/>
      <name val="Times New Roman"/>
      <family val="2"/>
    </font>
    <font>
      <b/>
      <sz val="10"/>
      <color rgb="FF3F3F3F"/>
      <name val="Arial"/>
      <family val="2"/>
    </font>
    <font>
      <sz val="11"/>
      <color rgb="FFFF0000"/>
      <name val="Book Antiqua"/>
      <family val="2"/>
      <scheme val="minor"/>
    </font>
    <font>
      <sz val="10"/>
      <color rgb="FFFF0000"/>
      <name val="Times New Roman"/>
      <family val="2"/>
    </font>
    <font>
      <sz val="10"/>
      <color rgb="FFFF0000"/>
      <name val="Arial"/>
      <family val="2"/>
    </font>
    <font>
      <i/>
      <sz val="11"/>
      <color rgb="FF7F7F7F"/>
      <name val="Book Antiqua"/>
      <family val="2"/>
      <scheme val="minor"/>
    </font>
    <font>
      <i/>
      <sz val="10"/>
      <color rgb="FF7F7F7F"/>
      <name val="Times New Roman"/>
      <family val="2"/>
    </font>
    <font>
      <i/>
      <sz val="10"/>
      <color rgb="FF7F7F7F"/>
      <name val="Arial"/>
      <family val="2"/>
    </font>
    <font>
      <b/>
      <sz val="18"/>
      <color theme="3"/>
      <name val="Lucida Sans"/>
      <family val="2"/>
      <scheme val="major"/>
    </font>
    <font>
      <b/>
      <sz val="15"/>
      <color theme="3"/>
      <name val="Book Antiqua"/>
      <family val="2"/>
      <scheme val="minor"/>
    </font>
    <font>
      <b/>
      <sz val="15"/>
      <color theme="3"/>
      <name val="Times New Roman"/>
      <family val="2"/>
    </font>
    <font>
      <b/>
      <sz val="15"/>
      <color theme="3"/>
      <name val="Arial"/>
      <family val="2"/>
    </font>
    <font>
      <b/>
      <sz val="13"/>
      <color theme="3"/>
      <name val="Book Antiqua"/>
      <family val="2"/>
      <scheme val="minor"/>
    </font>
    <font>
      <b/>
      <sz val="13"/>
      <color theme="3"/>
      <name val="Times New Roman"/>
      <family val="2"/>
    </font>
    <font>
      <b/>
      <sz val="13"/>
      <color theme="3"/>
      <name val="Arial"/>
      <family val="2"/>
    </font>
    <font>
      <b/>
      <sz val="11"/>
      <color theme="3"/>
      <name val="Book Antiqua"/>
      <family val="2"/>
      <scheme val="minor"/>
    </font>
    <font>
      <b/>
      <sz val="11"/>
      <color theme="3"/>
      <name val="Times New Roman"/>
      <family val="2"/>
    </font>
    <font>
      <b/>
      <sz val="11"/>
      <color theme="3"/>
      <name val="Arial"/>
      <family val="2"/>
    </font>
    <font>
      <b/>
      <sz val="11"/>
      <color theme="1"/>
      <name val="Book Antiqua"/>
      <family val="2"/>
      <scheme val="minor"/>
    </font>
    <font>
      <b/>
      <sz val="10"/>
      <color theme="1"/>
      <name val="Times New Roman"/>
      <family val="2"/>
    </font>
    <font>
      <b/>
      <sz val="10"/>
      <color theme="1"/>
      <name val="Arial"/>
      <family val="2"/>
    </font>
    <font>
      <sz val="11"/>
      <color theme="1"/>
      <name val="Book Antiqua"/>
      <family val="3"/>
      <charset val="129"/>
      <scheme val="minor"/>
    </font>
    <font>
      <sz val="12"/>
      <color rgb="FFFF0000"/>
      <name val="Times New Roman"/>
      <family val="1"/>
    </font>
    <font>
      <sz val="11"/>
      <name val="Book Antiqu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i/>
      <sz val="12"/>
      <name val="Times New Roman"/>
      <family val="1"/>
    </font>
    <font>
      <vertAlign val="superscript"/>
      <sz val="12"/>
      <name val="Times New Roman"/>
      <family val="1"/>
    </font>
    <font>
      <i/>
      <vertAlign val="superscript"/>
      <sz val="12"/>
      <name val="Times New Roman"/>
      <family val="1"/>
    </font>
    <font>
      <sz val="12"/>
      <color theme="10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vertAlign val="superscript"/>
      <sz val="12"/>
      <name val="Times New Roman"/>
      <family val="1"/>
    </font>
    <font>
      <sz val="12"/>
      <color indexed="63"/>
      <name val="Times New Roman"/>
      <family val="1"/>
    </font>
    <font>
      <b/>
      <sz val="12"/>
      <color indexed="63"/>
      <name val="Times New Roman"/>
      <family val="1"/>
    </font>
    <font>
      <sz val="12"/>
      <color indexed="62"/>
      <name val="Times New Roman"/>
      <family val="1"/>
    </font>
    <font>
      <sz val="12"/>
      <color indexed="8"/>
      <name val="Times New Roman"/>
      <family val="1"/>
    </font>
    <font>
      <b/>
      <vertAlign val="superscript"/>
      <sz val="12"/>
      <color indexed="63"/>
      <name val="Times New Roman"/>
      <family val="1"/>
    </font>
    <font>
      <b/>
      <sz val="10"/>
      <color theme="1"/>
      <name val="Book Antiqua"/>
      <family val="2"/>
      <scheme val="minor"/>
    </font>
    <font>
      <sz val="10"/>
      <color theme="1"/>
      <name val="Book Antiqua"/>
      <family val="2"/>
      <scheme val="minor"/>
    </font>
    <font>
      <b/>
      <i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u/>
      <sz val="12"/>
      <name val="Times New Roman"/>
      <family val="1"/>
    </font>
    <font>
      <sz val="12"/>
      <color theme="1"/>
      <name val="Book Antiqua"/>
      <family val="2"/>
      <scheme val="minor"/>
    </font>
    <font>
      <u/>
      <sz val="11"/>
      <color theme="10"/>
      <name val="Times New Roman"/>
      <family val="1"/>
    </font>
    <font>
      <sz val="12"/>
      <color indexed="10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1F497D"/>
      <name val="Times New Roman"/>
      <family val="1"/>
    </font>
    <font>
      <i/>
      <u/>
      <sz val="10"/>
      <color theme="1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07">
    <xf numFmtId="0" fontId="0" fillId="0" borderId="0"/>
    <xf numFmtId="0" fontId="4" fillId="0" borderId="0">
      <alignment vertical="top"/>
    </xf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5" fillId="14" borderId="0" applyNumberFormat="0" applyBorder="0" applyAlignment="0" applyProtection="0"/>
    <xf numFmtId="0" fontId="36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5" fillId="15" borderId="0" applyNumberFormat="0" applyBorder="0" applyAlignment="0" applyProtection="0"/>
    <xf numFmtId="0" fontId="36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5" fillId="16" borderId="0" applyNumberFormat="0" applyBorder="0" applyAlignment="0" applyProtection="0"/>
    <xf numFmtId="0" fontId="36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5" fillId="17" borderId="0" applyNumberFormat="0" applyBorder="0" applyAlignment="0" applyProtection="0"/>
    <xf numFmtId="0" fontId="36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5" fillId="19" borderId="0" applyNumberFormat="0" applyBorder="0" applyAlignment="0" applyProtection="0"/>
    <xf numFmtId="0" fontId="36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5" fillId="20" borderId="0" applyNumberFormat="0" applyBorder="0" applyAlignment="0" applyProtection="0"/>
    <xf numFmtId="0" fontId="36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5" fillId="21" borderId="0" applyNumberFormat="0" applyBorder="0" applyAlignment="0" applyProtection="0"/>
    <xf numFmtId="0" fontId="36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5" fillId="22" borderId="0" applyNumberFormat="0" applyBorder="0" applyAlignment="0" applyProtection="0"/>
    <xf numFmtId="0" fontId="36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5" fillId="23" borderId="0" applyNumberFormat="0" applyBorder="0" applyAlignment="0" applyProtection="0"/>
    <xf numFmtId="0" fontId="36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5" fillId="24" borderId="0" applyNumberFormat="0" applyBorder="0" applyAlignment="0" applyProtection="0"/>
    <xf numFmtId="0" fontId="36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5" fillId="25" borderId="0" applyNumberFormat="0" applyBorder="0" applyAlignment="0" applyProtection="0"/>
    <xf numFmtId="0" fontId="36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9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9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8" fillId="29" borderId="0" applyNumberFormat="0" applyBorder="0" applyAlignment="0" applyProtection="0"/>
    <xf numFmtId="0" fontId="39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9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9" fillId="31" borderId="0" applyNumberFormat="0" applyBorder="0" applyAlignment="0" applyProtection="0"/>
    <xf numFmtId="165" fontId="18" fillId="0" borderId="1"/>
    <xf numFmtId="165" fontId="30" fillId="0" borderId="0">
      <alignment vertical="top"/>
    </xf>
    <xf numFmtId="174" fontId="19" fillId="0" borderId="2"/>
    <xf numFmtId="165" fontId="6" fillId="0" borderId="0">
      <alignment horizontal="right"/>
    </xf>
    <xf numFmtId="165" fontId="6" fillId="0" borderId="0">
      <alignment horizontal="right"/>
    </xf>
    <xf numFmtId="165" fontId="6" fillId="0" borderId="0">
      <alignment horizontal="left"/>
    </xf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2" fillId="32" borderId="0" applyNumberFormat="0" applyBorder="0" applyAlignment="0" applyProtection="0"/>
    <xf numFmtId="0" fontId="43" fillId="33" borderId="10" applyNumberFormat="0" applyAlignment="0" applyProtection="0"/>
    <xf numFmtId="0" fontId="43" fillId="33" borderId="10" applyNumberFormat="0" applyAlignment="0" applyProtection="0"/>
    <xf numFmtId="0" fontId="44" fillId="33" borderId="10" applyNumberFormat="0" applyAlignment="0" applyProtection="0"/>
    <xf numFmtId="0" fontId="45" fillId="33" borderId="10" applyNumberFormat="0" applyAlignment="0" applyProtection="0"/>
    <xf numFmtId="0" fontId="46" fillId="34" borderId="11" applyNumberFormat="0" applyAlignment="0" applyProtection="0"/>
    <xf numFmtId="0" fontId="46" fillId="34" borderId="11" applyNumberFormat="0" applyAlignment="0" applyProtection="0"/>
    <xf numFmtId="0" fontId="47" fillId="34" borderId="11" applyNumberFormat="0" applyAlignment="0" applyProtection="0"/>
    <xf numFmtId="0" fontId="48" fillId="34" borderId="11" applyNumberFormat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50" fillId="0" borderId="12" applyNumberFormat="0" applyFill="0" applyAlignment="0" applyProtection="0"/>
    <xf numFmtId="0" fontId="51" fillId="0" borderId="12" applyNumberFormat="0" applyFill="0" applyAlignment="0" applyProtection="0"/>
    <xf numFmtId="3" fontId="11" fillId="2" borderId="3" applyFont="0" applyFill="0" applyProtection="0">
      <alignment horizontal="right" vertical="center"/>
    </xf>
    <xf numFmtId="1" fontId="20" fillId="2" borderId="3">
      <alignment horizontal="right" vertical="center"/>
    </xf>
    <xf numFmtId="0" fontId="20" fillId="3" borderId="3">
      <alignment horizontal="center" vertical="center"/>
    </xf>
    <xf numFmtId="1" fontId="20" fillId="2" borderId="3">
      <alignment horizontal="right" vertical="center"/>
    </xf>
    <xf numFmtId="0" fontId="4" fillId="2" borderId="0"/>
    <xf numFmtId="0" fontId="21" fillId="2" borderId="3"/>
    <xf numFmtId="0" fontId="22" fillId="4" borderId="3">
      <alignment horizontal="left" vertical="center"/>
    </xf>
    <xf numFmtId="0" fontId="22" fillId="4" borderId="3">
      <alignment horizontal="left" vertical="center"/>
    </xf>
    <xf numFmtId="0" fontId="23" fillId="2" borderId="3">
      <alignment horizontal="left" vertical="center"/>
    </xf>
    <xf numFmtId="0" fontId="24" fillId="2" borderId="4"/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4" fillId="0" borderId="0"/>
    <xf numFmtId="176" fontId="25" fillId="0" borderId="0" applyFont="0" applyFill="0" applyBorder="0" applyAlignment="0" applyProtection="0"/>
    <xf numFmtId="0" fontId="31" fillId="0" borderId="0">
      <protection locked="0"/>
    </xf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6" borderId="0" applyNumberFormat="0" applyBorder="0" applyAlignment="0" applyProtection="0"/>
    <xf numFmtId="0" fontId="39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8" fillId="40" borderId="0" applyNumberFormat="0" applyBorder="0" applyAlignment="0" applyProtection="0"/>
    <xf numFmtId="0" fontId="39" fillId="40" borderId="0" applyNumberFormat="0" applyBorder="0" applyAlignment="0" applyProtection="0"/>
    <xf numFmtId="0" fontId="53" fillId="41" borderId="10" applyNumberFormat="0" applyAlignment="0" applyProtection="0"/>
    <xf numFmtId="0" fontId="53" fillId="41" borderId="10" applyNumberFormat="0" applyAlignment="0" applyProtection="0"/>
    <xf numFmtId="0" fontId="54" fillId="41" borderId="10" applyNumberFormat="0" applyAlignment="0" applyProtection="0"/>
    <xf numFmtId="0" fontId="55" fillId="41" borderId="10" applyNumberFormat="0" applyAlignment="0" applyProtection="0"/>
    <xf numFmtId="177" fontId="31" fillId="0" borderId="0">
      <protection locked="0"/>
    </xf>
    <xf numFmtId="0" fontId="4" fillId="3" borderId="3" applyNumberFormat="0" applyFont="0" applyBorder="0" applyProtection="0">
      <alignment horizontal="center" vertical="center"/>
    </xf>
    <xf numFmtId="0" fontId="12" fillId="2" borderId="5" applyNumberFormat="0" applyFill="0" applyBorder="0" applyAlignment="0" applyProtection="0">
      <alignment horizontal="left"/>
    </xf>
    <xf numFmtId="0" fontId="10" fillId="0" borderId="0" applyNumberFormat="0" applyFill="0" applyBorder="0" applyAlignment="0" applyProtection="0"/>
    <xf numFmtId="0" fontId="9" fillId="2" borderId="6" applyFont="0" applyBorder="0">
      <alignment horizontal="center" wrapText="1"/>
    </xf>
    <xf numFmtId="3" fontId="4" fillId="5" borderId="3" applyFont="0" applyProtection="0">
      <alignment horizontal="right" vertical="center"/>
    </xf>
    <xf numFmtId="10" fontId="4" fillId="5" borderId="3" applyFont="0" applyProtection="0">
      <alignment horizontal="right" vertical="center"/>
    </xf>
    <xf numFmtId="9" fontId="4" fillId="5" borderId="3" applyFont="0" applyProtection="0">
      <alignment horizontal="right" vertical="center"/>
    </xf>
    <xf numFmtId="0" fontId="4" fillId="5" borderId="6" applyNumberFormat="0" applyFont="0" applyBorder="0" applyProtection="0">
      <alignment horizontal="left"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60" fillId="42" borderId="0" applyNumberFormat="0" applyBorder="0" applyAlignment="0" applyProtection="0"/>
    <xf numFmtId="0" fontId="61" fillId="42" borderId="0" applyNumberFormat="0" applyBorder="0" applyAlignment="0" applyProtection="0"/>
    <xf numFmtId="171" fontId="4" fillId="6" borderId="3" applyFont="0">
      <alignment vertical="center"/>
      <protection locked="0"/>
    </xf>
    <xf numFmtId="3" fontId="4" fillId="6" borderId="3" applyFont="0">
      <alignment horizontal="right" vertical="center"/>
      <protection locked="0"/>
    </xf>
    <xf numFmtId="166" fontId="4" fillId="6" borderId="3" applyFont="0">
      <alignment horizontal="right" vertical="center"/>
      <protection locked="0"/>
    </xf>
    <xf numFmtId="169" fontId="4" fillId="7" borderId="3" applyFont="0">
      <alignment vertical="center"/>
      <protection locked="0"/>
    </xf>
    <xf numFmtId="10" fontId="4" fillId="6" borderId="3" applyFont="0">
      <alignment horizontal="right" vertical="center"/>
      <protection locked="0"/>
    </xf>
    <xf numFmtId="9" fontId="4" fillId="6" borderId="7" applyFont="0">
      <alignment horizontal="right" vertical="center"/>
      <protection locked="0"/>
    </xf>
    <xf numFmtId="170" fontId="4" fillId="6" borderId="3" applyFont="0">
      <alignment horizontal="right" vertical="center"/>
      <protection locked="0"/>
    </xf>
    <xf numFmtId="167" fontId="4" fillId="6" borderId="7" applyFont="0">
      <alignment horizontal="right" vertical="center"/>
      <protection locked="0"/>
    </xf>
    <xf numFmtId="0" fontId="4" fillId="6" borderId="3" applyFont="0">
      <alignment horizontal="center" vertical="center" wrapText="1"/>
      <protection locked="0"/>
    </xf>
    <xf numFmtId="49" fontId="4" fillId="6" borderId="3" applyFont="0">
      <alignment vertical="center"/>
      <protection locked="0"/>
    </xf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3" fillId="43" borderId="0" applyNumberFormat="0" applyBorder="0" applyAlignment="0" applyProtection="0"/>
    <xf numFmtId="0" fontId="64" fillId="43" borderId="0" applyNumberFormat="0" applyBorder="0" applyAlignment="0" applyProtection="0"/>
    <xf numFmtId="0" fontId="35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4" fillId="0" borderId="0"/>
    <xf numFmtId="0" fontId="34" fillId="0" borderId="0"/>
    <xf numFmtId="0" fontId="4" fillId="0" borderId="0"/>
    <xf numFmtId="0" fontId="4" fillId="0" borderId="0"/>
    <xf numFmtId="165" fontId="4" fillId="0" borderId="0">
      <alignment vertical="center"/>
    </xf>
    <xf numFmtId="0" fontId="4" fillId="0" borderId="0"/>
    <xf numFmtId="0" fontId="13" fillId="0" borderId="0">
      <alignment vertical="top"/>
    </xf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66" fillId="0" borderId="0"/>
    <xf numFmtId="0" fontId="66" fillId="0" borderId="0"/>
    <xf numFmtId="0" fontId="4" fillId="0" borderId="0"/>
    <xf numFmtId="0" fontId="52" fillId="0" borderId="0">
      <alignment vertical="center"/>
    </xf>
    <xf numFmtId="0" fontId="4" fillId="0" borderId="0"/>
    <xf numFmtId="0" fontId="4" fillId="0" borderId="0"/>
    <xf numFmtId="165" fontId="4" fillId="0" borderId="0"/>
    <xf numFmtId="0" fontId="1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34" fillId="0" borderId="0"/>
    <xf numFmtId="0" fontId="35" fillId="0" borderId="0"/>
    <xf numFmtId="0" fontId="36" fillId="0" borderId="0"/>
    <xf numFmtId="0" fontId="36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36" fillId="0" borderId="0"/>
    <xf numFmtId="0" fontId="13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35" fillId="0" borderId="0"/>
    <xf numFmtId="0" fontId="66" fillId="0" borderId="0"/>
    <xf numFmtId="0" fontId="36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5" fillId="0" borderId="0"/>
    <xf numFmtId="0" fontId="5" fillId="0" borderId="0"/>
    <xf numFmtId="0" fontId="4" fillId="0" borderId="0"/>
    <xf numFmtId="0" fontId="66" fillId="0" borderId="0"/>
    <xf numFmtId="0" fontId="34" fillId="0" borderId="0"/>
    <xf numFmtId="0" fontId="4" fillId="0" borderId="0"/>
    <xf numFmtId="0" fontId="34" fillId="0" borderId="0"/>
    <xf numFmtId="0" fontId="67" fillId="0" borderId="0"/>
    <xf numFmtId="0" fontId="36" fillId="0" borderId="0"/>
    <xf numFmtId="0" fontId="35" fillId="0" borderId="0"/>
    <xf numFmtId="0" fontId="34" fillId="44" borderId="13" applyNumberFormat="0" applyFont="0" applyAlignment="0" applyProtection="0"/>
    <xf numFmtId="0" fontId="36" fillId="44" borderId="13" applyNumberFormat="0" applyFont="0" applyAlignment="0" applyProtection="0"/>
    <xf numFmtId="0" fontId="28" fillId="44" borderId="13" applyNumberFormat="0" applyFont="0" applyAlignment="0" applyProtection="0"/>
    <xf numFmtId="0" fontId="28" fillId="44" borderId="13" applyNumberFormat="0" applyFont="0" applyAlignment="0" applyProtection="0"/>
    <xf numFmtId="3" fontId="4" fillId="8" borderId="3" applyFont="0">
      <alignment horizontal="right" vertical="center"/>
      <protection locked="0"/>
    </xf>
    <xf numFmtId="166" fontId="4" fillId="8" borderId="3" applyFont="0">
      <alignment horizontal="right" vertical="center"/>
      <protection locked="0"/>
    </xf>
    <xf numFmtId="10" fontId="4" fillId="8" borderId="3" applyFont="0">
      <alignment horizontal="right" vertical="center"/>
      <protection locked="0"/>
    </xf>
    <xf numFmtId="9" fontId="4" fillId="8" borderId="3" applyFont="0">
      <alignment horizontal="right" vertical="center"/>
      <protection locked="0"/>
    </xf>
    <xf numFmtId="170" fontId="4" fillId="8" borderId="3" applyFont="0">
      <alignment horizontal="right" vertical="center"/>
      <protection locked="0"/>
    </xf>
    <xf numFmtId="167" fontId="4" fillId="8" borderId="7" applyFont="0">
      <alignment horizontal="right" vertical="center"/>
      <protection locked="0"/>
    </xf>
    <xf numFmtId="0" fontId="4" fillId="8" borderId="3" applyFont="0">
      <alignment horizontal="center" vertical="center" wrapText="1"/>
      <protection locked="0"/>
    </xf>
    <xf numFmtId="0" fontId="4" fillId="8" borderId="3" applyNumberFormat="0" applyFont="0">
      <alignment horizontal="center" vertical="center" wrapText="1"/>
      <protection locked="0"/>
    </xf>
    <xf numFmtId="178" fontId="31" fillId="0" borderId="0">
      <protection locked="0"/>
    </xf>
    <xf numFmtId="179" fontId="31" fillId="0" borderId="0">
      <protection locked="0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4" fillId="0" borderId="0" applyFont="0" applyFill="0" applyBorder="0" applyAlignment="0" applyProtection="0"/>
    <xf numFmtId="3" fontId="4" fillId="9" borderId="3" applyFont="0">
      <alignment horizontal="right" vertical="center"/>
      <protection locked="0"/>
    </xf>
    <xf numFmtId="174" fontId="6" fillId="0" borderId="0"/>
    <xf numFmtId="0" fontId="68" fillId="33" borderId="14" applyNumberFormat="0" applyAlignment="0" applyProtection="0"/>
    <xf numFmtId="0" fontId="68" fillId="33" borderId="14" applyNumberFormat="0" applyAlignment="0" applyProtection="0"/>
    <xf numFmtId="0" fontId="69" fillId="33" borderId="14" applyNumberFormat="0" applyAlignment="0" applyProtection="0"/>
    <xf numFmtId="0" fontId="70" fillId="33" borderId="14" applyNumberFormat="0" applyAlignment="0" applyProtection="0"/>
    <xf numFmtId="38" fontId="25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66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173" fontId="4" fillId="2" borderId="3" applyFont="0">
      <alignment horizontal="center" vertical="center"/>
    </xf>
    <xf numFmtId="3" fontId="4" fillId="2" borderId="3" applyFont="0">
      <alignment horizontal="right" vertical="center"/>
    </xf>
    <xf numFmtId="168" fontId="4" fillId="2" borderId="3" applyFont="0">
      <alignment horizontal="right" vertical="center"/>
    </xf>
    <xf numFmtId="166" fontId="4" fillId="2" borderId="3" applyFont="0">
      <alignment horizontal="right" vertical="center"/>
    </xf>
    <xf numFmtId="10" fontId="4" fillId="2" borderId="3" applyFont="0">
      <alignment horizontal="right" vertical="center"/>
    </xf>
    <xf numFmtId="9" fontId="4" fillId="2" borderId="3" applyFont="0">
      <alignment horizontal="right" vertical="center"/>
    </xf>
    <xf numFmtId="172" fontId="4" fillId="2" borderId="3" applyFont="0">
      <alignment horizontal="center" vertical="center" wrapText="1"/>
    </xf>
    <xf numFmtId="0" fontId="14" fillId="0" borderId="0">
      <alignment vertical="top"/>
    </xf>
    <xf numFmtId="171" fontId="4" fillId="10" borderId="3" applyFont="0">
      <alignment vertical="center"/>
    </xf>
    <xf numFmtId="1" fontId="4" fillId="10" borderId="3" applyFont="0">
      <alignment horizontal="right" vertical="center"/>
    </xf>
    <xf numFmtId="169" fontId="4" fillId="10" borderId="3" applyFont="0">
      <alignment vertical="center"/>
    </xf>
    <xf numFmtId="9" fontId="4" fillId="10" borderId="3" applyFont="0">
      <alignment horizontal="right" vertical="center"/>
    </xf>
    <xf numFmtId="170" fontId="4" fillId="10" borderId="3" applyFont="0">
      <alignment horizontal="right" vertical="center"/>
    </xf>
    <xf numFmtId="10" fontId="4" fillId="10" borderId="3" applyFont="0">
      <alignment horizontal="right" vertical="center"/>
    </xf>
    <xf numFmtId="0" fontId="4" fillId="10" borderId="3" applyFont="0">
      <alignment horizontal="center" vertical="center" wrapText="1"/>
    </xf>
    <xf numFmtId="49" fontId="4" fillId="10" borderId="3" applyFont="0">
      <alignment vertical="center"/>
    </xf>
    <xf numFmtId="169" fontId="4" fillId="11" borderId="3" applyFont="0">
      <alignment vertical="center"/>
    </xf>
    <xf numFmtId="9" fontId="4" fillId="11" borderId="3" applyFont="0">
      <alignment horizontal="right" vertical="center"/>
    </xf>
    <xf numFmtId="171" fontId="4" fillId="12" borderId="3">
      <alignment vertical="center"/>
    </xf>
    <xf numFmtId="169" fontId="4" fillId="13" borderId="3" applyFont="0">
      <alignment horizontal="right" vertical="center"/>
    </xf>
    <xf numFmtId="1" fontId="4" fillId="13" borderId="3" applyFont="0">
      <alignment horizontal="right" vertical="center"/>
    </xf>
    <xf numFmtId="169" fontId="4" fillId="13" borderId="3" applyFont="0">
      <alignment vertical="center"/>
    </xf>
    <xf numFmtId="166" fontId="4" fillId="13" borderId="3" applyFont="0">
      <alignment vertical="center"/>
    </xf>
    <xf numFmtId="10" fontId="4" fillId="13" borderId="3" applyFont="0">
      <alignment horizontal="right" vertical="center"/>
    </xf>
    <xf numFmtId="9" fontId="4" fillId="13" borderId="3" applyFont="0">
      <alignment horizontal="right" vertical="center"/>
    </xf>
    <xf numFmtId="170" fontId="4" fillId="13" borderId="3" applyFont="0">
      <alignment horizontal="right" vertical="center"/>
    </xf>
    <xf numFmtId="10" fontId="4" fillId="13" borderId="8" applyFont="0">
      <alignment horizontal="right" vertical="center"/>
    </xf>
    <xf numFmtId="0" fontId="4" fillId="13" borderId="3" applyFont="0">
      <alignment horizontal="center" vertical="center" wrapText="1"/>
    </xf>
    <xf numFmtId="49" fontId="4" fillId="13" borderId="3" applyFont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26" fillId="0" borderId="9"/>
    <xf numFmtId="0" fontId="77" fillId="0" borderId="0" applyNumberFormat="0" applyFill="0" applyBorder="0" applyAlignment="0" applyProtection="0"/>
    <xf numFmtId="0" fontId="78" fillId="0" borderId="15" applyNumberFormat="0" applyFill="0" applyAlignment="0" applyProtection="0"/>
    <xf numFmtId="0" fontId="78" fillId="0" borderId="15" applyNumberFormat="0" applyFill="0" applyAlignment="0" applyProtection="0"/>
    <xf numFmtId="0" fontId="79" fillId="0" borderId="15" applyNumberFormat="0" applyFill="0" applyAlignment="0" applyProtection="0"/>
    <xf numFmtId="0" fontId="80" fillId="0" borderId="15" applyNumberFormat="0" applyFill="0" applyAlignment="0" applyProtection="0"/>
    <xf numFmtId="0" fontId="81" fillId="0" borderId="16" applyNumberFormat="0" applyFill="0" applyAlignment="0" applyProtection="0"/>
    <xf numFmtId="0" fontId="81" fillId="0" borderId="16" applyNumberFormat="0" applyFill="0" applyAlignment="0" applyProtection="0"/>
    <xf numFmtId="0" fontId="82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7" applyNumberFormat="0" applyFill="0" applyAlignment="0" applyProtection="0"/>
    <xf numFmtId="0" fontId="84" fillId="0" borderId="17" applyNumberFormat="0" applyFill="0" applyAlignment="0" applyProtection="0"/>
    <xf numFmtId="0" fontId="85" fillId="0" borderId="17" applyNumberFormat="0" applyFill="0" applyAlignment="0" applyProtection="0"/>
    <xf numFmtId="0" fontId="86" fillId="0" borderId="17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5" fontId="26" fillId="0" borderId="9"/>
    <xf numFmtId="180" fontId="32" fillId="0" borderId="0">
      <protection locked="0"/>
    </xf>
    <xf numFmtId="180" fontId="32" fillId="0" borderId="0">
      <protection locked="0"/>
    </xf>
    <xf numFmtId="0" fontId="87" fillId="0" borderId="18" applyNumberFormat="0" applyFill="0" applyAlignment="0" applyProtection="0"/>
    <xf numFmtId="0" fontId="87" fillId="0" borderId="18" applyNumberFormat="0" applyFill="0" applyAlignment="0" applyProtection="0"/>
    <xf numFmtId="0" fontId="88" fillId="0" borderId="18" applyNumberFormat="0" applyFill="0" applyAlignment="0" applyProtection="0"/>
    <xf numFmtId="0" fontId="89" fillId="0" borderId="18" applyNumberFormat="0" applyFill="0" applyAlignment="0" applyProtection="0"/>
    <xf numFmtId="164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17" fillId="0" borderId="0"/>
    <xf numFmtId="0" fontId="3" fillId="0" borderId="0"/>
    <xf numFmtId="43" fontId="3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34" fillId="0" borderId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34" fillId="0" borderId="0"/>
    <xf numFmtId="0" fontId="4" fillId="0" borderId="0"/>
    <xf numFmtId="0" fontId="25" fillId="0" borderId="0"/>
    <xf numFmtId="0" fontId="4" fillId="0" borderId="0" applyBorder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73"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horizontal="left"/>
    </xf>
    <xf numFmtId="0" fontId="92" fillId="0" borderId="0" xfId="0" applyFont="1" applyFill="1"/>
    <xf numFmtId="0" fontId="27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8" fillId="0" borderId="0" xfId="0" applyFont="1" applyFill="1" applyAlignment="1">
      <alignment vertical="center"/>
    </xf>
    <xf numFmtId="0" fontId="91" fillId="0" borderId="0" xfId="0" applyFont="1" applyFill="1" applyAlignment="1">
      <alignment vertical="center"/>
    </xf>
    <xf numFmtId="0" fontId="91" fillId="0" borderId="0" xfId="0" applyFont="1" applyFill="1" applyAlignment="1">
      <alignment horizontal="center" vertical="center"/>
    </xf>
    <xf numFmtId="0" fontId="33" fillId="0" borderId="0" xfId="155" applyFont="1" applyFill="1" applyAlignment="1" applyProtection="1"/>
    <xf numFmtId="0" fontId="95" fillId="0" borderId="0" xfId="155" applyFont="1" applyAlignment="1" applyProtection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217" applyFont="1" applyFill="1" applyBorder="1" applyAlignment="1">
      <alignment vertical="center"/>
    </xf>
    <xf numFmtId="2" fontId="27" fillId="0" borderId="0" xfId="217" applyNumberFormat="1" applyFont="1" applyFill="1" applyBorder="1" applyAlignment="1">
      <alignment horizontal="center" vertical="center" wrapText="1"/>
    </xf>
    <xf numFmtId="2" fontId="8" fillId="46" borderId="0" xfId="217" applyNumberFormat="1" applyFont="1" applyFill="1" applyBorder="1" applyAlignment="1">
      <alignment horizontal="left" vertical="center" wrapText="1"/>
    </xf>
    <xf numFmtId="2" fontId="8" fillId="45" borderId="0" xfId="217" applyNumberFormat="1" applyFont="1" applyFill="1" applyBorder="1" applyAlignment="1">
      <alignment horizontal="left" vertical="center" wrapText="1"/>
    </xf>
    <xf numFmtId="2" fontId="8" fillId="0" borderId="0" xfId="217" applyNumberFormat="1" applyFont="1" applyFill="1" applyBorder="1" applyAlignment="1">
      <alignment wrapText="1"/>
    </xf>
    <xf numFmtId="2" fontId="93" fillId="0" borderId="0" xfId="0" applyNumberFormat="1" applyFont="1" applyBorder="1"/>
    <xf numFmtId="2" fontId="94" fillId="0" borderId="0" xfId="237" applyNumberFormat="1" applyFont="1" applyBorder="1"/>
    <xf numFmtId="2" fontId="93" fillId="0" borderId="0" xfId="237" applyNumberFormat="1" applyFont="1" applyBorder="1"/>
    <xf numFmtId="0" fontId="27" fillId="0" borderId="0" xfId="0" applyFont="1" applyFill="1" applyBorder="1" applyAlignment="1">
      <alignment horizontal="center" vertical="center" wrapText="1"/>
    </xf>
    <xf numFmtId="2" fontId="93" fillId="0" borderId="0" xfId="0" applyNumberFormat="1" applyFont="1" applyBorder="1" applyAlignment="1">
      <alignment vertical="center"/>
    </xf>
    <xf numFmtId="2" fontId="95" fillId="0" borderId="0" xfId="155" applyNumberFormat="1" applyFont="1" applyBorder="1" applyAlignment="1" applyProtection="1"/>
    <xf numFmtId="0" fontId="95" fillId="0" borderId="0" xfId="155" applyFont="1" applyAlignment="1" applyProtection="1"/>
    <xf numFmtId="2" fontId="8" fillId="0" borderId="0" xfId="217" applyNumberFormat="1" applyFont="1" applyFill="1" applyBorder="1" applyAlignment="1">
      <alignment horizontal="left" vertical="center" wrapText="1"/>
    </xf>
    <xf numFmtId="2" fontId="95" fillId="0" borderId="0" xfId="155" applyNumberFormat="1" applyFont="1" applyBorder="1" applyAlignment="1" applyProtection="1">
      <alignment horizontal="left"/>
    </xf>
    <xf numFmtId="2" fontId="27" fillId="0" borderId="0" xfId="217" applyNumberFormat="1" applyFont="1" applyFill="1" applyBorder="1" applyAlignment="1">
      <alignment horizontal="left" vertical="center" wrapText="1"/>
    </xf>
    <xf numFmtId="2" fontId="27" fillId="0" borderId="0" xfId="217" applyNumberFormat="1" applyFont="1" applyFill="1" applyBorder="1" applyAlignment="1">
      <alignment horizontal="left"/>
    </xf>
    <xf numFmtId="2" fontId="8" fillId="0" borderId="0" xfId="217" applyNumberFormat="1" applyFont="1" applyFill="1" applyBorder="1" applyAlignment="1">
      <alignment horizontal="left"/>
    </xf>
    <xf numFmtId="2" fontId="8" fillId="0" borderId="0" xfId="217" applyNumberFormat="1" applyFont="1" applyFill="1" applyBorder="1" applyAlignment="1">
      <alignment horizontal="left" vertical="top" wrapText="1"/>
    </xf>
    <xf numFmtId="0" fontId="100" fillId="0" borderId="0" xfId="0" applyFont="1" applyAlignment="1">
      <alignment vertical="center"/>
    </xf>
    <xf numFmtId="0" fontId="101" fillId="0" borderId="0" xfId="0" applyFont="1" applyAlignment="1">
      <alignment vertical="center"/>
    </xf>
    <xf numFmtId="2" fontId="27" fillId="0" borderId="0" xfId="217" applyNumberFormat="1" applyFont="1" applyFill="1" applyBorder="1" applyAlignment="1">
      <alignment horizontal="center" vertical="center" wrapText="1"/>
    </xf>
    <xf numFmtId="2" fontId="94" fillId="0" borderId="0" xfId="0" applyNumberFormat="1" applyFont="1" applyBorder="1" applyAlignment="1">
      <alignment horizontal="center"/>
    </xf>
    <xf numFmtId="166" fontId="93" fillId="0" borderId="0" xfId="0" applyNumberFormat="1" applyFont="1" applyAlignment="1">
      <alignment horizontal="right"/>
    </xf>
    <xf numFmtId="166" fontId="93" fillId="46" borderId="0" xfId="0" applyNumberFormat="1" applyFont="1" applyFill="1" applyAlignment="1">
      <alignment horizontal="right"/>
    </xf>
    <xf numFmtId="166" fontId="93" fillId="0" borderId="0" xfId="0" applyNumberFormat="1" applyFont="1" applyBorder="1" applyAlignment="1">
      <alignment horizontal="right"/>
    </xf>
    <xf numFmtId="166" fontId="93" fillId="0" borderId="0" xfId="470" applyNumberFormat="1" applyFont="1" applyBorder="1" applyAlignment="1">
      <alignment horizontal="right"/>
    </xf>
    <xf numFmtId="1" fontId="93" fillId="0" borderId="0" xfId="470" applyNumberFormat="1" applyFont="1" applyBorder="1" applyAlignment="1">
      <alignment horizontal="right"/>
    </xf>
    <xf numFmtId="166" fontId="93" fillId="46" borderId="0" xfId="470" applyNumberFormat="1" applyFont="1" applyFill="1" applyBorder="1" applyAlignment="1">
      <alignment horizontal="right"/>
    </xf>
    <xf numFmtId="166" fontId="8" fillId="46" borderId="0" xfId="470" applyNumberFormat="1" applyFont="1" applyFill="1" applyBorder="1" applyAlignment="1">
      <alignment horizontal="right" wrapText="1"/>
    </xf>
    <xf numFmtId="1" fontId="8" fillId="46" borderId="0" xfId="470" applyNumberFormat="1" applyFont="1" applyFill="1" applyBorder="1" applyAlignment="1">
      <alignment horizontal="right" wrapText="1"/>
    </xf>
    <xf numFmtId="166" fontId="8" fillId="0" borderId="0" xfId="470" applyNumberFormat="1" applyFont="1" applyFill="1" applyBorder="1" applyAlignment="1">
      <alignment horizontal="right" wrapText="1"/>
    </xf>
    <xf numFmtId="1" fontId="8" fillId="0" borderId="0" xfId="470" applyNumberFormat="1" applyFont="1" applyFill="1" applyBorder="1" applyAlignment="1">
      <alignment horizontal="right" wrapText="1"/>
    </xf>
    <xf numFmtId="0" fontId="95" fillId="0" borderId="0" xfId="155" applyFont="1" applyFill="1" applyBorder="1" applyAlignment="1" applyProtection="1">
      <alignment horizontal="left" vertical="center"/>
    </xf>
    <xf numFmtId="2" fontId="8" fillId="0" borderId="0" xfId="217" applyNumberFormat="1" applyFont="1" applyFill="1" applyBorder="1" applyAlignment="1">
      <alignment horizontal="left" vertical="center" wrapText="1"/>
    </xf>
    <xf numFmtId="0" fontId="103" fillId="0" borderId="0" xfId="0" applyFont="1" applyFill="1" applyAlignment="1">
      <alignment horizontal="center" vertical="center"/>
    </xf>
    <xf numFmtId="3" fontId="103" fillId="0" borderId="0" xfId="0" applyNumberFormat="1" applyFont="1" applyFill="1" applyAlignment="1">
      <alignment vertical="center"/>
    </xf>
    <xf numFmtId="0" fontId="104" fillId="0" borderId="0" xfId="0" applyFont="1"/>
    <xf numFmtId="0" fontId="94" fillId="0" borderId="0" xfId="0" applyFont="1" applyAlignment="1">
      <alignment vertical="center"/>
    </xf>
    <xf numFmtId="0" fontId="0" fillId="0" borderId="0" xfId="0" applyAlignment="1">
      <alignment horizontal="justify" vertical="center"/>
    </xf>
    <xf numFmtId="0" fontId="8" fillId="0" borderId="0" xfId="0" applyFont="1" applyFill="1" applyAlignment="1"/>
    <xf numFmtId="0" fontId="8" fillId="0" borderId="0" xfId="0" applyFont="1" applyFill="1" applyBorder="1" applyAlignment="1">
      <alignment horizontal="left"/>
    </xf>
    <xf numFmtId="0" fontId="91" fillId="0" borderId="0" xfId="0" applyFont="1" applyFill="1" applyAlignment="1">
      <alignment horizontal="center"/>
    </xf>
    <xf numFmtId="0" fontId="105" fillId="0" borderId="0" xfId="0" applyFont="1" applyAlignment="1">
      <alignment vertical="center"/>
    </xf>
    <xf numFmtId="0" fontId="106" fillId="0" borderId="0" xfId="155" applyFont="1" applyFill="1" applyAlignment="1" applyProtection="1">
      <alignment horizontal="left" vertical="center"/>
    </xf>
    <xf numFmtId="0" fontId="106" fillId="0" borderId="0" xfId="155" applyFont="1" applyFill="1" applyBorder="1" applyAlignment="1" applyProtection="1">
      <alignment horizontal="left" vertical="center" wrapText="1"/>
    </xf>
    <xf numFmtId="0" fontId="106" fillId="0" borderId="0" xfId="155" applyFont="1" applyFill="1" applyBorder="1" applyAlignment="1" applyProtection="1">
      <alignment horizontal="left" vertical="center"/>
    </xf>
    <xf numFmtId="0" fontId="106" fillId="0" borderId="0" xfId="155" applyFont="1" applyFill="1" applyBorder="1" applyAlignment="1" applyProtection="1">
      <alignment vertical="center"/>
    </xf>
    <xf numFmtId="0" fontId="93" fillId="0" borderId="0" xfId="0" applyFont="1" applyBorder="1"/>
    <xf numFmtId="0" fontId="2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8" fillId="0" borderId="0" xfId="0" applyNumberFormat="1" applyFont="1" applyBorder="1"/>
    <xf numFmtId="17" fontId="8" fillId="0" borderId="0" xfId="0" applyNumberFormat="1" applyFont="1" applyFill="1" applyAlignment="1">
      <alignment horizontal="center" wrapText="1"/>
    </xf>
    <xf numFmtId="0" fontId="108" fillId="2" borderId="0" xfId="0" applyFont="1" applyFill="1" applyBorder="1" applyAlignment="1">
      <alignment wrapText="1"/>
    </xf>
    <xf numFmtId="182" fontId="109" fillId="2" borderId="0" xfId="318" applyNumberFormat="1" applyFont="1" applyFill="1" applyBorder="1" applyAlignment="1">
      <alignment horizontal="left" wrapText="1"/>
    </xf>
    <xf numFmtId="182" fontId="108" fillId="2" borderId="0" xfId="318" applyNumberFormat="1" applyFont="1" applyFill="1" applyBorder="1" applyAlignment="1">
      <alignment horizontal="left" wrapText="1"/>
    </xf>
    <xf numFmtId="182" fontId="109" fillId="2" borderId="0" xfId="318" applyNumberFormat="1" applyFont="1" applyFill="1" applyBorder="1" applyAlignment="1">
      <alignment wrapText="1"/>
    </xf>
    <xf numFmtId="183" fontId="108" fillId="2" borderId="0" xfId="318" applyNumberFormat="1" applyFont="1" applyFill="1" applyBorder="1" applyAlignment="1">
      <alignment horizontal="left" wrapText="1"/>
    </xf>
    <xf numFmtId="0" fontId="110" fillId="2" borderId="0" xfId="0" applyFont="1" applyFill="1" applyBorder="1" applyAlignment="1">
      <alignment wrapText="1"/>
    </xf>
    <xf numFmtId="49" fontId="27" fillId="0" borderId="0" xfId="0" applyNumberFormat="1" applyFont="1" applyBorder="1"/>
    <xf numFmtId="0" fontId="109" fillId="2" borderId="0" xfId="0" applyFont="1" applyFill="1" applyBorder="1" applyAlignment="1">
      <alignment wrapText="1"/>
    </xf>
    <xf numFmtId="183" fontId="109" fillId="2" borderId="0" xfId="318" applyNumberFormat="1" applyFont="1" applyFill="1" applyBorder="1" applyAlignment="1">
      <alignment horizontal="left" wrapText="1"/>
    </xf>
    <xf numFmtId="49" fontId="27" fillId="0" borderId="0" xfId="0" applyNumberFormat="1" applyFont="1" applyBorder="1" applyAlignment="1">
      <alignment wrapText="1"/>
    </xf>
    <xf numFmtId="3" fontId="111" fillId="0" borderId="0" xfId="0" applyNumberFormat="1" applyFont="1" applyFill="1" applyBorder="1" applyAlignment="1">
      <alignment horizontal="center" wrapText="1"/>
    </xf>
    <xf numFmtId="3" fontId="109" fillId="2" borderId="0" xfId="0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left"/>
    </xf>
    <xf numFmtId="0" fontId="93" fillId="0" borderId="0" xfId="0" applyFont="1"/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wrapText="1"/>
    </xf>
    <xf numFmtId="166" fontId="8" fillId="0" borderId="0" xfId="476" applyNumberFormat="1" applyFont="1" applyFill="1"/>
    <xf numFmtId="166" fontId="103" fillId="0" borderId="0" xfId="0" applyNumberFormat="1" applyFont="1" applyFill="1"/>
    <xf numFmtId="166" fontId="93" fillId="0" borderId="0" xfId="0" applyNumberFormat="1" applyFont="1"/>
    <xf numFmtId="17" fontId="0" fillId="0" borderId="0" xfId="0" applyNumberFormat="1" applyAlignment="1">
      <alignment horizontal="center" wrapText="1"/>
    </xf>
    <xf numFmtId="166" fontId="8" fillId="0" borderId="0" xfId="0" applyNumberFormat="1" applyFont="1" applyFill="1"/>
    <xf numFmtId="184" fontId="93" fillId="0" borderId="0" xfId="0" applyNumberFormat="1" applyFont="1"/>
    <xf numFmtId="0" fontId="89" fillId="0" borderId="0" xfId="0" applyFont="1"/>
    <xf numFmtId="184" fontId="93" fillId="0" borderId="0" xfId="0" applyNumberFormat="1" applyFont="1" applyAlignment="1"/>
    <xf numFmtId="184" fontId="93" fillId="0" borderId="0" xfId="0" applyNumberFormat="1" applyFont="1" applyAlignment="1">
      <alignment horizontal="right"/>
    </xf>
    <xf numFmtId="184" fontId="93" fillId="0" borderId="0" xfId="0" applyNumberFormat="1" applyFont="1" applyAlignment="1">
      <alignment horizontal="center"/>
    </xf>
    <xf numFmtId="17" fontId="93" fillId="0" borderId="0" xfId="0" applyNumberFormat="1" applyFont="1"/>
    <xf numFmtId="43" fontId="93" fillId="0" borderId="0" xfId="0" applyNumberFormat="1" applyFont="1" applyAlignment="1">
      <alignment horizontal="center" wrapText="1"/>
    </xf>
    <xf numFmtId="184" fontId="93" fillId="0" borderId="0" xfId="0" applyNumberFormat="1" applyFont="1" applyAlignment="1">
      <alignment horizontal="center" wrapText="1"/>
    </xf>
    <xf numFmtId="43" fontId="93" fillId="0" borderId="0" xfId="0" applyNumberFormat="1" applyFont="1"/>
    <xf numFmtId="0" fontId="93" fillId="0" borderId="0" xfId="0" applyFont="1" applyAlignment="1"/>
    <xf numFmtId="0" fontId="93" fillId="0" borderId="0" xfId="0" applyFont="1" applyAlignment="1">
      <alignment horizontal="right"/>
    </xf>
    <xf numFmtId="0" fontId="93" fillId="0" borderId="0" xfId="0" applyFont="1" applyAlignment="1">
      <alignment horizontal="center" wrapText="1"/>
    </xf>
    <xf numFmtId="0" fontId="93" fillId="0" borderId="0" xfId="0" applyFont="1" applyAlignment="1">
      <alignment horizontal="left" wrapText="1"/>
    </xf>
    <xf numFmtId="0" fontId="93" fillId="0" borderId="0" xfId="0" applyFont="1" applyAlignment="1">
      <alignment horizontal="center"/>
    </xf>
    <xf numFmtId="0" fontId="93" fillId="0" borderId="0" xfId="0" applyFont="1" applyAlignment="1">
      <alignment wrapText="1"/>
    </xf>
    <xf numFmtId="17" fontId="0" fillId="0" borderId="0" xfId="0" applyNumberFormat="1"/>
    <xf numFmtId="2" fontId="93" fillId="0" borderId="0" xfId="0" applyNumberFormat="1" applyFont="1" applyAlignment="1">
      <alignment wrapText="1"/>
    </xf>
    <xf numFmtId="2" fontId="93" fillId="0" borderId="0" xfId="0" applyNumberFormat="1" applyFont="1"/>
    <xf numFmtId="0" fontId="34" fillId="0" borderId="0" xfId="204"/>
    <xf numFmtId="0" fontId="0" fillId="0" borderId="0" xfId="204" applyFont="1"/>
    <xf numFmtId="2" fontId="93" fillId="0" borderId="0" xfId="0" applyNumberFormat="1" applyFont="1" applyAlignment="1">
      <alignment vertical="top" wrapText="1"/>
    </xf>
    <xf numFmtId="0" fontId="93" fillId="0" borderId="0" xfId="0" applyFont="1" applyAlignment="1">
      <alignment horizontal="left" vertical="top"/>
    </xf>
    <xf numFmtId="0" fontId="93" fillId="0" borderId="0" xfId="0" applyFont="1" applyAlignment="1">
      <alignment vertical="top" wrapText="1"/>
    </xf>
    <xf numFmtId="185" fontId="8" fillId="0" borderId="0" xfId="476" applyNumberFormat="1" applyFont="1" applyFill="1"/>
    <xf numFmtId="0" fontId="0" fillId="0" borderId="0" xfId="0" applyAlignment="1">
      <alignment horizontal="center"/>
    </xf>
    <xf numFmtId="0" fontId="27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7" fontId="8" fillId="0" borderId="0" xfId="0" applyNumberFormat="1" applyFont="1" applyFill="1" applyAlignment="1">
      <alignment horizontal="justify" vertical="center" wrapText="1"/>
    </xf>
    <xf numFmtId="185" fontId="8" fillId="0" borderId="0" xfId="476" applyNumberFormat="1" applyFont="1" applyFill="1" applyAlignment="1">
      <alignment horizontal="left" vertical="center"/>
    </xf>
    <xf numFmtId="185" fontId="8" fillId="0" borderId="0" xfId="476" applyNumberFormat="1" applyFont="1" applyFill="1" applyAlignment="1">
      <alignment horizontal="left" vertical="center" wrapText="1"/>
    </xf>
    <xf numFmtId="181" fontId="8" fillId="0" borderId="0" xfId="476" applyNumberFormat="1" applyFont="1" applyFill="1" applyAlignment="1">
      <alignment horizontal="center"/>
    </xf>
    <xf numFmtId="185" fontId="8" fillId="0" borderId="0" xfId="476" applyNumberFormat="1" applyFont="1" applyFill="1" applyAlignment="1">
      <alignment horizontal="center"/>
    </xf>
    <xf numFmtId="17" fontId="8" fillId="0" borderId="0" xfId="0" applyNumberFormat="1" applyFont="1" applyFill="1"/>
    <xf numFmtId="0" fontId="91" fillId="0" borderId="0" xfId="0" applyFont="1" applyFill="1"/>
    <xf numFmtId="185" fontId="8" fillId="0" borderId="0" xfId="476" applyNumberFormat="1" applyFont="1" applyFill="1" applyAlignment="1">
      <alignment horizontal="center" vertical="center"/>
    </xf>
    <xf numFmtId="185" fontId="8" fillId="0" borderId="0" xfId="476" applyNumberFormat="1" applyFont="1" applyFill="1" applyAlignment="1">
      <alignment horizontal="justify" vertical="center"/>
    </xf>
    <xf numFmtId="4" fontId="8" fillId="0" borderId="0" xfId="476" applyNumberFormat="1" applyFont="1" applyFill="1" applyAlignment="1">
      <alignment horizontal="center"/>
    </xf>
    <xf numFmtId="17" fontId="34" fillId="0" borderId="5" xfId="204" applyNumberFormat="1" applyBorder="1"/>
    <xf numFmtId="2" fontId="34" fillId="0" borderId="0" xfId="204" applyNumberFormat="1"/>
    <xf numFmtId="166" fontId="34" fillId="0" borderId="0" xfId="204" applyNumberFormat="1"/>
    <xf numFmtId="186" fontId="34" fillId="0" borderId="0" xfId="204" applyNumberFormat="1"/>
    <xf numFmtId="166" fontId="93" fillId="0" borderId="0" xfId="0" applyNumberFormat="1" applyFont="1" applyAlignment="1">
      <alignment wrapText="1"/>
    </xf>
    <xf numFmtId="0" fontId="27" fillId="0" borderId="0" xfId="0" applyFont="1" applyFill="1" applyBorder="1" applyAlignment="1">
      <alignment horizontal="left" vertical="center"/>
    </xf>
    <xf numFmtId="0" fontId="93" fillId="0" borderId="0" xfId="0" applyFont="1" applyAlignment="1">
      <alignment vertical="center"/>
    </xf>
    <xf numFmtId="0" fontId="93" fillId="0" borderId="0" xfId="0" applyFont="1" applyAlignment="1">
      <alignment horizontal="center" vertical="center"/>
    </xf>
    <xf numFmtId="0" fontId="8" fillId="0" borderId="0" xfId="209" applyFont="1" applyBorder="1" applyAlignment="1">
      <alignment horizontal="center" vertical="center"/>
    </xf>
    <xf numFmtId="0" fontId="93" fillId="0" borderId="0" xfId="209" applyFont="1" applyBorder="1" applyAlignment="1">
      <alignment horizontal="center" vertical="center" wrapText="1"/>
    </xf>
    <xf numFmtId="17" fontId="8" fillId="0" borderId="0" xfId="0" applyNumberFormat="1" applyFont="1" applyFill="1" applyAlignment="1">
      <alignment horizontal="center" vertical="center" wrapText="1"/>
    </xf>
    <xf numFmtId="2" fontId="8" fillId="0" borderId="0" xfId="209" applyNumberFormat="1" applyFont="1" applyBorder="1" applyAlignment="1">
      <alignment horizontal="right" vertical="center" wrapText="1"/>
    </xf>
    <xf numFmtId="2" fontId="8" fillId="0" borderId="0" xfId="209" applyNumberFormat="1" applyFont="1" applyBorder="1" applyAlignment="1">
      <alignment horizontal="right" vertical="center"/>
    </xf>
    <xf numFmtId="0" fontId="93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2" fontId="93" fillId="0" borderId="0" xfId="0" applyNumberFormat="1" applyFont="1" applyAlignment="1">
      <alignment vertical="center"/>
    </xf>
    <xf numFmtId="0" fontId="93" fillId="0" borderId="0" xfId="199" applyFont="1" applyAlignment="1">
      <alignment horizontal="center" vertical="center" wrapText="1"/>
    </xf>
    <xf numFmtId="43" fontId="93" fillId="0" borderId="0" xfId="475" applyNumberFormat="1" applyFont="1" applyAlignment="1">
      <alignment vertical="center"/>
    </xf>
    <xf numFmtId="43" fontId="93" fillId="0" borderId="0" xfId="475" applyFont="1" applyAlignment="1">
      <alignment vertical="center"/>
    </xf>
    <xf numFmtId="0" fontId="93" fillId="0" borderId="0" xfId="199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wrapText="1"/>
    </xf>
    <xf numFmtId="3" fontId="8" fillId="0" borderId="0" xfId="476" applyNumberFormat="1" applyFont="1" applyFill="1" applyAlignment="1">
      <alignment horizontal="center"/>
    </xf>
    <xf numFmtId="185" fontId="8" fillId="0" borderId="0" xfId="476" applyNumberFormat="1" applyFont="1" applyFill="1" applyAlignment="1">
      <alignment vertical="center"/>
    </xf>
    <xf numFmtId="17" fontId="8" fillId="0" borderId="0" xfId="0" applyNumberFormat="1" applyFont="1" applyFill="1" applyAlignment="1">
      <alignment horizontal="left"/>
    </xf>
    <xf numFmtId="0" fontId="2" fillId="0" borderId="0" xfId="497"/>
    <xf numFmtId="3" fontId="113" fillId="0" borderId="0" xfId="497" applyNumberFormat="1" applyFont="1" applyFill="1" applyAlignment="1">
      <alignment horizontal="center"/>
    </xf>
    <xf numFmtId="3" fontId="114" fillId="0" borderId="0" xfId="497" applyNumberFormat="1" applyFont="1" applyFill="1" applyAlignment="1">
      <alignment horizontal="center"/>
    </xf>
    <xf numFmtId="0" fontId="2" fillId="0" borderId="0" xfId="497" applyFill="1"/>
    <xf numFmtId="0" fontId="4" fillId="0" borderId="0" xfId="192"/>
    <xf numFmtId="0" fontId="4" fillId="0" borderId="0" xfId="192" applyAlignment="1">
      <alignment horizontal="center" vertical="center"/>
    </xf>
    <xf numFmtId="14" fontId="8" fillId="45" borderId="0" xfId="498" quotePrefix="1" applyNumberFormat="1" applyFont="1" applyFill="1" applyAlignment="1">
      <alignment vertical="center" wrapText="1"/>
    </xf>
    <xf numFmtId="0" fontId="27" fillId="0" borderId="0" xfId="499" applyFont="1" applyFill="1" applyBorder="1" applyAlignment="1">
      <alignment horizontal="left"/>
    </xf>
    <xf numFmtId="0" fontId="8" fillId="45" borderId="0" xfId="498" applyFont="1" applyFill="1" applyBorder="1" applyAlignment="1">
      <alignment horizontal="center" vertical="center" wrapText="1"/>
    </xf>
    <xf numFmtId="43" fontId="8" fillId="45" borderId="0" xfId="498" applyNumberFormat="1" applyFont="1" applyFill="1" applyBorder="1" applyAlignment="1">
      <alignment horizontal="center" vertical="center" wrapText="1"/>
    </xf>
    <xf numFmtId="0" fontId="4" fillId="0" borderId="0" xfId="192" applyAlignment="1">
      <alignment vertical="center"/>
    </xf>
    <xf numFmtId="17" fontId="8" fillId="45" borderId="0" xfId="499" applyNumberFormat="1" applyFont="1" applyFill="1" applyAlignment="1">
      <alignment horizontal="center"/>
    </xf>
    <xf numFmtId="2" fontId="8" fillId="45" borderId="0" xfId="471" applyNumberFormat="1" applyFont="1" applyFill="1" applyBorder="1" applyAlignment="1">
      <alignment horizontal="center"/>
    </xf>
    <xf numFmtId="0" fontId="4" fillId="0" borderId="0" xfId="192" applyFill="1"/>
    <xf numFmtId="0" fontId="4" fillId="0" borderId="0" xfId="192" applyFont="1" applyFill="1"/>
    <xf numFmtId="49" fontId="4" fillId="0" borderId="0" xfId="192" applyNumberFormat="1"/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217" applyFont="1" applyFill="1" applyBorder="1" applyAlignment="1">
      <alignment vertical="center"/>
    </xf>
    <xf numFmtId="0" fontId="104" fillId="0" borderId="0" xfId="0" applyFont="1" applyAlignment="1">
      <alignment horizontal="center" vertical="center" wrapText="1"/>
    </xf>
    <xf numFmtId="167" fontId="104" fillId="0" borderId="0" xfId="496" applyNumberFormat="1" applyFont="1"/>
    <xf numFmtId="16" fontId="93" fillId="0" borderId="0" xfId="0" applyNumberFormat="1" applyFont="1" applyAlignment="1">
      <alignment horizontal="center"/>
    </xf>
    <xf numFmtId="16" fontId="104" fillId="0" borderId="0" xfId="0" applyNumberFormat="1" applyFont="1"/>
    <xf numFmtId="16" fontId="93" fillId="0" borderId="0" xfId="0" applyNumberFormat="1" applyFont="1"/>
    <xf numFmtId="166" fontId="0" fillId="0" borderId="0" xfId="0" applyNumberFormat="1"/>
    <xf numFmtId="0" fontId="102" fillId="0" borderId="0" xfId="0" applyFont="1"/>
    <xf numFmtId="9" fontId="93" fillId="0" borderId="0" xfId="496" applyFont="1"/>
    <xf numFmtId="10" fontId="93" fillId="0" borderId="0" xfId="496" applyNumberFormat="1" applyFont="1"/>
    <xf numFmtId="167" fontId="93" fillId="0" borderId="0" xfId="496" applyNumberFormat="1" applyFont="1"/>
    <xf numFmtId="0" fontId="94" fillId="0" borderId="0" xfId="0" applyFont="1"/>
    <xf numFmtId="17" fontId="93" fillId="0" borderId="0" xfId="0" quotePrefix="1" applyNumberFormat="1" applyFont="1" applyBorder="1" applyAlignment="1">
      <alignment horizontal="center" vertical="center"/>
    </xf>
    <xf numFmtId="0" fontId="93" fillId="0" borderId="0" xfId="0" applyFont="1" applyBorder="1" applyAlignment="1">
      <alignment horizontal="center" vertical="center" wrapText="1"/>
    </xf>
    <xf numFmtId="0" fontId="8" fillId="0" borderId="0" xfId="500" applyFont="1" applyBorder="1" applyAlignment="1">
      <alignment horizontal="center" vertical="center" wrapText="1"/>
    </xf>
    <xf numFmtId="0" fontId="8" fillId="0" borderId="0" xfId="500" applyFont="1" applyBorder="1" applyAlignment="1">
      <alignment horizontal="center" vertical="center"/>
    </xf>
    <xf numFmtId="0" fontId="93" fillId="0" borderId="0" xfId="0" applyFont="1" applyBorder="1" applyAlignment="1">
      <alignment horizontal="left" vertical="center" wrapText="1"/>
    </xf>
    <xf numFmtId="167" fontId="93" fillId="0" borderId="0" xfId="496" applyNumberFormat="1" applyFont="1" applyBorder="1" applyAlignment="1">
      <alignment horizontal="center" vertical="center"/>
    </xf>
    <xf numFmtId="1" fontId="93" fillId="0" borderId="0" xfId="0" applyNumberFormat="1" applyFont="1" applyBorder="1" applyAlignment="1">
      <alignment horizontal="center" vertical="center"/>
    </xf>
    <xf numFmtId="1" fontId="93" fillId="0" borderId="0" xfId="496" applyNumberFormat="1" applyFont="1" applyBorder="1" applyAlignment="1">
      <alignment horizontal="center" vertical="center"/>
    </xf>
    <xf numFmtId="187" fontId="93" fillId="0" borderId="0" xfId="475" applyNumberFormat="1" applyFont="1" applyBorder="1" applyAlignment="1">
      <alignment horizontal="center" vertical="center"/>
    </xf>
    <xf numFmtId="188" fontId="93" fillId="0" borderId="0" xfId="475" applyNumberFormat="1" applyFont="1" applyBorder="1" applyAlignment="1">
      <alignment horizontal="center" vertical="center"/>
    </xf>
    <xf numFmtId="0" fontId="11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2" fontId="8" fillId="0" borderId="0" xfId="480" applyNumberFormat="1" applyFont="1" applyFill="1" applyAlignment="1">
      <alignment horizontal="center"/>
    </xf>
    <xf numFmtId="17" fontId="8" fillId="0" borderId="0" xfId="203" applyNumberFormat="1" applyFont="1" applyFill="1" applyAlignment="1">
      <alignment wrapText="1"/>
    </xf>
    <xf numFmtId="164" fontId="8" fillId="0" borderId="0" xfId="480" applyFont="1" applyFill="1"/>
    <xf numFmtId="0" fontId="119" fillId="0" borderId="0" xfId="0" applyFont="1"/>
    <xf numFmtId="17" fontId="8" fillId="0" borderId="0" xfId="0" applyNumberFormat="1" applyFont="1" applyFill="1" applyAlignment="1">
      <alignment horizontal="center" vertical="top" wrapText="1"/>
    </xf>
    <xf numFmtId="17" fontId="8" fillId="0" borderId="0" xfId="195" applyNumberFormat="1" applyFont="1" applyFill="1" applyAlignment="1">
      <alignment horizontal="left" wrapText="1"/>
    </xf>
    <xf numFmtId="0" fontId="25" fillId="0" borderId="0" xfId="195" applyFont="1" applyFill="1" applyAlignment="1"/>
    <xf numFmtId="17" fontId="8" fillId="0" borderId="0" xfId="195" applyNumberFormat="1" applyFont="1" applyFill="1" applyAlignment="1">
      <alignment wrapText="1"/>
    </xf>
    <xf numFmtId="17" fontId="8" fillId="0" borderId="0" xfId="195" applyNumberFormat="1" applyFont="1" applyFill="1" applyAlignment="1">
      <alignment horizontal="left"/>
    </xf>
    <xf numFmtId="17" fontId="8" fillId="0" borderId="0" xfId="195" applyNumberFormat="1" applyFont="1" applyFill="1"/>
    <xf numFmtId="166" fontId="92" fillId="0" borderId="0" xfId="0" applyNumberFormat="1" applyFont="1" applyFill="1"/>
    <xf numFmtId="9" fontId="8" fillId="0" borderId="0" xfId="0" applyNumberFormat="1" applyFont="1" applyFill="1" applyAlignment="1">
      <alignment horizontal="left"/>
    </xf>
    <xf numFmtId="1" fontId="8" fillId="0" borderId="0" xfId="195" applyNumberFormat="1" applyFont="1" applyFill="1" applyAlignment="1">
      <alignment horizontal="center" wrapText="1"/>
    </xf>
    <xf numFmtId="4" fontId="8" fillId="0" borderId="0" xfId="480" applyNumberFormat="1" applyFont="1" applyFill="1" applyAlignment="1">
      <alignment horizontal="center"/>
    </xf>
    <xf numFmtId="9" fontId="8" fillId="0" borderId="0" xfId="0" applyNumberFormat="1" applyFont="1" applyFill="1" applyAlignment="1">
      <alignment horizontal="left" wrapText="1"/>
    </xf>
    <xf numFmtId="0" fontId="27" fillId="0" borderId="0" xfId="0" quotePrefix="1" applyFont="1" applyFill="1" applyBorder="1" applyAlignment="1">
      <alignment horizontal="left"/>
    </xf>
    <xf numFmtId="49" fontId="8" fillId="0" borderId="0" xfId="0" applyNumberFormat="1" applyFont="1" applyFill="1" applyAlignment="1">
      <alignment horizontal="center" vertical="center" wrapText="1"/>
    </xf>
    <xf numFmtId="2" fontId="8" fillId="0" borderId="0" xfId="195" applyNumberFormat="1" applyFont="1" applyFill="1" applyAlignment="1">
      <alignment horizontal="center" wrapText="1"/>
    </xf>
    <xf numFmtId="0" fontId="8" fillId="0" borderId="0" xfId="235" applyFont="1" applyFill="1"/>
    <xf numFmtId="0" fontId="8" fillId="0" borderId="0" xfId="235" applyFont="1" applyFill="1" applyBorder="1" applyAlignment="1">
      <alignment horizontal="left"/>
    </xf>
    <xf numFmtId="0" fontId="27" fillId="0" borderId="0" xfId="235" applyFont="1" applyFill="1" applyBorder="1" applyAlignment="1">
      <alignment horizontal="left"/>
    </xf>
    <xf numFmtId="0" fontId="8" fillId="0" borderId="0" xfId="235" applyFont="1" applyFill="1" applyBorder="1" applyAlignment="1">
      <alignment horizontal="center" vertical="top" wrapText="1"/>
    </xf>
    <xf numFmtId="17" fontId="8" fillId="0" borderId="0" xfId="235" applyNumberFormat="1" applyFont="1" applyFill="1" applyAlignment="1">
      <alignment horizontal="center" vertical="top" wrapText="1"/>
    </xf>
    <xf numFmtId="2" fontId="8" fillId="0" borderId="0" xfId="235" applyNumberFormat="1" applyFont="1" applyFill="1" applyAlignment="1">
      <alignment horizontal="center"/>
    </xf>
    <xf numFmtId="2" fontId="8" fillId="0" borderId="0" xfId="495" applyNumberFormat="1" applyFont="1" applyFill="1" applyAlignment="1">
      <alignment horizontal="center"/>
    </xf>
    <xf numFmtId="2" fontId="8" fillId="0" borderId="0" xfId="494" applyNumberFormat="1" applyFont="1" applyFill="1" applyAlignment="1">
      <alignment horizontal="center"/>
    </xf>
    <xf numFmtId="166" fontId="8" fillId="0" borderId="0" xfId="235" applyNumberFormat="1" applyFont="1" applyFill="1" applyAlignment="1">
      <alignment horizontal="center"/>
    </xf>
    <xf numFmtId="0" fontId="91" fillId="0" borderId="0" xfId="0" applyFont="1" applyFill="1" applyBorder="1" applyAlignment="1">
      <alignment horizontal="left"/>
    </xf>
    <xf numFmtId="0" fontId="11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49" fontId="8" fillId="0" borderId="0" xfId="0" quotePrefix="1" applyNumberFormat="1" applyFont="1" applyFill="1" applyBorder="1" applyAlignment="1">
      <alignment horizontal="center" wrapText="1"/>
    </xf>
    <xf numFmtId="17" fontId="8" fillId="0" borderId="0" xfId="501" applyNumberFormat="1" applyFont="1" applyFill="1" applyBorder="1" applyAlignment="1">
      <alignment horizontal="right" wrapText="1"/>
    </xf>
    <xf numFmtId="166" fontId="8" fillId="0" borderId="0" xfId="0" applyNumberFormat="1" applyFont="1" applyFill="1" applyAlignment="1">
      <alignment horizontal="center" vertical="center"/>
    </xf>
    <xf numFmtId="166" fontId="8" fillId="0" borderId="0" xfId="492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166" fontId="93" fillId="0" borderId="0" xfId="0" applyNumberFormat="1" applyFont="1" applyFill="1" applyAlignment="1">
      <alignment horizontal="center" vertical="center"/>
    </xf>
    <xf numFmtId="166" fontId="93" fillId="0" borderId="0" xfId="502" applyNumberFormat="1" applyFont="1" applyFill="1" applyAlignment="1">
      <alignment horizontal="center" vertical="center"/>
    </xf>
    <xf numFmtId="166" fontId="8" fillId="0" borderId="0" xfId="503" applyNumberFormat="1" applyFont="1" applyFill="1" applyBorder="1" applyAlignment="1">
      <alignment horizontal="center"/>
    </xf>
    <xf numFmtId="166" fontId="93" fillId="0" borderId="0" xfId="504" applyNumberFormat="1" applyFont="1" applyFill="1" applyAlignment="1">
      <alignment horizontal="center" vertical="center"/>
    </xf>
    <xf numFmtId="166" fontId="93" fillId="0" borderId="0" xfId="505" applyNumberFormat="1" applyFont="1" applyFill="1" applyAlignment="1">
      <alignment horizontal="center" vertical="center"/>
    </xf>
    <xf numFmtId="17" fontId="91" fillId="0" borderId="0" xfId="0" applyNumberFormat="1" applyFont="1" applyFill="1" applyAlignment="1">
      <alignment wrapText="1"/>
    </xf>
    <xf numFmtId="166" fontId="91" fillId="0" borderId="0" xfId="492" applyNumberFormat="1" applyFont="1" applyFill="1" applyAlignment="1">
      <alignment horizontal="right"/>
    </xf>
    <xf numFmtId="0" fontId="91" fillId="0" borderId="0" xfId="491" applyFont="1" applyFill="1" applyBorder="1" applyAlignment="1">
      <alignment horizontal="left"/>
    </xf>
    <xf numFmtId="0" fontId="27" fillId="0" borderId="0" xfId="491" applyFont="1" applyFill="1" applyBorder="1" applyAlignment="1">
      <alignment horizontal="left" vertical="center"/>
    </xf>
    <xf numFmtId="0" fontId="8" fillId="0" borderId="0" xfId="491" applyFont="1" applyFill="1" applyBorder="1" applyAlignment="1">
      <alignment horizontal="left"/>
    </xf>
    <xf numFmtId="17" fontId="27" fillId="45" borderId="0" xfId="0" applyNumberFormat="1" applyFont="1" applyFill="1" applyAlignment="1">
      <alignment horizontal="center"/>
    </xf>
    <xf numFmtId="3" fontId="93" fillId="0" borderId="0" xfId="0" applyNumberFormat="1" applyFont="1" applyAlignment="1">
      <alignment horizontal="center"/>
    </xf>
    <xf numFmtId="0" fontId="93" fillId="0" borderId="19" xfId="0" applyFont="1" applyBorder="1"/>
    <xf numFmtId="3" fontId="93" fillId="0" borderId="19" xfId="0" applyNumberFormat="1" applyFont="1" applyBorder="1" applyAlignment="1">
      <alignment horizontal="center"/>
    </xf>
    <xf numFmtId="0" fontId="93" fillId="0" borderId="0" xfId="0" applyFont="1" applyFill="1" applyBorder="1"/>
    <xf numFmtId="0" fontId="93" fillId="0" borderId="19" xfId="0" applyFont="1" applyFill="1" applyBorder="1"/>
    <xf numFmtId="3" fontId="93" fillId="0" borderId="0" xfId="0" applyNumberFormat="1" applyFont="1" applyBorder="1" applyAlignment="1">
      <alignment horizontal="center"/>
    </xf>
    <xf numFmtId="3" fontId="93" fillId="0" borderId="0" xfId="0" applyNumberFormat="1" applyFont="1"/>
    <xf numFmtId="0" fontId="91" fillId="0" borderId="0" xfId="491" applyFont="1" applyFill="1" applyBorder="1"/>
    <xf numFmtId="0" fontId="91" fillId="0" borderId="0" xfId="491" applyFont="1" applyFill="1"/>
    <xf numFmtId="0" fontId="123" fillId="0" borderId="0" xfId="491" applyFont="1" applyFill="1" applyBorder="1" applyAlignment="1">
      <alignment horizontal="center"/>
    </xf>
    <xf numFmtId="0" fontId="91" fillId="0" borderId="0" xfId="491" applyFont="1" applyFill="1" applyAlignment="1"/>
    <xf numFmtId="17" fontId="8" fillId="0" borderId="0" xfId="491" applyNumberFormat="1" applyFont="1" applyFill="1" applyAlignment="1">
      <alignment horizontal="center"/>
    </xf>
    <xf numFmtId="0" fontId="91" fillId="0" borderId="0" xfId="491" applyFont="1" applyFill="1" applyBorder="1" applyAlignment="1">
      <alignment wrapText="1"/>
    </xf>
    <xf numFmtId="0" fontId="8" fillId="0" borderId="0" xfId="491" applyFont="1" applyFill="1" applyAlignment="1">
      <alignment horizontal="center" wrapText="1"/>
    </xf>
    <xf numFmtId="0" fontId="91" fillId="0" borderId="0" xfId="491" applyFont="1" applyFill="1" applyBorder="1" applyAlignment="1">
      <alignment horizontal="center" wrapText="1"/>
    </xf>
    <xf numFmtId="0" fontId="8" fillId="0" borderId="0" xfId="491" applyFont="1" applyFill="1" applyBorder="1"/>
    <xf numFmtId="1" fontId="93" fillId="0" borderId="0" xfId="0" applyNumberFormat="1" applyFont="1" applyAlignment="1">
      <alignment horizontal="center" vertical="center"/>
    </xf>
    <xf numFmtId="166" fontId="93" fillId="0" borderId="0" xfId="0" applyNumberFormat="1" applyFont="1" applyAlignment="1">
      <alignment horizontal="center" vertical="center"/>
    </xf>
    <xf numFmtId="0" fontId="8" fillId="0" borderId="0" xfId="0" applyFont="1"/>
    <xf numFmtId="1" fontId="8" fillId="0" borderId="0" xfId="492" applyNumberFormat="1" applyFont="1" applyFill="1" applyAlignment="1">
      <alignment horizontal="center"/>
    </xf>
    <xf numFmtId="166" fontId="8" fillId="0" borderId="0" xfId="492" applyNumberFormat="1" applyFont="1" applyFill="1" applyAlignment="1">
      <alignment horizontal="center"/>
    </xf>
    <xf numFmtId="0" fontId="8" fillId="0" borderId="0" xfId="491" applyFont="1" applyFill="1" applyAlignment="1">
      <alignment wrapText="1"/>
    </xf>
    <xf numFmtId="17" fontId="91" fillId="0" borderId="0" xfId="491" applyNumberFormat="1" applyFont="1" applyFill="1" applyBorder="1" applyAlignment="1">
      <alignment horizontal="center" wrapText="1"/>
    </xf>
    <xf numFmtId="183" fontId="91" fillId="0" borderId="0" xfId="318" applyNumberFormat="1" applyFont="1" applyFill="1" applyBorder="1"/>
    <xf numFmtId="0" fontId="8" fillId="0" borderId="0" xfId="491" applyFont="1" applyFill="1" applyAlignment="1"/>
    <xf numFmtId="0" fontId="93" fillId="45" borderId="0" xfId="0" applyFont="1" applyFill="1"/>
    <xf numFmtId="0" fontId="94" fillId="45" borderId="0" xfId="0" applyFont="1" applyFill="1"/>
    <xf numFmtId="0" fontId="93" fillId="45" borderId="0" xfId="232" applyFont="1" applyFill="1"/>
    <xf numFmtId="0" fontId="93" fillId="45" borderId="0" xfId="0" applyFont="1" applyFill="1" applyAlignment="1">
      <alignment horizontal="right"/>
    </xf>
    <xf numFmtId="0" fontId="93" fillId="45" borderId="0" xfId="232" applyFont="1" applyFill="1" applyAlignment="1">
      <alignment wrapText="1"/>
    </xf>
    <xf numFmtId="1" fontId="93" fillId="45" borderId="0" xfId="0" applyNumberFormat="1" applyFont="1" applyFill="1"/>
    <xf numFmtId="0" fontId="124" fillId="45" borderId="0" xfId="0" applyFont="1" applyFill="1" applyAlignment="1">
      <alignment vertical="center" readingOrder="1"/>
    </xf>
    <xf numFmtId="0" fontId="93" fillId="45" borderId="0" xfId="0" applyFont="1" applyFill="1" applyAlignment="1">
      <alignment horizontal="left"/>
    </xf>
    <xf numFmtId="0" fontId="93" fillId="45" borderId="0" xfId="232" applyFont="1" applyFill="1" applyAlignment="1">
      <alignment horizontal="right"/>
    </xf>
    <xf numFmtId="4" fontId="93" fillId="45" borderId="0" xfId="0" applyNumberFormat="1" applyFont="1" applyFill="1"/>
    <xf numFmtId="0" fontId="94" fillId="45" borderId="0" xfId="0" applyFont="1" applyFill="1" applyBorder="1"/>
    <xf numFmtId="0" fontId="93" fillId="45" borderId="0" xfId="0" quotePrefix="1" applyFont="1" applyFill="1" applyBorder="1" applyAlignment="1">
      <alignment horizontal="center" vertical="center"/>
    </xf>
    <xf numFmtId="0" fontId="93" fillId="45" borderId="0" xfId="0" applyFont="1" applyFill="1" applyBorder="1"/>
    <xf numFmtId="166" fontId="93" fillId="45" borderId="0" xfId="0" applyNumberFormat="1" applyFont="1" applyFill="1" applyBorder="1"/>
    <xf numFmtId="4" fontId="93" fillId="45" borderId="0" xfId="0" applyNumberFormat="1" applyFont="1" applyFill="1" applyBorder="1"/>
    <xf numFmtId="0" fontId="93" fillId="45" borderId="0" xfId="232" applyFont="1" applyFill="1" applyBorder="1"/>
    <xf numFmtId="0" fontId="93" fillId="45" borderId="0" xfId="232" applyFont="1" applyFill="1" applyBorder="1" applyAlignment="1">
      <alignment wrapText="1"/>
    </xf>
    <xf numFmtId="1" fontId="93" fillId="45" borderId="0" xfId="0" applyNumberFormat="1" applyFont="1" applyFill="1" applyBorder="1"/>
    <xf numFmtId="0" fontId="27" fillId="45" borderId="0" xfId="0" applyFont="1" applyFill="1" applyBorder="1" applyAlignment="1">
      <alignment vertical="center"/>
    </xf>
    <xf numFmtId="0" fontId="93" fillId="45" borderId="0" xfId="0" quotePrefix="1" applyFont="1" applyFill="1" applyBorder="1" applyAlignment="1">
      <alignment horizontal="center" vertical="center" wrapText="1"/>
    </xf>
    <xf numFmtId="3" fontId="93" fillId="45" borderId="0" xfId="0" applyNumberFormat="1" applyFont="1" applyFill="1"/>
    <xf numFmtId="0" fontId="27" fillId="2" borderId="0" xfId="0" applyFont="1" applyFill="1" applyAlignment="1">
      <alignment vertical="center"/>
    </xf>
    <xf numFmtId="0" fontId="93" fillId="0" borderId="0" xfId="0" applyFont="1" applyBorder="1" applyAlignment="1">
      <alignment horizontal="right"/>
    </xf>
    <xf numFmtId="1" fontId="93" fillId="0" borderId="0" xfId="0" applyNumberFormat="1" applyFont="1" applyBorder="1"/>
    <xf numFmtId="4" fontId="93" fillId="0" borderId="0" xfId="0" applyNumberFormat="1" applyFont="1" applyBorder="1"/>
    <xf numFmtId="0" fontId="94" fillId="0" borderId="0" xfId="0" applyFont="1" applyFill="1" applyBorder="1" applyAlignment="1">
      <alignment horizontal="left"/>
    </xf>
    <xf numFmtId="0" fontId="93" fillId="0" borderId="0" xfId="0" applyFont="1" applyFill="1"/>
    <xf numFmtId="0" fontId="93" fillId="0" borderId="0" xfId="0" applyFont="1" applyFill="1" applyBorder="1" applyAlignment="1">
      <alignment horizontal="left"/>
    </xf>
    <xf numFmtId="0" fontId="94" fillId="0" borderId="0" xfId="0" applyFont="1" applyFill="1" applyBorder="1" applyAlignment="1">
      <alignment horizontal="left" vertical="center"/>
    </xf>
    <xf numFmtId="0" fontId="94" fillId="0" borderId="0" xfId="0" applyFont="1" applyFill="1" applyBorder="1" applyAlignment="1">
      <alignment horizontal="center" wrapText="1"/>
    </xf>
    <xf numFmtId="0" fontId="93" fillId="0" borderId="0" xfId="0" applyFont="1" applyFill="1" applyAlignment="1">
      <alignment horizontal="center" wrapText="1"/>
    </xf>
    <xf numFmtId="17" fontId="93" fillId="0" borderId="0" xfId="0" applyNumberFormat="1" applyFont="1" applyFill="1" applyBorder="1" applyAlignment="1">
      <alignment horizontal="center"/>
    </xf>
    <xf numFmtId="166" fontId="93" fillId="0" borderId="0" xfId="0" applyNumberFormat="1" applyFont="1" applyFill="1"/>
    <xf numFmtId="17" fontId="93" fillId="0" borderId="0" xfId="0" quotePrefix="1" applyNumberFormat="1" applyFont="1" applyFill="1" applyBorder="1" applyAlignment="1">
      <alignment horizontal="center"/>
    </xf>
    <xf numFmtId="0" fontId="93" fillId="0" borderId="0" xfId="0" applyFont="1" applyFill="1" applyAlignment="1">
      <alignment horizontal="center" vertical="center"/>
    </xf>
    <xf numFmtId="0" fontId="93" fillId="0" borderId="0" xfId="0" applyFont="1" applyFill="1" applyAlignment="1">
      <alignment horizontal="center" vertical="center" wrapText="1"/>
    </xf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horizontal="right"/>
    </xf>
    <xf numFmtId="0" fontId="8" fillId="0" borderId="0" xfId="217" applyFont="1" applyFill="1" applyBorder="1" applyAlignment="1">
      <alignment horizontal="center" vertical="center" wrapText="1"/>
    </xf>
    <xf numFmtId="43" fontId="8" fillId="0" borderId="0" xfId="217" applyNumberFormat="1" applyFont="1" applyFill="1" applyBorder="1" applyAlignment="1">
      <alignment horizontal="center" vertical="center" wrapText="1"/>
    </xf>
    <xf numFmtId="4" fontId="93" fillId="0" borderId="0" xfId="0" applyNumberFormat="1" applyFont="1"/>
    <xf numFmtId="14" fontId="93" fillId="0" borderId="0" xfId="0" applyNumberFormat="1" applyFont="1"/>
    <xf numFmtId="43" fontId="0" fillId="0" borderId="0" xfId="475" applyFont="1"/>
    <xf numFmtId="14" fontId="8" fillId="0" borderId="0" xfId="0" applyNumberFormat="1" applyFont="1" applyBorder="1"/>
    <xf numFmtId="0" fontId="106" fillId="0" borderId="0" xfId="155" applyFont="1" applyAlignment="1" applyProtection="1">
      <alignment horizontal="left" vertical="center"/>
    </xf>
    <xf numFmtId="17" fontId="94" fillId="0" borderId="0" xfId="0" applyNumberFormat="1" applyFont="1" applyAlignment="1">
      <alignment horizontal="center"/>
    </xf>
    <xf numFmtId="0" fontId="95" fillId="0" borderId="0" xfId="155" applyFont="1" applyFill="1" applyAlignment="1" applyProtection="1">
      <alignment vertical="center"/>
    </xf>
    <xf numFmtId="0" fontId="118" fillId="0" borderId="0" xfId="155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84" fontId="8" fillId="0" borderId="0" xfId="475" applyNumberFormat="1" applyFont="1" applyFill="1" applyAlignment="1">
      <alignment vertical="center"/>
    </xf>
    <xf numFmtId="184" fontId="91" fillId="0" borderId="0" xfId="0" applyNumberFormat="1" applyFont="1" applyFill="1" applyAlignment="1">
      <alignment vertical="center"/>
    </xf>
    <xf numFmtId="9" fontId="91" fillId="0" borderId="0" xfId="496" applyFont="1" applyFill="1" applyAlignment="1">
      <alignment vertical="center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  <xf numFmtId="0" fontId="27" fillId="0" borderId="0" xfId="0" applyFont="1" applyBorder="1" applyAlignment="1"/>
    <xf numFmtId="182" fontId="93" fillId="0" borderId="0" xfId="480" applyNumberFormat="1" applyFont="1" applyFill="1"/>
    <xf numFmtId="0" fontId="94" fillId="0" borderId="0" xfId="204" applyFont="1" applyFill="1" applyBorder="1"/>
    <xf numFmtId="0" fontId="93" fillId="0" borderId="0" xfId="204" applyFont="1" applyFill="1" applyBorder="1"/>
    <xf numFmtId="0" fontId="93" fillId="0" borderId="0" xfId="0" applyFont="1" applyFill="1" applyBorder="1" applyAlignment="1">
      <alignment horizontal="center"/>
    </xf>
    <xf numFmtId="182" fontId="93" fillId="0" borderId="0" xfId="480" applyNumberFormat="1" applyFont="1" applyFill="1" applyBorder="1"/>
    <xf numFmtId="189" fontId="93" fillId="0" borderId="0" xfId="0" applyNumberFormat="1" applyFont="1" applyFill="1"/>
    <xf numFmtId="0" fontId="93" fillId="0" borderId="0" xfId="204" applyFont="1" applyFill="1" applyBorder="1" applyAlignment="1">
      <alignment horizontal="center" vertical="center"/>
    </xf>
    <xf numFmtId="0" fontId="93" fillId="0" borderId="0" xfId="204" applyFont="1" applyFill="1" applyBorder="1" applyAlignment="1">
      <alignment vertical="center" wrapText="1"/>
    </xf>
    <xf numFmtId="0" fontId="93" fillId="0" borderId="0" xfId="204" applyFont="1" applyFill="1" applyBorder="1" applyAlignment="1">
      <alignment horizontal="center" vertical="center" wrapText="1"/>
    </xf>
    <xf numFmtId="182" fontId="93" fillId="0" borderId="0" xfId="490" applyNumberFormat="1" applyFont="1" applyFill="1" applyBorder="1"/>
    <xf numFmtId="164" fontId="93" fillId="0" borderId="0" xfId="490" applyFont="1" applyFill="1" applyBorder="1"/>
    <xf numFmtId="0" fontId="93" fillId="0" borderId="0" xfId="0" applyFont="1" applyFill="1" applyBorder="1" applyAlignment="1">
      <alignment horizontal="center" wrapText="1"/>
    </xf>
    <xf numFmtId="0" fontId="93" fillId="0" borderId="0" xfId="0" applyFont="1" applyFill="1" applyAlignment="1">
      <alignment horizontal="center"/>
    </xf>
    <xf numFmtId="0" fontId="94" fillId="0" borderId="0" xfId="204" applyFont="1" applyFill="1" applyBorder="1" applyAlignment="1">
      <alignment vertical="center"/>
    </xf>
    <xf numFmtId="0" fontId="93" fillId="0" borderId="0" xfId="204" applyFont="1" applyFill="1" applyBorder="1" applyAlignment="1">
      <alignment vertical="center"/>
    </xf>
    <xf numFmtId="0" fontId="111" fillId="0" borderId="0" xfId="204" applyFont="1" applyFill="1" applyBorder="1" applyAlignment="1">
      <alignment vertical="center" wrapText="1"/>
    </xf>
    <xf numFmtId="0" fontId="111" fillId="0" borderId="0" xfId="204" applyFont="1" applyFill="1" applyBorder="1" applyAlignment="1">
      <alignment horizontal="center" vertical="center" wrapText="1"/>
    </xf>
    <xf numFmtId="17" fontId="93" fillId="0" borderId="0" xfId="204" applyNumberFormat="1" applyFont="1" applyFill="1" applyAlignment="1">
      <alignment horizontal="center" vertical="center" wrapText="1"/>
    </xf>
    <xf numFmtId="4" fontId="93" fillId="0" borderId="0" xfId="204" applyNumberFormat="1" applyFont="1" applyFill="1" applyBorder="1" applyAlignment="1">
      <alignment vertical="center" wrapText="1"/>
    </xf>
    <xf numFmtId="17" fontId="93" fillId="0" borderId="0" xfId="204" applyNumberFormat="1" applyFont="1" applyFill="1" applyAlignment="1">
      <alignment horizontal="center" vertical="center"/>
    </xf>
    <xf numFmtId="0" fontId="93" fillId="0" borderId="0" xfId="491" applyFont="1"/>
    <xf numFmtId="0" fontId="94" fillId="0" borderId="0" xfId="491" applyFont="1"/>
    <xf numFmtId="0" fontId="93" fillId="0" borderId="0" xfId="0" applyFont="1" applyFill="1" applyBorder="1" applyAlignment="1">
      <alignment horizontal="center" vertical="center" wrapText="1"/>
    </xf>
    <xf numFmtId="17" fontId="93" fillId="0" borderId="0" xfId="0" applyNumberFormat="1" applyFont="1" applyFill="1" applyBorder="1" applyAlignment="1">
      <alignment horizontal="center" vertical="center" wrapText="1"/>
    </xf>
    <xf numFmtId="190" fontId="93" fillId="0" borderId="0" xfId="0" applyNumberFormat="1" applyFont="1" applyFill="1" applyBorder="1"/>
    <xf numFmtId="191" fontId="93" fillId="0" borderId="0" xfId="0" applyNumberFormat="1" applyFont="1" applyFill="1" applyBorder="1"/>
    <xf numFmtId="191" fontId="93" fillId="0" borderId="0" xfId="0" applyNumberFormat="1" applyFont="1"/>
    <xf numFmtId="192" fontId="93" fillId="0" borderId="0" xfId="0" applyNumberFormat="1" applyFont="1"/>
    <xf numFmtId="17" fontId="8" fillId="0" borderId="0" xfId="0" applyNumberFormat="1" applyFont="1" applyFill="1" applyAlignment="1">
      <alignment horizontal="center"/>
    </xf>
    <xf numFmtId="2" fontId="8" fillId="0" borderId="0" xfId="471" applyNumberFormat="1" applyFont="1" applyFill="1" applyBorder="1" applyAlignment="1">
      <alignment horizontal="center" vertical="center"/>
    </xf>
    <xf numFmtId="2" fontId="8" fillId="0" borderId="0" xfId="0" applyNumberFormat="1" applyFont="1" applyFill="1"/>
    <xf numFmtId="2" fontId="8" fillId="45" borderId="0" xfId="471" applyNumberFormat="1" applyFont="1" applyFill="1" applyBorder="1" applyAlignment="1">
      <alignment horizontal="center" vertical="center"/>
    </xf>
    <xf numFmtId="17" fontId="8" fillId="0" borderId="0" xfId="0" applyNumberFormat="1" applyFont="1" applyFill="1" applyBorder="1" applyAlignment="1">
      <alignment horizontal="center"/>
    </xf>
    <xf numFmtId="184" fontId="8" fillId="0" borderId="0" xfId="217" applyNumberFormat="1" applyFont="1" applyFill="1" applyAlignment="1">
      <alignment horizontal="center"/>
    </xf>
    <xf numFmtId="0" fontId="126" fillId="0" borderId="0" xfId="0" applyFont="1" applyAlignment="1">
      <alignment vertical="center"/>
    </xf>
    <xf numFmtId="17" fontId="27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Alignment="1">
      <alignment horizontal="center" wrapText="1"/>
    </xf>
    <xf numFmtId="1" fontId="8" fillId="0" borderId="0" xfId="0" applyNumberFormat="1" applyFont="1" applyFill="1" applyAlignment="1">
      <alignment horizontal="right" wrapText="1"/>
    </xf>
    <xf numFmtId="166" fontId="8" fillId="0" borderId="0" xfId="0" applyNumberFormat="1" applyFont="1" applyFill="1" applyBorder="1"/>
    <xf numFmtId="1" fontId="8" fillId="45" borderId="0" xfId="0" applyNumberFormat="1" applyFont="1" applyFill="1" applyAlignment="1">
      <alignment horizontal="right" wrapText="1"/>
    </xf>
    <xf numFmtId="166" fontId="8" fillId="45" borderId="0" xfId="0" applyNumberFormat="1" applyFont="1" applyFill="1" applyBorder="1"/>
    <xf numFmtId="1" fontId="8" fillId="0" borderId="0" xfId="0" applyNumberFormat="1" applyFont="1" applyFill="1" applyBorder="1" applyAlignment="1">
      <alignment horizontal="center"/>
    </xf>
    <xf numFmtId="1" fontId="8" fillId="0" borderId="0" xfId="318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right" wrapText="1"/>
    </xf>
    <xf numFmtId="1" fontId="8" fillId="45" borderId="0" xfId="0" applyNumberFormat="1" applyFont="1" applyFill="1" applyBorder="1" applyAlignment="1">
      <alignment horizontal="right" wrapText="1"/>
    </xf>
    <xf numFmtId="2" fontId="8" fillId="0" borderId="0" xfId="217" applyNumberFormat="1" applyFont="1" applyFill="1" applyBorder="1" applyAlignment="1">
      <alignment horizontal="center" wrapText="1"/>
    </xf>
    <xf numFmtId="164" fontId="93" fillId="0" borderId="0" xfId="480" applyFont="1" applyAlignment="1">
      <alignment horizontal="center"/>
    </xf>
    <xf numFmtId="2" fontId="8" fillId="0" borderId="0" xfId="471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 wrapText="1"/>
    </xf>
    <xf numFmtId="166" fontId="8" fillId="45" borderId="0" xfId="0" applyNumberFormat="1" applyFont="1" applyFill="1" applyBorder="1" applyAlignment="1">
      <alignment horizontal="right" wrapText="1"/>
    </xf>
    <xf numFmtId="17" fontId="8" fillId="0" borderId="0" xfId="0" applyNumberFormat="1" applyFont="1" applyFill="1" applyBorder="1" applyAlignment="1">
      <alignment horizontal="center" vertical="center" wrapText="1"/>
    </xf>
    <xf numFmtId="183" fontId="8" fillId="45" borderId="0" xfId="318" applyNumberFormat="1" applyFont="1" applyFill="1" applyBorder="1" applyAlignment="1"/>
    <xf numFmtId="183" fontId="8" fillId="0" borderId="0" xfId="318" applyNumberFormat="1" applyFont="1" applyFill="1" applyBorder="1"/>
    <xf numFmtId="184" fontId="8" fillId="0" borderId="0" xfId="217" applyNumberFormat="1" applyFont="1" applyFill="1" applyBorder="1" applyAlignment="1">
      <alignment horizontal="center" wrapText="1"/>
    </xf>
    <xf numFmtId="167" fontId="8" fillId="0" borderId="0" xfId="496" applyNumberFormat="1" applyFont="1" applyFill="1" applyBorder="1" applyAlignment="1">
      <alignment horizontal="center" vertical="center"/>
    </xf>
    <xf numFmtId="0" fontId="120" fillId="0" borderId="0" xfId="155" applyFont="1" applyAlignment="1" applyProtection="1">
      <alignment horizontal="justify" vertical="center"/>
    </xf>
    <xf numFmtId="17" fontId="103" fillId="0" borderId="0" xfId="0" quotePrefix="1" applyNumberFormat="1" applyFont="1" applyFill="1" applyAlignment="1">
      <alignment horizontal="center" vertical="center" wrapText="1"/>
    </xf>
    <xf numFmtId="0" fontId="103" fillId="0" borderId="0" xfId="0" quotePrefix="1" applyFont="1" applyFill="1" applyAlignment="1">
      <alignment horizontal="center" vertical="center" wrapText="1"/>
    </xf>
    <xf numFmtId="0" fontId="8" fillId="0" borderId="0" xfId="192" applyFont="1"/>
    <xf numFmtId="0" fontId="8" fillId="0" borderId="0" xfId="192" applyFont="1" applyAlignment="1">
      <alignment horizontal="center" vertical="center"/>
    </xf>
    <xf numFmtId="0" fontId="8" fillId="0" borderId="0" xfId="192" applyFont="1" applyAlignment="1">
      <alignment vertical="center"/>
    </xf>
    <xf numFmtId="0" fontId="8" fillId="0" borderId="0" xfId="192" applyFont="1" applyFill="1" applyAlignment="1">
      <alignment vertical="center"/>
    </xf>
    <xf numFmtId="0" fontId="8" fillId="0" borderId="0" xfId="192" applyFont="1" applyFill="1"/>
    <xf numFmtId="49" fontId="8" fillId="0" borderId="0" xfId="192" applyNumberFormat="1" applyFont="1"/>
    <xf numFmtId="49" fontId="8" fillId="0" borderId="0" xfId="192" applyNumberFormat="1" applyFont="1" applyAlignment="1">
      <alignment horizontal="center" vertical="center"/>
    </xf>
    <xf numFmtId="0" fontId="8" fillId="0" borderId="0" xfId="192" applyFont="1" applyFill="1" applyAlignment="1">
      <alignment horizontal="center" vertical="center"/>
    </xf>
    <xf numFmtId="0" fontId="8" fillId="45" borderId="0" xfId="192" applyFont="1" applyFill="1" applyBorder="1"/>
    <xf numFmtId="0" fontId="8" fillId="0" borderId="0" xfId="192" applyFont="1" applyAlignment="1">
      <alignment horizontal="center"/>
    </xf>
    <xf numFmtId="0" fontId="8" fillId="0" borderId="0" xfId="192" applyFont="1" applyFill="1" applyBorder="1"/>
    <xf numFmtId="0" fontId="8" fillId="0" borderId="0" xfId="192" quotePrefix="1" applyFont="1"/>
    <xf numFmtId="17" fontId="93" fillId="0" borderId="0" xfId="0" applyNumberFormat="1" applyFont="1" applyAlignment="1">
      <alignment wrapText="1"/>
    </xf>
    <xf numFmtId="0" fontId="93" fillId="0" borderId="0" xfId="204" applyFont="1" applyBorder="1" applyAlignment="1">
      <alignment horizontal="center" vertical="center" wrapText="1"/>
    </xf>
    <xf numFmtId="0" fontId="93" fillId="0" borderId="0" xfId="0" applyFont="1" applyAlignment="1">
      <alignment vertical="top"/>
    </xf>
    <xf numFmtId="0" fontId="93" fillId="0" borderId="0" xfId="0" applyFont="1" applyAlignment="1">
      <alignment vertical="center" wrapText="1"/>
    </xf>
    <xf numFmtId="0" fontId="93" fillId="0" borderId="0" xfId="204" applyFont="1" applyAlignment="1">
      <alignment horizontal="center" vertical="center" wrapText="1"/>
    </xf>
    <xf numFmtId="0" fontId="106" fillId="0" borderId="0" xfId="155" applyFont="1" applyFill="1" applyAlignment="1" applyProtection="1">
      <alignment horizontal="left" vertical="center" wrapText="1"/>
    </xf>
    <xf numFmtId="0" fontId="0" fillId="0" borderId="0" xfId="0" applyAlignment="1">
      <alignment wrapText="1"/>
    </xf>
    <xf numFmtId="9" fontId="93" fillId="0" borderId="0" xfId="0" applyNumberFormat="1" applyFont="1" applyAlignment="1">
      <alignment horizontal="center" vertical="center" wrapText="1"/>
    </xf>
    <xf numFmtId="10" fontId="93" fillId="0" borderId="0" xfId="0" applyNumberFormat="1" applyFont="1" applyAlignment="1">
      <alignment horizontal="center"/>
    </xf>
    <xf numFmtId="0" fontId="93" fillId="0" borderId="0" xfId="0" applyFont="1" applyBorder="1" applyAlignment="1">
      <alignment wrapText="1"/>
    </xf>
    <xf numFmtId="181" fontId="93" fillId="0" borderId="0" xfId="0" applyNumberFormat="1" applyFont="1" applyBorder="1" applyAlignment="1">
      <alignment horizontal="center"/>
    </xf>
    <xf numFmtId="181" fontId="93" fillId="0" borderId="0" xfId="0" applyNumberFormat="1" applyFont="1" applyAlignment="1">
      <alignment horizontal="center"/>
    </xf>
    <xf numFmtId="0" fontId="27" fillId="0" borderId="0" xfId="0" applyFont="1" applyFill="1" applyBorder="1" applyAlignment="1">
      <alignment horizontal="center" vertical="center" wrapText="1"/>
    </xf>
    <xf numFmtId="0" fontId="101" fillId="0" borderId="0" xfId="0" applyFont="1" applyAlignment="1">
      <alignment vertical="center" wrapText="1"/>
    </xf>
    <xf numFmtId="0" fontId="104" fillId="0" borderId="0" xfId="0" quotePrefix="1" applyFont="1" applyAlignment="1">
      <alignment wrapText="1"/>
    </xf>
    <xf numFmtId="194" fontId="93" fillId="0" borderId="0" xfId="0" applyNumberFormat="1" applyFont="1" applyFill="1"/>
    <xf numFmtId="2" fontId="8" fillId="0" borderId="0" xfId="217" applyNumberFormat="1" applyFont="1" applyFill="1" applyBorder="1" applyAlignment="1">
      <alignment horizontal="left" vertical="center" wrapText="1"/>
    </xf>
    <xf numFmtId="2" fontId="96" fillId="0" borderId="0" xfId="217" applyNumberFormat="1" applyFont="1" applyFill="1" applyBorder="1" applyAlignment="1">
      <alignment horizontal="left" vertical="center" wrapText="1"/>
    </xf>
    <xf numFmtId="2" fontId="93" fillId="0" borderId="0" xfId="0" applyNumberFormat="1" applyFont="1" applyBorder="1" applyAlignment="1">
      <alignment horizontal="left" vertical="center" wrapText="1"/>
    </xf>
    <xf numFmtId="2" fontId="93" fillId="45" borderId="0" xfId="0" applyNumberFormat="1" applyFont="1" applyFill="1" applyBorder="1" applyAlignment="1">
      <alignment horizontal="left" vertical="center" wrapText="1"/>
    </xf>
    <xf numFmtId="2" fontId="93" fillId="0" borderId="0" xfId="0" applyNumberFormat="1" applyFont="1" applyFill="1" applyBorder="1" applyAlignment="1">
      <alignment horizontal="left" vertical="center" wrapText="1"/>
    </xf>
    <xf numFmtId="2" fontId="27" fillId="0" borderId="0" xfId="217" applyNumberFormat="1" applyFont="1" applyFill="1" applyBorder="1" applyAlignment="1">
      <alignment horizontal="left"/>
    </xf>
    <xf numFmtId="2" fontId="8" fillId="0" borderId="0" xfId="217" applyNumberFormat="1" applyFont="1" applyFill="1" applyBorder="1" applyAlignment="1">
      <alignment horizontal="left"/>
    </xf>
    <xf numFmtId="2" fontId="95" fillId="0" borderId="0" xfId="155" applyNumberFormat="1" applyFont="1" applyBorder="1" applyAlignment="1" applyProtection="1">
      <alignment horizontal="left"/>
    </xf>
    <xf numFmtId="2" fontId="93" fillId="0" borderId="0" xfId="0" applyNumberFormat="1" applyFont="1" applyBorder="1" applyAlignment="1">
      <alignment horizontal="left"/>
    </xf>
    <xf numFmtId="2" fontId="8" fillId="0" borderId="0" xfId="217" applyNumberFormat="1" applyFont="1" applyFill="1" applyBorder="1" applyAlignment="1">
      <alignment horizontal="left" wrapText="1"/>
    </xf>
    <xf numFmtId="2" fontId="8" fillId="0" borderId="0" xfId="217" applyNumberFormat="1" applyFont="1" applyFill="1" applyBorder="1" applyAlignment="1">
      <alignment horizontal="left" vertical="top" wrapText="1"/>
    </xf>
    <xf numFmtId="2" fontId="27" fillId="0" borderId="0" xfId="217" applyNumberFormat="1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left"/>
    </xf>
    <xf numFmtId="49" fontId="27" fillId="0" borderId="0" xfId="0" applyNumberFormat="1" applyFont="1" applyBorder="1" applyAlignment="1">
      <alignment horizontal="center"/>
    </xf>
    <xf numFmtId="193" fontId="27" fillId="0" borderId="0" xfId="0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14" fontId="8" fillId="45" borderId="0" xfId="498" quotePrefix="1" applyNumberFormat="1" applyFont="1" applyFill="1" applyAlignment="1">
      <alignment horizontal="left" vertical="top" wrapText="1"/>
    </xf>
    <xf numFmtId="14" fontId="8" fillId="0" borderId="0" xfId="217" quotePrefix="1" applyNumberFormat="1" applyFont="1" applyFill="1" applyAlignment="1">
      <alignment horizontal="left" vertical="center" wrapText="1"/>
    </xf>
    <xf numFmtId="0" fontId="27" fillId="0" borderId="0" xfId="0" applyFont="1" applyFill="1" applyBorder="1" applyAlignment="1">
      <alignment horizontal="center"/>
    </xf>
    <xf numFmtId="193" fontId="8" fillId="0" borderId="0" xfId="0" quotePrefix="1" applyNumberFormat="1" applyFont="1" applyFill="1" applyBorder="1" applyAlignment="1">
      <alignment horizontal="center" vertical="center"/>
    </xf>
    <xf numFmtId="14" fontId="8" fillId="0" borderId="0" xfId="192" applyNumberFormat="1" applyFont="1" applyFill="1" applyBorder="1" applyAlignment="1">
      <alignment horizontal="left" vertical="center" wrapText="1"/>
    </xf>
    <xf numFmtId="17" fontId="8" fillId="0" borderId="0" xfId="0" applyNumberFormat="1" applyFont="1" applyFill="1" applyBorder="1" applyAlignment="1">
      <alignment horizontal="left" vertical="center" wrapText="1"/>
    </xf>
    <xf numFmtId="0" fontId="93" fillId="0" borderId="0" xfId="0" applyFont="1" applyAlignment="1">
      <alignment horizontal="left" wrapText="1"/>
    </xf>
    <xf numFmtId="0" fontId="93" fillId="0" borderId="0" xfId="0" applyFont="1" applyFill="1" applyBorder="1" applyAlignment="1">
      <alignment horizontal="left" vertical="center" wrapText="1"/>
    </xf>
    <xf numFmtId="0" fontId="93" fillId="0" borderId="0" xfId="0" applyFont="1" applyBorder="1" applyAlignment="1">
      <alignment horizontal="left" vertical="center" wrapText="1"/>
    </xf>
    <xf numFmtId="0" fontId="93" fillId="0" borderId="0" xfId="0" applyFont="1" applyAlignment="1">
      <alignment horizontal="center"/>
    </xf>
    <xf numFmtId="0" fontId="27" fillId="0" borderId="0" xfId="0" applyFont="1" applyFill="1" applyBorder="1" applyAlignment="1">
      <alignment horizontal="left" vertical="top" wrapText="1"/>
    </xf>
    <xf numFmtId="185" fontId="8" fillId="0" borderId="0" xfId="476" applyNumberFormat="1" applyFont="1" applyFill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 wrapText="1"/>
    </xf>
    <xf numFmtId="0" fontId="93" fillId="0" borderId="0" xfId="204" applyFont="1" applyFill="1" applyBorder="1" applyAlignment="1">
      <alignment horizontal="center"/>
    </xf>
    <xf numFmtId="0" fontId="93" fillId="0" borderId="0" xfId="204" applyFont="1" applyFill="1" applyBorder="1" applyAlignment="1">
      <alignment horizontal="center" vertical="center"/>
    </xf>
    <xf numFmtId="0" fontId="93" fillId="0" borderId="0" xfId="0" applyFont="1" applyFill="1" applyAlignment="1">
      <alignment horizontal="left" wrapText="1"/>
    </xf>
    <xf numFmtId="49" fontId="93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9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/>
    </xf>
    <xf numFmtId="0" fontId="94" fillId="0" borderId="0" xfId="0" applyFont="1" applyAlignment="1">
      <alignment horizontal="center"/>
    </xf>
    <xf numFmtId="17" fontId="8" fillId="0" borderId="0" xfId="491" quotePrefix="1" applyNumberFormat="1" applyFont="1" applyFill="1" applyAlignment="1">
      <alignment horizontal="center"/>
    </xf>
    <xf numFmtId="17" fontId="8" fillId="0" borderId="0" xfId="491" applyNumberFormat="1" applyFont="1" applyFill="1" applyBorder="1" applyAlignment="1">
      <alignment horizontal="left" vertical="center" wrapText="1"/>
    </xf>
    <xf numFmtId="0" fontId="93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center" vertical="center"/>
    </xf>
    <xf numFmtId="0" fontId="116" fillId="0" borderId="0" xfId="0" applyFont="1" applyFill="1" applyBorder="1" applyAlignment="1">
      <alignment horizontal="justify" vertical="center" wrapText="1"/>
    </xf>
    <xf numFmtId="0" fontId="27" fillId="0" borderId="0" xfId="0" applyFont="1" applyFill="1" applyAlignment="1">
      <alignment horizontal="center" wrapText="1"/>
    </xf>
    <xf numFmtId="9" fontId="8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0" fillId="0" borderId="0" xfId="0" applyAlignment="1"/>
    <xf numFmtId="9" fontId="8" fillId="0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center"/>
    </xf>
    <xf numFmtId="0" fontId="8" fillId="0" borderId="0" xfId="235" applyFont="1" applyFill="1" applyBorder="1" applyAlignment="1">
      <alignment horizontal="center" wrapText="1"/>
    </xf>
    <xf numFmtId="0" fontId="27" fillId="0" borderId="0" xfId="235" applyFont="1" applyFill="1" applyAlignment="1">
      <alignment horizontal="center" vertical="center" wrapText="1"/>
    </xf>
    <xf numFmtId="9" fontId="8" fillId="0" borderId="0" xfId="271" applyFont="1" applyFill="1" applyAlignment="1">
      <alignment horizontal="center" vertical="center"/>
    </xf>
    <xf numFmtId="0" fontId="8" fillId="0" borderId="0" xfId="235" applyFont="1" applyFill="1" applyBorder="1" applyAlignment="1">
      <alignment horizontal="center" vertical="center" wrapText="1"/>
    </xf>
    <xf numFmtId="0" fontId="27" fillId="0" borderId="0" xfId="235" applyFont="1" applyFill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3" fillId="0" borderId="0" xfId="0" quotePrefix="1" applyFont="1" applyAlignment="1">
      <alignment horizontal="left" vertical="center" wrapText="1"/>
    </xf>
    <xf numFmtId="0" fontId="93" fillId="0" borderId="0" xfId="0" applyFont="1" applyAlignment="1">
      <alignment horizontal="left" vertical="center" wrapText="1"/>
    </xf>
    <xf numFmtId="14" fontId="93" fillId="0" borderId="0" xfId="0" quotePrefix="1" applyNumberFormat="1" applyFont="1" applyAlignment="1">
      <alignment horizontal="left" vertical="center" wrapText="1"/>
    </xf>
    <xf numFmtId="14" fontId="93" fillId="0" borderId="0" xfId="0" applyNumberFormat="1" applyFont="1" applyAlignment="1">
      <alignment horizontal="left" vertical="center" wrapText="1"/>
    </xf>
    <xf numFmtId="0" fontId="93" fillId="45" borderId="0" xfId="0" applyFont="1" applyFill="1" applyBorder="1" applyAlignment="1">
      <alignment vertical="center" wrapText="1"/>
    </xf>
    <xf numFmtId="0" fontId="2" fillId="0" borderId="0" xfId="497" applyAlignment="1">
      <alignment horizontal="center"/>
    </xf>
    <xf numFmtId="185" fontId="8" fillId="0" borderId="0" xfId="476" applyNumberFormat="1" applyFont="1" applyFill="1" applyAlignment="1">
      <alignment horizontal="center" vertical="center" wrapText="1"/>
    </xf>
    <xf numFmtId="0" fontId="104" fillId="0" borderId="0" xfId="0" quotePrefix="1" applyFont="1" applyAlignment="1">
      <alignment horizontal="left" wrapText="1"/>
    </xf>
  </cellXfs>
  <cellStyles count="507">
    <cellStyle name="=C:\WINNT35\SYSTEM32\COMMAND.COM" xfId="1"/>
    <cellStyle name="20% - Ênfase1" xfId="2" builtinId="30" customBuiltin="1"/>
    <cellStyle name="20% - Ênfase1 2" xfId="3"/>
    <cellStyle name="20% - Ênfase1 2 2" xfId="4"/>
    <cellStyle name="20% - Ênfase1 3" xfId="5"/>
    <cellStyle name="20% - Ênfase2" xfId="6" builtinId="34" customBuiltin="1"/>
    <cellStyle name="20% - Ênfase2 2" xfId="7"/>
    <cellStyle name="20% - Ênfase2 2 2" xfId="8"/>
    <cellStyle name="20% - Ênfase2 3" xfId="9"/>
    <cellStyle name="20% - Ênfase3" xfId="10" builtinId="38" customBuiltin="1"/>
    <cellStyle name="20% - Ênfase3 2" xfId="11"/>
    <cellStyle name="20% - Ênfase3 2 2" xfId="12"/>
    <cellStyle name="20% - Ênfase3 3" xfId="13"/>
    <cellStyle name="20% - Ênfase4" xfId="14" builtinId="42" customBuiltin="1"/>
    <cellStyle name="20% - Ênfase4 2" xfId="15"/>
    <cellStyle name="20% - Ênfase4 2 2" xfId="16"/>
    <cellStyle name="20% - Ênfase4 3" xfId="17"/>
    <cellStyle name="20% - Ênfase5" xfId="18" builtinId="46" customBuiltin="1"/>
    <cellStyle name="20% - Ênfase5 2" xfId="19"/>
    <cellStyle name="20% - Ênfase5 2 2" xfId="20"/>
    <cellStyle name="20% - Ênfase5 3" xfId="21"/>
    <cellStyle name="20% - Ênfase6" xfId="22" builtinId="50" customBuiltin="1"/>
    <cellStyle name="20% - Ênfase6 2" xfId="23"/>
    <cellStyle name="20% - Ênfase6 2 2" xfId="24"/>
    <cellStyle name="20% - Ênfase6 3" xfId="25"/>
    <cellStyle name="40% - Ênfase1" xfId="26" builtinId="31" customBuiltin="1"/>
    <cellStyle name="40% - Ênfase1 2" xfId="27"/>
    <cellStyle name="40% - Ênfase1 2 2" xfId="28"/>
    <cellStyle name="40% - Ênfase1 3" xfId="29"/>
    <cellStyle name="40% - Ênfase2" xfId="30" builtinId="35" customBuiltin="1"/>
    <cellStyle name="40% - Ênfase2 2" xfId="31"/>
    <cellStyle name="40% - Ênfase2 2 2" xfId="32"/>
    <cellStyle name="40% - Ênfase2 3" xfId="33"/>
    <cellStyle name="40% - Ênfase3" xfId="34" builtinId="39" customBuiltin="1"/>
    <cellStyle name="40% - Ênfase3 2" xfId="35"/>
    <cellStyle name="40% - Ênfase3 2 2" xfId="36"/>
    <cellStyle name="40% - Ênfase3 3" xfId="37"/>
    <cellStyle name="40% - Ênfase4" xfId="38" builtinId="43" customBuiltin="1"/>
    <cellStyle name="40% - Ênfase4 2" xfId="39"/>
    <cellStyle name="40% - Ênfase4 2 2" xfId="40"/>
    <cellStyle name="40% - Ênfase4 3" xfId="41"/>
    <cellStyle name="40% - Ênfase5" xfId="42" builtinId="47" customBuiltin="1"/>
    <cellStyle name="40% - Ênfase5 2" xfId="43"/>
    <cellStyle name="40% - Ênfase5 2 2" xfId="44"/>
    <cellStyle name="40% - Ênfase5 3" xfId="45"/>
    <cellStyle name="40% - Ênfase6" xfId="46" builtinId="51" customBuiltin="1"/>
    <cellStyle name="40% - Ênfase6 2" xfId="47"/>
    <cellStyle name="40% - Ênfase6 2 2" xfId="48"/>
    <cellStyle name="40% - Ênfase6 3" xfId="49"/>
    <cellStyle name="60% - Ênfase1" xfId="50" builtinId="32" customBuiltin="1"/>
    <cellStyle name="60% - Ênfase1 2" xfId="51"/>
    <cellStyle name="60% - Ênfase1 2 2" xfId="52"/>
    <cellStyle name="60% - Ênfase1 3" xfId="53"/>
    <cellStyle name="60% - Ênfase2" xfId="54" builtinId="36" customBuiltin="1"/>
    <cellStyle name="60% - Ênfase2 2" xfId="55"/>
    <cellStyle name="60% - Ênfase2 2 2" xfId="56"/>
    <cellStyle name="60% - Ênfase2 3" xfId="57"/>
    <cellStyle name="60% - Ênfase3" xfId="58" builtinId="40" customBuiltin="1"/>
    <cellStyle name="60% - Ênfase3 2" xfId="59"/>
    <cellStyle name="60% - Ênfase3 2 2" xfId="60"/>
    <cellStyle name="60% - Ênfase3 3" xfId="61"/>
    <cellStyle name="60% - Ênfase4" xfId="62" builtinId="44" customBuiltin="1"/>
    <cellStyle name="60% - Ênfase4 2" xfId="63"/>
    <cellStyle name="60% - Ênfase4 2 2" xfId="64"/>
    <cellStyle name="60% - Ênfase4 3" xfId="65"/>
    <cellStyle name="60% - Ênfase5" xfId="66" builtinId="48" customBuiltin="1"/>
    <cellStyle name="60% - Ênfase5 2" xfId="67"/>
    <cellStyle name="60% - Ênfase5 2 2" xfId="68"/>
    <cellStyle name="60% - Ênfase5 3" xfId="69"/>
    <cellStyle name="60% - Ênfase6" xfId="70" builtinId="52" customBuiltin="1"/>
    <cellStyle name="60% - Ênfase6 2" xfId="71"/>
    <cellStyle name="60% - Ênfase6 2 2" xfId="72"/>
    <cellStyle name="60% - Ênfase6 3" xfId="73"/>
    <cellStyle name="b0let" xfId="74"/>
    <cellStyle name="Bol-Data" xfId="75"/>
    <cellStyle name="bolet" xfId="76"/>
    <cellStyle name="bolet 2" xfId="77"/>
    <cellStyle name="bolet 3" xfId="78"/>
    <cellStyle name="Boletim" xfId="79"/>
    <cellStyle name="Bom" xfId="80" builtinId="26" customBuiltin="1"/>
    <cellStyle name="Bom 2" xfId="81"/>
    <cellStyle name="Bom 2 2" xfId="82"/>
    <cellStyle name="Bom 3" xfId="83"/>
    <cellStyle name="Cálculo" xfId="84" builtinId="22" customBuiltin="1"/>
    <cellStyle name="Cálculo 2" xfId="85"/>
    <cellStyle name="Cálculo 2 2" xfId="86"/>
    <cellStyle name="Cálculo 3" xfId="87"/>
    <cellStyle name="Célula de Verificação" xfId="88" builtinId="23" customBuiltin="1"/>
    <cellStyle name="Célula de Verificação 2" xfId="89"/>
    <cellStyle name="Célula de Verificação 2 2" xfId="90"/>
    <cellStyle name="Célula de Verificação 3" xfId="91"/>
    <cellStyle name="Célula Vinculada" xfId="92" builtinId="24" customBuiltin="1"/>
    <cellStyle name="Célula Vinculada 2" xfId="93"/>
    <cellStyle name="Célula Vinculada 2 2" xfId="94"/>
    <cellStyle name="Célula Vinculada 3" xfId="95"/>
    <cellStyle name="checkExposure" xfId="96"/>
    <cellStyle name="clsAltData" xfId="97"/>
    <cellStyle name="clsColumnHeader" xfId="98"/>
    <cellStyle name="clsData" xfId="99"/>
    <cellStyle name="clsDefault" xfId="100"/>
    <cellStyle name="clsIndexTableTitle" xfId="101"/>
    <cellStyle name="clsReportFooter" xfId="102"/>
    <cellStyle name="clsReportHeader" xfId="103"/>
    <cellStyle name="clsRowHeader" xfId="104"/>
    <cellStyle name="clsScale" xfId="105"/>
    <cellStyle name="Comma [0] 2" xfId="106"/>
    <cellStyle name="Comma [0] 2 2" xfId="107"/>
    <cellStyle name="Comma [0]_Q12" xfId="108"/>
    <cellStyle name="Comma 2" xfId="109"/>
    <cellStyle name="Comma 2 2" xfId="110"/>
    <cellStyle name="Comma 3" xfId="111"/>
    <cellStyle name="Comma 3 2" xfId="112"/>
    <cellStyle name="Comma_Q12" xfId="113"/>
    <cellStyle name="Currency [0]_Q12" xfId="114"/>
    <cellStyle name="Currency 2" xfId="115"/>
    <cellStyle name="Currency_Q12" xfId="116"/>
    <cellStyle name="Data" xfId="117"/>
    <cellStyle name="Ênfase1" xfId="118" builtinId="29" customBuiltin="1"/>
    <cellStyle name="Ênfase1 2" xfId="119"/>
    <cellStyle name="Ênfase1 2 2" xfId="120"/>
    <cellStyle name="Ênfase1 3" xfId="121"/>
    <cellStyle name="Ênfase2" xfId="122" builtinId="33" customBuiltin="1"/>
    <cellStyle name="Ênfase2 2" xfId="123"/>
    <cellStyle name="Ênfase2 2 2" xfId="124"/>
    <cellStyle name="Ênfase2 3" xfId="125"/>
    <cellStyle name="Ênfase3" xfId="126" builtinId="37" customBuiltin="1"/>
    <cellStyle name="Ênfase3 2" xfId="127"/>
    <cellStyle name="Ênfase3 2 2" xfId="128"/>
    <cellStyle name="Ênfase3 3" xfId="129"/>
    <cellStyle name="Ênfase4" xfId="130" builtinId="41" customBuiltin="1"/>
    <cellStyle name="Ênfase4 2" xfId="131"/>
    <cellStyle name="Ênfase4 2 2" xfId="132"/>
    <cellStyle name="Ênfase4 3" xfId="133"/>
    <cellStyle name="Ênfase5" xfId="134" builtinId="45" customBuiltin="1"/>
    <cellStyle name="Ênfase5 2" xfId="135"/>
    <cellStyle name="Ênfase5 2 2" xfId="136"/>
    <cellStyle name="Ênfase5 3" xfId="137"/>
    <cellStyle name="Ênfase6" xfId="138" builtinId="49" customBuiltin="1"/>
    <cellStyle name="Ênfase6 2" xfId="139"/>
    <cellStyle name="Ênfase6 2 2" xfId="140"/>
    <cellStyle name="Ênfase6 3" xfId="141"/>
    <cellStyle name="Entrada" xfId="142" builtinId="20" customBuiltin="1"/>
    <cellStyle name="Entrada 2" xfId="143"/>
    <cellStyle name="Entrada 2 2" xfId="144"/>
    <cellStyle name="Entrada 3" xfId="145"/>
    <cellStyle name="Fixo" xfId="146"/>
    <cellStyle name="greyed" xfId="147"/>
    <cellStyle name="Heading 1" xfId="148"/>
    <cellStyle name="Heading 2" xfId="149"/>
    <cellStyle name="HeadingTable" xfId="150"/>
    <cellStyle name="highlightExposure" xfId="151"/>
    <cellStyle name="highlightPD" xfId="152"/>
    <cellStyle name="highlightPercentage" xfId="153"/>
    <cellStyle name="highlightText" xfId="154"/>
    <cellStyle name="Hiperlink" xfId="155" builtinId="8"/>
    <cellStyle name="Hiperlink 2" xfId="156"/>
    <cellStyle name="Hiperlink 3" xfId="157"/>
    <cellStyle name="Hiperlink 4" xfId="158"/>
    <cellStyle name="Hyperlink 2" xfId="159"/>
    <cellStyle name="Incorreto" xfId="160" builtinId="27" customBuiltin="1"/>
    <cellStyle name="Incorreto 2" xfId="161"/>
    <cellStyle name="Incorreto 2 2" xfId="162"/>
    <cellStyle name="Incorreto 3" xfId="163"/>
    <cellStyle name="inputDate" xfId="164"/>
    <cellStyle name="inputExposure" xfId="165"/>
    <cellStyle name="inputMaturity" xfId="166"/>
    <cellStyle name="inputParameterE" xfId="167"/>
    <cellStyle name="inputPD" xfId="168"/>
    <cellStyle name="inputPercentage" xfId="169"/>
    <cellStyle name="inputPercentageL" xfId="170"/>
    <cellStyle name="inputPercentageS" xfId="171"/>
    <cellStyle name="inputSelection" xfId="172"/>
    <cellStyle name="inputText" xfId="173"/>
    <cellStyle name="Neutra" xfId="174" builtinId="28" customBuiltin="1"/>
    <cellStyle name="Neutra 2" xfId="175"/>
    <cellStyle name="Neutra 2 2" xfId="176"/>
    <cellStyle name="Neutra 3" xfId="177"/>
    <cellStyle name="Normal" xfId="0" builtinId="0"/>
    <cellStyle name="Normal 10" xfId="178"/>
    <cellStyle name="Normal 10 2" xfId="179"/>
    <cellStyle name="Normal 10 3" xfId="180"/>
    <cellStyle name="Normal 10 4" xfId="181"/>
    <cellStyle name="Normal 11" xfId="182"/>
    <cellStyle name="Normal 11 2" xfId="183"/>
    <cellStyle name="Normal 12" xfId="184"/>
    <cellStyle name="Normal 13" xfId="185"/>
    <cellStyle name="Normal 13 2" xfId="186"/>
    <cellStyle name="Normal 14" xfId="187"/>
    <cellStyle name="Normal 15" xfId="188"/>
    <cellStyle name="Normal 16" xfId="189"/>
    <cellStyle name="Normal 16 2" xfId="190"/>
    <cellStyle name="Normal 17" xfId="191"/>
    <cellStyle name="Normal 18" xfId="491"/>
    <cellStyle name="Normal 18 2" xfId="497"/>
    <cellStyle name="Normal 19" xfId="488"/>
    <cellStyle name="Normal 19 2" xfId="499"/>
    <cellStyle name="Normal 2" xfId="192"/>
    <cellStyle name="Normal 2 2" xfId="193"/>
    <cellStyle name="Normal 2 2 2" xfId="194"/>
    <cellStyle name="Normal 2 2 2 2" xfId="195"/>
    <cellStyle name="Normal 2 2 3" xfId="196"/>
    <cellStyle name="Normal 2 2 3 2" xfId="197"/>
    <cellStyle name="Normal 2 2 4" xfId="198"/>
    <cellStyle name="Normal 2 2 5" xfId="199"/>
    <cellStyle name="Normal 2 2 5 2" xfId="200"/>
    <cellStyle name="Normal 2 2 6" xfId="201"/>
    <cellStyle name="Normal 2 2 6 2" xfId="500"/>
    <cellStyle name="Normal 2 2 7" xfId="202"/>
    <cellStyle name="Normal 2 20" xfId="203"/>
    <cellStyle name="Normal 2 3" xfId="204"/>
    <cellStyle name="Normal 2 3 2" xfId="205"/>
    <cellStyle name="Normal 2 3 3" xfId="206"/>
    <cellStyle name="Normal 2 3 4" xfId="207"/>
    <cellStyle name="Normal 2 4" xfId="208"/>
    <cellStyle name="Normal 2 4 2" xfId="209"/>
    <cellStyle name="Normal 2 5" xfId="210"/>
    <cellStyle name="Normal 2 5 2" xfId="211"/>
    <cellStyle name="Normal 2 6" xfId="212"/>
    <cellStyle name="Normal 2 6 2" xfId="213"/>
    <cellStyle name="Normal 2 7" xfId="214"/>
    <cellStyle name="Normal 2 8" xfId="215"/>
    <cellStyle name="Normal 2 9" xfId="216"/>
    <cellStyle name="Normal 20" xfId="506"/>
    <cellStyle name="Normal 3" xfId="217"/>
    <cellStyle name="Normal 3 2" xfId="218"/>
    <cellStyle name="Normal 3 2 2" xfId="219"/>
    <cellStyle name="Normal 3 2 2 2" xfId="220"/>
    <cellStyle name="Normal 3 2 3" xfId="221"/>
    <cellStyle name="Normal 3 2 4" xfId="222"/>
    <cellStyle name="Normal 3 2 5" xfId="223"/>
    <cellStyle name="Normal 3 2 6" xfId="224"/>
    <cellStyle name="Normal 3 2 7" xfId="225"/>
    <cellStyle name="Normal 3 2 8" xfId="226"/>
    <cellStyle name="Normal 3 3" xfId="227"/>
    <cellStyle name="Normal 3 3 2" xfId="228"/>
    <cellStyle name="Normal 3 4" xfId="229"/>
    <cellStyle name="Normal 3 5" xfId="230"/>
    <cellStyle name="Normal 3 6" xfId="498"/>
    <cellStyle name="Normal 3_Notimp_Sumon_OUT2010" xfId="231"/>
    <cellStyle name="Normal 4" xfId="232"/>
    <cellStyle name="Normal 4 2" xfId="233"/>
    <cellStyle name="Normal 4 3" xfId="234"/>
    <cellStyle name="Normal 4 4" xfId="235"/>
    <cellStyle name="Normal 4 5" xfId="236"/>
    <cellStyle name="Normal 5" xfId="237"/>
    <cellStyle name="Normal 5 2" xfId="238"/>
    <cellStyle name="Normal 5 2 2" xfId="239"/>
    <cellStyle name="Normal 5 2 3" xfId="240"/>
    <cellStyle name="Normal 5 3" xfId="241"/>
    <cellStyle name="Normal 5 4" xfId="242"/>
    <cellStyle name="Normal 5 5" xfId="243"/>
    <cellStyle name="Normal 5 6" xfId="244"/>
    <cellStyle name="Normal 5 7" xfId="245"/>
    <cellStyle name="Normal 6" xfId="246"/>
    <cellStyle name="Normal 6 2" xfId="247"/>
    <cellStyle name="Normal 6 2 2" xfId="248"/>
    <cellStyle name="Normal 6 3" xfId="249"/>
    <cellStyle name="Normal 7" xfId="250"/>
    <cellStyle name="Normal 7 2" xfId="251"/>
    <cellStyle name="Normal 8" xfId="252"/>
    <cellStyle name="Normal 8 2" xfId="253"/>
    <cellStyle name="Normal 8 3" xfId="254"/>
    <cellStyle name="Normal 9" xfId="255"/>
    <cellStyle name="Normal 9 2" xfId="256"/>
    <cellStyle name="Normal_Dados" xfId="502"/>
    <cellStyle name="Normal_Dados_1" xfId="504"/>
    <cellStyle name="Normal_Dados_1_Dados" xfId="505"/>
    <cellStyle name="Normal_Tabelas_RelResultados_trimestral" xfId="501"/>
    <cellStyle name="Nota" xfId="257" builtinId="10" customBuiltin="1"/>
    <cellStyle name="Nota 2" xfId="258"/>
    <cellStyle name="Nota 2 2" xfId="259"/>
    <cellStyle name="Nota 3" xfId="260"/>
    <cellStyle name="optionalExposure" xfId="261"/>
    <cellStyle name="optionalMaturity" xfId="262"/>
    <cellStyle name="optionalPD" xfId="263"/>
    <cellStyle name="optionalPercentage" xfId="264"/>
    <cellStyle name="optionalPercentageL" xfId="265"/>
    <cellStyle name="optionalPercentageS" xfId="266"/>
    <cellStyle name="optionalSelection" xfId="267"/>
    <cellStyle name="optionalText" xfId="268"/>
    <cellStyle name="Percentual" xfId="269"/>
    <cellStyle name="Ponto" xfId="270"/>
    <cellStyle name="Porcentagem" xfId="496" builtinId="5"/>
    <cellStyle name="Porcentagem 2" xfId="271"/>
    <cellStyle name="Porcentagem 2 2" xfId="272"/>
    <cellStyle name="Porcentagem 2 2 2" xfId="273"/>
    <cellStyle name="Porcentagem 2 2 2 2" xfId="274"/>
    <cellStyle name="Porcentagem 2 2 2 3" xfId="275"/>
    <cellStyle name="Porcentagem 2 2 2 4" xfId="276"/>
    <cellStyle name="Porcentagem 2 2 3" xfId="277"/>
    <cellStyle name="Porcentagem 2 2 4" xfId="278"/>
    <cellStyle name="Porcentagem 2 3" xfId="279"/>
    <cellStyle name="Porcentagem 3" xfId="280"/>
    <cellStyle name="Porcentagem 3 2" xfId="281"/>
    <cellStyle name="Porcentagem 3 2 2" xfId="282"/>
    <cellStyle name="Porcentagem 3 2 2 2" xfId="283"/>
    <cellStyle name="Porcentagem 3 2 2 3" xfId="284"/>
    <cellStyle name="Porcentagem 3 2 3" xfId="285"/>
    <cellStyle name="Porcentagem 3 2 4" xfId="286"/>
    <cellStyle name="Porcentagem 3 2 5" xfId="287"/>
    <cellStyle name="Porcentagem 3 2 5 2" xfId="288"/>
    <cellStyle name="Porcentagem 3 2 6" xfId="289"/>
    <cellStyle name="Porcentagem 3 2 6 2" xfId="290"/>
    <cellStyle name="Porcentagem 3 2 6 2 2" xfId="291"/>
    <cellStyle name="Porcentagem 3 2 6 2 3" xfId="292"/>
    <cellStyle name="Porcentagem 3 2 6 3" xfId="293"/>
    <cellStyle name="Porcentagem 3 2 6 4" xfId="294"/>
    <cellStyle name="Porcentagem 3 2 7" xfId="295"/>
    <cellStyle name="Porcentagem 3 3" xfId="296"/>
    <cellStyle name="Porcentagem 3 4" xfId="297"/>
    <cellStyle name="Porcentagem 3 5" xfId="298"/>
    <cellStyle name="Porcentagem 3 8" xfId="494"/>
    <cellStyle name="Porcentagem 4" xfId="299"/>
    <cellStyle name="Porcentagem 4 2" xfId="300"/>
    <cellStyle name="Porcentagem 4 3" xfId="301"/>
    <cellStyle name="Porcentagem 4 3 2" xfId="302"/>
    <cellStyle name="Porcentagem 4 3 2 2" xfId="303"/>
    <cellStyle name="Porcentagem 4 3 2 3" xfId="304"/>
    <cellStyle name="Porcentagem 4 4" xfId="305"/>
    <cellStyle name="Porcentagem 5" xfId="306"/>
    <cellStyle name="reviseExposure" xfId="307"/>
    <cellStyle name="rodape" xfId="308"/>
    <cellStyle name="Saída" xfId="309" builtinId="21" customBuiltin="1"/>
    <cellStyle name="Saída 2" xfId="310"/>
    <cellStyle name="Saída 2 2" xfId="311"/>
    <cellStyle name="Saída 3" xfId="312"/>
    <cellStyle name="Sep. milhar [0]" xfId="313"/>
    <cellStyle name="Separador de milhares 10" xfId="314"/>
    <cellStyle name="Separador de milhares 10 2" xfId="315"/>
    <cellStyle name="Separador de milhares 10 2 2" xfId="316"/>
    <cellStyle name="Separador de milhares 10 3" xfId="317"/>
    <cellStyle name="Separador de milhares 2" xfId="318"/>
    <cellStyle name="Separador de milhares 2 2" xfId="319"/>
    <cellStyle name="Separador de milhares 2 2 2" xfId="320"/>
    <cellStyle name="Separador de milhares 2 2 2 2" xfId="321"/>
    <cellStyle name="Separador de milhares 2 2 3" xfId="322"/>
    <cellStyle name="Separador de milhares 2 2 3 2" xfId="323"/>
    <cellStyle name="Separador de milhares 2 2 4" xfId="324"/>
    <cellStyle name="Separador de milhares 2 2 4 2" xfId="325"/>
    <cellStyle name="Separador de milhares 2 2 5" xfId="326"/>
    <cellStyle name="Separador de milhares 2 2 5 2" xfId="327"/>
    <cellStyle name="Separador de milhares 2 2 6" xfId="328"/>
    <cellStyle name="Separador de milhares 2 2 6 2" xfId="329"/>
    <cellStyle name="Separador de milhares 2 2 7" xfId="330"/>
    <cellStyle name="Separador de milhares 2 2 7 2" xfId="331"/>
    <cellStyle name="Separador de milhares 2 2 8" xfId="332"/>
    <cellStyle name="Separador de milhares 2 3" xfId="333"/>
    <cellStyle name="Separador de milhares 2 3 2" xfId="334"/>
    <cellStyle name="Separador de milhares 2 3 2 2" xfId="335"/>
    <cellStyle name="Separador de milhares 2 3 2 2 2" xfId="336"/>
    <cellStyle name="Separador de milhares 2 3 2 2 2 2" xfId="337"/>
    <cellStyle name="Separador de milhares 2 3 2 2 3" xfId="338"/>
    <cellStyle name="Separador de milhares 2 3 2 2 3 2" xfId="339"/>
    <cellStyle name="Separador de milhares 2 3 2 2 4" xfId="340"/>
    <cellStyle name="Separador de milhares 2 3 2 3" xfId="341"/>
    <cellStyle name="Separador de milhares 2 3 2 3 2" xfId="342"/>
    <cellStyle name="Separador de milhares 2 3 2 3 2 2" xfId="343"/>
    <cellStyle name="Separador de milhares 2 3 2 3 2 2 2" xfId="344"/>
    <cellStyle name="Separador de milhares 2 3 2 3 2 3" xfId="345"/>
    <cellStyle name="Separador de milhares 2 3 2 3 3" xfId="346"/>
    <cellStyle name="Separador de milhares 2 3 2 4" xfId="347"/>
    <cellStyle name="Separador de milhares 2 3 2 4 2" xfId="348"/>
    <cellStyle name="Separador de milhares 2 3 2 5" xfId="349"/>
    <cellStyle name="Separador de milhares 2 3 3" xfId="350"/>
    <cellStyle name="Separador de milhares 2 3 3 2" xfId="351"/>
    <cellStyle name="Separador de milhares 2 3 4" xfId="352"/>
    <cellStyle name="Separador de milhares 2 3 4 2" xfId="353"/>
    <cellStyle name="Separador de milhares 2 3 5" xfId="354"/>
    <cellStyle name="Separador de milhares 2 4" xfId="355"/>
    <cellStyle name="Separador de milhares 2 4 2" xfId="356"/>
    <cellStyle name="Separador de milhares 2 5" xfId="357"/>
    <cellStyle name="Separador de milhares 2 5 2" xfId="358"/>
    <cellStyle name="Separador de milhares 3" xfId="359"/>
    <cellStyle name="Separador de milhares 3 2" xfId="360"/>
    <cellStyle name="Separador de milhares 3 2 2" xfId="361"/>
    <cellStyle name="Separador de milhares 3 2 2 2" xfId="362"/>
    <cellStyle name="Separador de milhares 3 2 3" xfId="363"/>
    <cellStyle name="Separador de milhares 3 3" xfId="364"/>
    <cellStyle name="Separador de milhares 3 3 2" xfId="365"/>
    <cellStyle name="Separador de milhares 3 4" xfId="366"/>
    <cellStyle name="Separador de milhares 3 4 2" xfId="367"/>
    <cellStyle name="Separador de milhares 3 5" xfId="368"/>
    <cellStyle name="Separador de milhares 3 5 2" xfId="369"/>
    <cellStyle name="Separador de milhares 3 6" xfId="370"/>
    <cellStyle name="Separador de milhares 3 6 2" xfId="371"/>
    <cellStyle name="Separador de milhares 3 7" xfId="372"/>
    <cellStyle name="Separador de milhares 3 7 2" xfId="373"/>
    <cellStyle name="Separador de milhares 3 8" xfId="374"/>
    <cellStyle name="Separador de milhares 3 8 2" xfId="375"/>
    <cellStyle name="Separador de milhares 3 9" xfId="376"/>
    <cellStyle name="Separador de milhares 4" xfId="377"/>
    <cellStyle name="Separador de milhares 4 2" xfId="378"/>
    <cellStyle name="Separador de milhares 4 2 2" xfId="379"/>
    <cellStyle name="Separador de milhares 4 3" xfId="380"/>
    <cellStyle name="Separador de milhares 4 3 2" xfId="381"/>
    <cellStyle name="Separador de milhares 4 4" xfId="382"/>
    <cellStyle name="Separador de milhares 5" xfId="383"/>
    <cellStyle name="Separador de milhares 5 2" xfId="384"/>
    <cellStyle name="Separador de milhares 5 2 2" xfId="385"/>
    <cellStyle name="Separador de milhares 5 3" xfId="386"/>
    <cellStyle name="Separador de milhares 5 3 2" xfId="387"/>
    <cellStyle name="Separador de milhares 5 4" xfId="388"/>
    <cellStyle name="Separador de milhares 6" xfId="389"/>
    <cellStyle name="Separador de milhares 6 2" xfId="390"/>
    <cellStyle name="Separador de milhares 6 2 2" xfId="391"/>
    <cellStyle name="Separador de milhares 6 3" xfId="392"/>
    <cellStyle name="Separador de milhares 6 3 2" xfId="393"/>
    <cellStyle name="Separador de milhares 6 4" xfId="394"/>
    <cellStyle name="Separador de milhares 7" xfId="395"/>
    <cellStyle name="Separador de milhares 7 2" xfId="396"/>
    <cellStyle name="Separador de milhares 7 2 2" xfId="397"/>
    <cellStyle name="Separador de milhares 7 3" xfId="398"/>
    <cellStyle name="Separador de milhares 7 3 2" xfId="399"/>
    <cellStyle name="Separador de milhares 8" xfId="400"/>
    <cellStyle name="Separador de milhares 8 2" xfId="401"/>
    <cellStyle name="Separador de milhares 8 2 2" xfId="402"/>
    <cellStyle name="Separador de milhares 8 3" xfId="403"/>
    <cellStyle name="Separador de milhares 9" xfId="404"/>
    <cellStyle name="Separador de milhares 9 2" xfId="405"/>
    <cellStyle name="Separador de milhares 9 2 2" xfId="406"/>
    <cellStyle name="Separador de milhares 9 3" xfId="407"/>
    <cellStyle name="showCheck" xfId="408"/>
    <cellStyle name="showExposure" xfId="409"/>
    <cellStyle name="showParameterE" xfId="410"/>
    <cellStyle name="showParameterS" xfId="411"/>
    <cellStyle name="showPD" xfId="412"/>
    <cellStyle name="showPercentage" xfId="413"/>
    <cellStyle name="showSelection" xfId="414"/>
    <cellStyle name="Style 1" xfId="415"/>
    <cellStyle name="sup2Date" xfId="416"/>
    <cellStyle name="sup2Int" xfId="417"/>
    <cellStyle name="sup2ParameterE" xfId="418"/>
    <cellStyle name="sup2Percentage" xfId="419"/>
    <cellStyle name="sup2PercentageL" xfId="420"/>
    <cellStyle name="sup2PercentageM" xfId="421"/>
    <cellStyle name="sup2Selection" xfId="422"/>
    <cellStyle name="sup2Text" xfId="423"/>
    <cellStyle name="sup3ParameterE" xfId="424"/>
    <cellStyle name="sup3Percentage" xfId="425"/>
    <cellStyle name="supDate" xfId="426"/>
    <cellStyle name="supFloat" xfId="427"/>
    <cellStyle name="supInt" xfId="428"/>
    <cellStyle name="supParameterE" xfId="429"/>
    <cellStyle name="supParameterS" xfId="430"/>
    <cellStyle name="supPD" xfId="431"/>
    <cellStyle name="supPercentage" xfId="432"/>
    <cellStyle name="supPercentageL" xfId="433"/>
    <cellStyle name="supPercentageM" xfId="434"/>
    <cellStyle name="supSelection" xfId="435"/>
    <cellStyle name="supText" xfId="436"/>
    <cellStyle name="Texto de Aviso" xfId="437" builtinId="11" customBuiltin="1"/>
    <cellStyle name="Texto de Aviso 2" xfId="438"/>
    <cellStyle name="Texto de Aviso 2 2" xfId="439"/>
    <cellStyle name="Texto de Aviso 3" xfId="440"/>
    <cellStyle name="Texto Explicativo" xfId="441" builtinId="53" customBuiltin="1"/>
    <cellStyle name="Texto Explicativo 2" xfId="442"/>
    <cellStyle name="Texto Explicativo 2 2" xfId="443"/>
    <cellStyle name="Texto Explicativo 3" xfId="444"/>
    <cellStyle name="Titulo" xfId="445"/>
    <cellStyle name="Título" xfId="446" builtinId="15" customBuiltin="1"/>
    <cellStyle name="Título 1" xfId="447" builtinId="16" customBuiltin="1"/>
    <cellStyle name="Título 1 2" xfId="448"/>
    <cellStyle name="Título 1 2 2" xfId="449"/>
    <cellStyle name="Título 1 3" xfId="450"/>
    <cellStyle name="Título 2" xfId="451" builtinId="17" customBuiltin="1"/>
    <cellStyle name="Título 2 2" xfId="452"/>
    <cellStyle name="Título 2 2 2" xfId="453"/>
    <cellStyle name="Título 2 3" xfId="454"/>
    <cellStyle name="Título 3" xfId="455" builtinId="18" customBuiltin="1"/>
    <cellStyle name="Título 3 2" xfId="456"/>
    <cellStyle name="Título 3 2 2" xfId="457"/>
    <cellStyle name="Título 3 3" xfId="458"/>
    <cellStyle name="Título 4" xfId="459" builtinId="19" customBuiltin="1"/>
    <cellStyle name="Título 4 2" xfId="460"/>
    <cellStyle name="Título 4 2 2" xfId="461"/>
    <cellStyle name="Título 4 3" xfId="462"/>
    <cellStyle name="Titulo_EBI_jun09 ingles" xfId="463"/>
    <cellStyle name="Titulo1" xfId="464"/>
    <cellStyle name="Titulo2" xfId="465"/>
    <cellStyle name="Total" xfId="466" builtinId="25" customBuiltin="1"/>
    <cellStyle name="Total 2" xfId="467"/>
    <cellStyle name="Total 2 2" xfId="468"/>
    <cellStyle name="Total 3" xfId="469"/>
    <cellStyle name="Vírgula" xfId="470" builtinId="3"/>
    <cellStyle name="Vírgula 2" xfId="471"/>
    <cellStyle name="Vírgula 2 2" xfId="472"/>
    <cellStyle name="Vírgula 2 2 2" xfId="473"/>
    <cellStyle name="Vírgula 2 3" xfId="474"/>
    <cellStyle name="Vírgula 2 3 2" xfId="495"/>
    <cellStyle name="Vírgula 2 4" xfId="475"/>
    <cellStyle name="Vírgula 2 5" xfId="493"/>
    <cellStyle name="Vírgula 3" xfId="476"/>
    <cellStyle name="Vírgula 3 2" xfId="477"/>
    <cellStyle name="Vírgula 3 2 2" xfId="478"/>
    <cellStyle name="Vírgula 3 3" xfId="479"/>
    <cellStyle name="Vírgula 4" xfId="492"/>
    <cellStyle name="Vírgula 5" xfId="480"/>
    <cellStyle name="Vírgula 6" xfId="489"/>
    <cellStyle name="Vírgula 6 2" xfId="490"/>
    <cellStyle name="Vírgula_Dados" xfId="503"/>
    <cellStyle name="설명 텍스트 14 5" xfId="481"/>
    <cellStyle name="쉼표 [0] 2" xfId="482"/>
    <cellStyle name="쉼표 [0] 2 2" xfId="483"/>
    <cellStyle name="표준 2" xfId="484"/>
    <cellStyle name="표준 4" xfId="485"/>
    <cellStyle name="표준 5" xfId="486"/>
    <cellStyle name="표준_Ana_FX_R_HL_F" xfId="487"/>
  </cellStyles>
  <dxfs count="9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1" formatCode="#,##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1" formatCode="#,##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1" formatCode="#,##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1" formatCode="#,##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1" formatCode="#,##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95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3.xml"/><Relationship Id="rId91" Type="http://schemas.openxmlformats.org/officeDocument/2006/relationships/styles" Target="styles.xml"/><Relationship Id="rId9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9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98663911723958E-2"/>
          <c:y val="0.17928306077124975"/>
          <c:w val="0.83982576262936603"/>
          <c:h val="0.60930611614724628"/>
        </c:manualLayout>
      </c:layout>
      <c:lineChart>
        <c:grouping val="standard"/>
        <c:varyColors val="0"/>
        <c:ser>
          <c:idx val="0"/>
          <c:order val="0"/>
          <c:tx>
            <c:strRef>
              <c:f>IHH!$D$39</c:f>
              <c:strCache>
                <c:ptCount val="1"/>
                <c:pt idx="0">
                  <c:v>Ativos</c:v>
                </c:pt>
              </c:strCache>
            </c:strRef>
          </c:tx>
          <c:spPr>
            <a:ln w="12700">
              <a:solidFill>
                <a:srgbClr val="4E8542"/>
              </a:solidFill>
            </a:ln>
          </c:spPr>
          <c:marker>
            <c:symbol val="none"/>
          </c:marker>
          <c:cat>
            <c:multiLvlStrRef>
              <c:f>IHH!$A$40:$B$76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IHH!$D$40:$D$76</c:f>
              <c:numCache>
                <c:formatCode>0.00</c:formatCode>
                <c:ptCount val="37"/>
                <c:pt idx="0">
                  <c:v>1450.6809404066601</c:v>
                </c:pt>
                <c:pt idx="1">
                  <c:v>1438.8396753519501</c:v>
                </c:pt>
                <c:pt idx="2">
                  <c:v>1381.4450546954599</c:v>
                </c:pt>
                <c:pt idx="3">
                  <c:v>1343.0695875710201</c:v>
                </c:pt>
                <c:pt idx="4">
                  <c:v>1353.4074797599499</c:v>
                </c:pt>
                <c:pt idx="5">
                  <c:v>1308.4561758940799</c:v>
                </c:pt>
                <c:pt idx="6">
                  <c:v>1369.1316071857882</c:v>
                </c:pt>
                <c:pt idx="7">
                  <c:v>1352.8739668467081</c:v>
                </c:pt>
                <c:pt idx="8">
                  <c:v>1376.4783214945078</c:v>
                </c:pt>
                <c:pt idx="9">
                  <c:v>1395.6995079557046</c:v>
                </c:pt>
                <c:pt idx="10">
                  <c:v>1416.0405432717478</c:v>
                </c:pt>
                <c:pt idx="11">
                  <c:v>1386.7872633610789</c:v>
                </c:pt>
                <c:pt idx="12">
                  <c:v>1392.0110458854676</c:v>
                </c:pt>
                <c:pt idx="13">
                  <c:v>1354.7186559728359</c:v>
                </c:pt>
                <c:pt idx="14">
                  <c:v>1341.0592548457778</c:v>
                </c:pt>
                <c:pt idx="15">
                  <c:v>1341.8096512104771</c:v>
                </c:pt>
                <c:pt idx="16">
                  <c:v>1363.0535557598075</c:v>
                </c:pt>
                <c:pt idx="17">
                  <c:v>1345.1136258834606</c:v>
                </c:pt>
                <c:pt idx="18">
                  <c:v>1315.4289747194873</c:v>
                </c:pt>
                <c:pt idx="19">
                  <c:v>1331.0119146655979</c:v>
                </c:pt>
                <c:pt idx="20">
                  <c:v>1343.5755534361492</c:v>
                </c:pt>
                <c:pt idx="21">
                  <c:v>1315.0980231643116</c:v>
                </c:pt>
                <c:pt idx="22">
                  <c:v>1324.9936652221622</c:v>
                </c:pt>
                <c:pt idx="23">
                  <c:v>1326.3754407269971</c:v>
                </c:pt>
                <c:pt idx="24">
                  <c:v>1331.5441307146559</c:v>
                </c:pt>
                <c:pt idx="25">
                  <c:v>1299.9740057714337</c:v>
                </c:pt>
                <c:pt idx="26">
                  <c:v>1319.7222812468228</c:v>
                </c:pt>
                <c:pt idx="27">
                  <c:v>1335.9142157926517</c:v>
                </c:pt>
                <c:pt idx="28">
                  <c:v>1358.5171296967883</c:v>
                </c:pt>
                <c:pt idx="29">
                  <c:v>1345.5612374783973</c:v>
                </c:pt>
                <c:pt idx="30">
                  <c:v>1310.1637697008593</c:v>
                </c:pt>
                <c:pt idx="31">
                  <c:v>1332.3720716973701</c:v>
                </c:pt>
                <c:pt idx="32">
                  <c:v>1265.2306700244728</c:v>
                </c:pt>
                <c:pt idx="33">
                  <c:v>988.54342657580401</c:v>
                </c:pt>
                <c:pt idx="34">
                  <c:v>903.49382832442518</c:v>
                </c:pt>
                <c:pt idx="35">
                  <c:v>879.38670798019052</c:v>
                </c:pt>
                <c:pt idx="36">
                  <c:v>868.85546295803829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IHH!$E$39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12700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IHH!$A$40:$B$76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IHH!$E$40:$E$76</c:f>
              <c:numCache>
                <c:formatCode>0.00</c:formatCode>
                <c:ptCount val="37"/>
                <c:pt idx="0">
                  <c:v>1741.69923073164</c:v>
                </c:pt>
                <c:pt idx="1">
                  <c:v>1725.2728589742699</c:v>
                </c:pt>
                <c:pt idx="2">
                  <c:v>1677.46017471862</c:v>
                </c:pt>
                <c:pt idx="3">
                  <c:v>1661.6513305824199</c:v>
                </c:pt>
                <c:pt idx="4">
                  <c:v>1638.08232154179</c:v>
                </c:pt>
                <c:pt idx="5">
                  <c:v>1603.4698730608759</c:v>
                </c:pt>
                <c:pt idx="6">
                  <c:v>1662.4466427067316</c:v>
                </c:pt>
                <c:pt idx="7">
                  <c:v>1640.5524055200285</c:v>
                </c:pt>
                <c:pt idx="8">
                  <c:v>1644.8319039859743</c:v>
                </c:pt>
                <c:pt idx="9">
                  <c:v>1634.9124741170322</c:v>
                </c:pt>
                <c:pt idx="10">
                  <c:v>1630.8728148238843</c:v>
                </c:pt>
                <c:pt idx="11">
                  <c:v>1599.1223940906677</c:v>
                </c:pt>
                <c:pt idx="12">
                  <c:v>1585.4298803417535</c:v>
                </c:pt>
                <c:pt idx="13">
                  <c:v>1552.5214417247271</c:v>
                </c:pt>
                <c:pt idx="14">
                  <c:v>1539.1514507472004</c:v>
                </c:pt>
                <c:pt idx="15">
                  <c:v>1498.8341999412082</c:v>
                </c:pt>
                <c:pt idx="16">
                  <c:v>1491.8701614416607</c:v>
                </c:pt>
                <c:pt idx="17">
                  <c:v>1450.7782349054787</c:v>
                </c:pt>
                <c:pt idx="18">
                  <c:v>1428.2904238186195</c:v>
                </c:pt>
                <c:pt idx="19">
                  <c:v>1414.9375574304156</c:v>
                </c:pt>
                <c:pt idx="20">
                  <c:v>1414.1080204819332</c:v>
                </c:pt>
                <c:pt idx="21">
                  <c:v>1394.4900109504631</c:v>
                </c:pt>
                <c:pt idx="22">
                  <c:v>1397.0476732412437</c:v>
                </c:pt>
                <c:pt idx="23">
                  <c:v>1391.9613763973994</c:v>
                </c:pt>
                <c:pt idx="24">
                  <c:v>1397.5489722869122</c:v>
                </c:pt>
                <c:pt idx="25">
                  <c:v>1404.6786122764588</c:v>
                </c:pt>
                <c:pt idx="26">
                  <c:v>1427.4000664314481</c:v>
                </c:pt>
                <c:pt idx="27">
                  <c:v>1414.2877838808351</c:v>
                </c:pt>
                <c:pt idx="28">
                  <c:v>1432.2129449069912</c:v>
                </c:pt>
                <c:pt idx="29">
                  <c:v>1429.7625137343462</c:v>
                </c:pt>
                <c:pt idx="30">
                  <c:v>1393.8501860069055</c:v>
                </c:pt>
                <c:pt idx="31">
                  <c:v>1385.0028555237081</c:v>
                </c:pt>
                <c:pt idx="32">
                  <c:v>1315.0655978239183</c:v>
                </c:pt>
                <c:pt idx="33">
                  <c:v>1093.9384211709214</c:v>
                </c:pt>
                <c:pt idx="34">
                  <c:v>1027.8518018528434</c:v>
                </c:pt>
                <c:pt idx="35">
                  <c:v>1018.9218015662453</c:v>
                </c:pt>
                <c:pt idx="36">
                  <c:v>1014.0570485806069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IHH!$F$39</c:f>
              <c:strCache>
                <c:ptCount val="1"/>
                <c:pt idx="0">
                  <c:v>Depósitos</c:v>
                </c:pt>
              </c:strCache>
            </c:strRef>
          </c:tx>
          <c:spPr>
            <a:ln w="12700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IHH!$A$40:$B$76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IHH!$F$40:$F$76</c:f>
              <c:numCache>
                <c:formatCode>0.00</c:formatCode>
                <c:ptCount val="37"/>
                <c:pt idx="0">
                  <c:v>1711.8428202567502</c:v>
                </c:pt>
                <c:pt idx="1">
                  <c:v>1647.11586674005</c:v>
                </c:pt>
                <c:pt idx="2">
                  <c:v>1601.6951656536498</c:v>
                </c:pt>
                <c:pt idx="3">
                  <c:v>1571.62313346736</c:v>
                </c:pt>
                <c:pt idx="4">
                  <c:v>1564.76878359178</c:v>
                </c:pt>
                <c:pt idx="5">
                  <c:v>1535.8909704553409</c:v>
                </c:pt>
                <c:pt idx="6">
                  <c:v>1625.2014291956423</c:v>
                </c:pt>
                <c:pt idx="7">
                  <c:v>1638.6039999301472</c:v>
                </c:pt>
                <c:pt idx="8">
                  <c:v>1637.5146032029784</c:v>
                </c:pt>
                <c:pt idx="9">
                  <c:v>1636.1872564258251</c:v>
                </c:pt>
                <c:pt idx="10">
                  <c:v>1644.7818631650118</c:v>
                </c:pt>
                <c:pt idx="11">
                  <c:v>1643.9334593786789</c:v>
                </c:pt>
                <c:pt idx="12">
                  <c:v>1660.6955664242885</c:v>
                </c:pt>
                <c:pt idx="13">
                  <c:v>1643.4650256608888</c:v>
                </c:pt>
                <c:pt idx="14">
                  <c:v>1651.7833654330529</c:v>
                </c:pt>
                <c:pt idx="15">
                  <c:v>1643.5186254252085</c:v>
                </c:pt>
                <c:pt idx="16">
                  <c:v>1629.4597751140507</c:v>
                </c:pt>
                <c:pt idx="17">
                  <c:v>1615.5658755983045</c:v>
                </c:pt>
                <c:pt idx="18">
                  <c:v>1582.5449068178943</c:v>
                </c:pt>
                <c:pt idx="19">
                  <c:v>1530.1955636953276</c:v>
                </c:pt>
                <c:pt idx="20">
                  <c:v>1534.2731402817383</c:v>
                </c:pt>
                <c:pt idx="21">
                  <c:v>1508.959692499322</c:v>
                </c:pt>
                <c:pt idx="22">
                  <c:v>1488.919099553174</c:v>
                </c:pt>
                <c:pt idx="23">
                  <c:v>1483.0472434243836</c:v>
                </c:pt>
                <c:pt idx="24">
                  <c:v>1475.8782142279749</c:v>
                </c:pt>
                <c:pt idx="25">
                  <c:v>1455.2112819470694</c:v>
                </c:pt>
                <c:pt idx="26">
                  <c:v>1484.7801990344642</c:v>
                </c:pt>
                <c:pt idx="27">
                  <c:v>1500.4210911290622</c:v>
                </c:pt>
                <c:pt idx="28">
                  <c:v>1500.3127419586804</c:v>
                </c:pt>
                <c:pt idx="29">
                  <c:v>1486.2145581123095</c:v>
                </c:pt>
                <c:pt idx="30">
                  <c:v>1486.8249972381636</c:v>
                </c:pt>
                <c:pt idx="31">
                  <c:v>1516.6535850952005</c:v>
                </c:pt>
                <c:pt idx="32">
                  <c:v>1390.7839816933752</c:v>
                </c:pt>
                <c:pt idx="33">
                  <c:v>1174.704622800678</c:v>
                </c:pt>
                <c:pt idx="34">
                  <c:v>1057.1673196625968</c:v>
                </c:pt>
                <c:pt idx="35">
                  <c:v>1104.0175444326073</c:v>
                </c:pt>
                <c:pt idx="36">
                  <c:v>1108.1524681052092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30328"/>
        <c:axId val="555460864"/>
      </c:lineChart>
      <c:catAx>
        <c:axId val="4146303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55460864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555460864"/>
        <c:scaling>
          <c:orientation val="minMax"/>
          <c:max val="1800"/>
          <c:min val="80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IHH</a:t>
                </a:r>
              </a:p>
            </c:rich>
          </c:tx>
          <c:layout>
            <c:manualLayout>
              <c:xMode val="edge"/>
              <c:yMode val="edge"/>
              <c:x val="0.92847352640665637"/>
              <c:y val="0.10170401776700988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414630328"/>
        <c:crosses val="autoZero"/>
        <c:crossBetween val="midCat"/>
        <c:majorUnit val="200"/>
        <c:minorUnit val="2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0049533398418013E-3"/>
          <c:y val="0.89974450537136363"/>
          <c:w val="0.95865636013844058"/>
          <c:h val="9.3003741316868005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1">
                <a:latin typeface="Arial" pitchFamily="34" charset="0"/>
                <a:cs typeface="Arial" pitchFamily="34" charset="0"/>
              </a:defRPr>
            </a:pPr>
            <a:r>
              <a:rPr lang="pt-BR" sz="1600" b="1" baseline="0">
                <a:latin typeface="Arial" pitchFamily="34" charset="0"/>
                <a:cs typeface="Arial" pitchFamily="34" charset="0"/>
              </a:rPr>
              <a:t>Evolução dos níveis de concentração – </a:t>
            </a:r>
          </a:p>
          <a:p>
            <a:pPr algn="l">
              <a:defRPr sz="800" b="1">
                <a:latin typeface="Arial" pitchFamily="34" charset="0"/>
                <a:cs typeface="Arial" pitchFamily="34" charset="0"/>
              </a:defRPr>
            </a:pPr>
            <a:r>
              <a:rPr lang="pt-BR" sz="1600" b="1" baseline="0">
                <a:latin typeface="Arial" pitchFamily="34" charset="0"/>
                <a:cs typeface="Arial" pitchFamily="34" charset="0"/>
              </a:rPr>
              <a:t>Segmento bancário</a:t>
            </a:r>
            <a:r>
              <a:rPr lang="pt-BR" sz="1600" b="1" baseline="30000">
                <a:latin typeface="Arial" pitchFamily="34" charset="0"/>
                <a:cs typeface="Arial" pitchFamily="34" charset="0"/>
              </a:rPr>
              <a:t>1</a:t>
            </a:r>
            <a:endParaRPr lang="pt-BR" sz="1600" b="1" baseline="0">
              <a:latin typeface="Arial" pitchFamily="34" charset="0"/>
              <a:cs typeface="Arial" pitchFamily="34" charset="0"/>
            </a:endParaRPr>
          </a:p>
          <a:p>
            <a:pPr algn="l">
              <a:defRPr sz="800" b="1">
                <a:latin typeface="Arial" pitchFamily="34" charset="0"/>
                <a:cs typeface="Arial" pitchFamily="34" charset="0"/>
              </a:defRPr>
            </a:pPr>
            <a:r>
              <a:rPr lang="pt-BR" sz="1600" b="0" baseline="0">
                <a:latin typeface="Arial" pitchFamily="34" charset="0"/>
                <a:cs typeface="Arial" pitchFamily="34" charset="0"/>
              </a:rPr>
              <a:t>Razão de concentração dos quatro maiores  participantes – RC4</a:t>
            </a:r>
            <a:r>
              <a:rPr lang="pt-BR" sz="1600" b="0" baseline="30000">
                <a:latin typeface="Arial" pitchFamily="34" charset="0"/>
                <a:cs typeface="Arial" pitchFamily="34" charset="0"/>
              </a:rPr>
              <a:t>2</a:t>
            </a:r>
            <a:endParaRPr lang="pt-BR" sz="1600" b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2.7152450980392151E-2"/>
          <c:y val="1.464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5986137941960615E-2"/>
          <c:y val="0.24234611111111112"/>
          <c:w val="0.85947932799751425"/>
          <c:h val="0.50647555555555557"/>
        </c:manualLayout>
      </c:layout>
      <c:lineChart>
        <c:grouping val="standard"/>
        <c:varyColors val="0"/>
        <c:ser>
          <c:idx val="0"/>
          <c:order val="0"/>
          <c:tx>
            <c:strRef>
              <c:f>'RC4'!$D$39</c:f>
              <c:strCache>
                <c:ptCount val="1"/>
                <c:pt idx="0">
                  <c:v>Ativos</c:v>
                </c:pt>
              </c:strCache>
            </c:strRef>
          </c:tx>
          <c:spPr>
            <a:ln w="12700">
              <a:solidFill>
                <a:srgbClr val="4E8542"/>
              </a:solidFill>
            </a:ln>
          </c:spPr>
          <c:marker>
            <c:symbol val="none"/>
          </c:marker>
          <c:cat>
            <c:multiLvlStrRef>
              <c:f>'RC4'!$A$40:$B$76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'RC4'!$D$40:$D$76</c:f>
              <c:numCache>
                <c:formatCode>0.00</c:formatCode>
                <c:ptCount val="37"/>
                <c:pt idx="0">
                  <c:v>72.698009095982485</c:v>
                </c:pt>
                <c:pt idx="1">
                  <c:v>72.424658531894011</c:v>
                </c:pt>
                <c:pt idx="2">
                  <c:v>70.484495948923254</c:v>
                </c:pt>
                <c:pt idx="3">
                  <c:v>69.058373773358795</c:v>
                </c:pt>
                <c:pt idx="4">
                  <c:v>69.190474969432913</c:v>
                </c:pt>
                <c:pt idx="5">
                  <c:v>67.504022759492571</c:v>
                </c:pt>
                <c:pt idx="6">
                  <c:v>69.842702909965197</c:v>
                </c:pt>
                <c:pt idx="7">
                  <c:v>69.379283556553943</c:v>
                </c:pt>
                <c:pt idx="8">
                  <c:v>70.251891808448548</c:v>
                </c:pt>
                <c:pt idx="9">
                  <c:v>71.064829871614535</c:v>
                </c:pt>
                <c:pt idx="10">
                  <c:v>71.352909321452671</c:v>
                </c:pt>
                <c:pt idx="11">
                  <c:v>70.451670312660426</c:v>
                </c:pt>
                <c:pt idx="12">
                  <c:v>70.588406790635432</c:v>
                </c:pt>
                <c:pt idx="13">
                  <c:v>69.829406900822562</c:v>
                </c:pt>
                <c:pt idx="14">
                  <c:v>69.343631442192049</c:v>
                </c:pt>
                <c:pt idx="15">
                  <c:v>69.247676942014422</c:v>
                </c:pt>
                <c:pt idx="16">
                  <c:v>69.721193613500844</c:v>
                </c:pt>
                <c:pt idx="17">
                  <c:v>69.15542551136717</c:v>
                </c:pt>
                <c:pt idx="18">
                  <c:v>67.877987984713371</c:v>
                </c:pt>
                <c:pt idx="19">
                  <c:v>68.271001929920331</c:v>
                </c:pt>
                <c:pt idx="20">
                  <c:v>68.040580665080611</c:v>
                </c:pt>
                <c:pt idx="21">
                  <c:v>67.210000000000008</c:v>
                </c:pt>
                <c:pt idx="22">
                  <c:v>67.14</c:v>
                </c:pt>
                <c:pt idx="23">
                  <c:v>67.235664411218693</c:v>
                </c:pt>
                <c:pt idx="24">
                  <c:v>67.180031687870439</c:v>
                </c:pt>
                <c:pt idx="25">
                  <c:v>66.335114206484008</c:v>
                </c:pt>
                <c:pt idx="26">
                  <c:v>66.498115646046514</c:v>
                </c:pt>
                <c:pt idx="27">
                  <c:v>67.146943999158793</c:v>
                </c:pt>
                <c:pt idx="28">
                  <c:v>67.326118379859608</c:v>
                </c:pt>
                <c:pt idx="29">
                  <c:v>67.021190697403753</c:v>
                </c:pt>
                <c:pt idx="30">
                  <c:v>66.238366732092942</c:v>
                </c:pt>
                <c:pt idx="31">
                  <c:v>67.102948689691303</c:v>
                </c:pt>
                <c:pt idx="32">
                  <c:v>65.233341290260341</c:v>
                </c:pt>
                <c:pt idx="33">
                  <c:v>56.234137572680389</c:v>
                </c:pt>
                <c:pt idx="34">
                  <c:v>54.039787462635559</c:v>
                </c:pt>
                <c:pt idx="35">
                  <c:v>53.150447827278391</c:v>
                </c:pt>
                <c:pt idx="36">
                  <c:v>52.576527580957347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'RC4'!$E$39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12700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'RC4'!$A$40:$B$76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'RC4'!$E$40:$E$76</c:f>
              <c:numCache>
                <c:formatCode>0.00</c:formatCode>
                <c:ptCount val="37"/>
                <c:pt idx="0">
                  <c:v>78.985050051551951</c:v>
                </c:pt>
                <c:pt idx="1">
                  <c:v>78.745123307373021</c:v>
                </c:pt>
                <c:pt idx="2">
                  <c:v>76.946446450916298</c:v>
                </c:pt>
                <c:pt idx="3">
                  <c:v>76.0220739564908</c:v>
                </c:pt>
                <c:pt idx="4">
                  <c:v>75.763115167326717</c:v>
                </c:pt>
                <c:pt idx="5">
                  <c:v>74.965989454139162</c:v>
                </c:pt>
                <c:pt idx="6">
                  <c:v>76.365259251700053</c:v>
                </c:pt>
                <c:pt idx="7">
                  <c:v>75.910886713383007</c:v>
                </c:pt>
                <c:pt idx="8">
                  <c:v>76.058157650293694</c:v>
                </c:pt>
                <c:pt idx="9">
                  <c:v>75.772528807213831</c:v>
                </c:pt>
                <c:pt idx="10">
                  <c:v>75.692459215833821</c:v>
                </c:pt>
                <c:pt idx="11">
                  <c:v>75.059858261370167</c:v>
                </c:pt>
                <c:pt idx="12">
                  <c:v>74.666179143380319</c:v>
                </c:pt>
                <c:pt idx="13">
                  <c:v>73.851691339464537</c:v>
                </c:pt>
                <c:pt idx="14">
                  <c:v>73.449747195480896</c:v>
                </c:pt>
                <c:pt idx="15">
                  <c:v>72.569734544637512</c:v>
                </c:pt>
                <c:pt idx="16">
                  <c:v>72.219118828896072</c:v>
                </c:pt>
                <c:pt idx="17">
                  <c:v>71.192036137977468</c:v>
                </c:pt>
                <c:pt idx="18">
                  <c:v>70.643685241270717</c:v>
                </c:pt>
                <c:pt idx="19">
                  <c:v>70.140474625794738</c:v>
                </c:pt>
                <c:pt idx="20">
                  <c:v>69.906757974233187</c:v>
                </c:pt>
                <c:pt idx="21">
                  <c:v>69.199999999999989</c:v>
                </c:pt>
                <c:pt idx="22">
                  <c:v>69.138119899999992</c:v>
                </c:pt>
                <c:pt idx="23">
                  <c:v>68.820660372948964</c:v>
                </c:pt>
                <c:pt idx="24">
                  <c:v>68.631862520931946</c:v>
                </c:pt>
                <c:pt idx="25">
                  <c:v>68.50022219879736</c:v>
                </c:pt>
                <c:pt idx="26">
                  <c:v>68.853221579357978</c:v>
                </c:pt>
                <c:pt idx="27">
                  <c:v>68.309064836590039</c:v>
                </c:pt>
                <c:pt idx="28">
                  <c:v>68.217393967795147</c:v>
                </c:pt>
                <c:pt idx="29">
                  <c:v>67.848048416607639</c:v>
                </c:pt>
                <c:pt idx="30">
                  <c:v>68.259864215107839</c:v>
                </c:pt>
                <c:pt idx="31">
                  <c:v>68.99540964578739</c:v>
                </c:pt>
                <c:pt idx="32">
                  <c:v>67.90096342214764</c:v>
                </c:pt>
                <c:pt idx="33">
                  <c:v>59.59467606487712</c:v>
                </c:pt>
                <c:pt idx="34">
                  <c:v>54.990072099213563</c:v>
                </c:pt>
                <c:pt idx="35">
                  <c:v>54.700090156171576</c:v>
                </c:pt>
                <c:pt idx="36">
                  <c:v>54.667321585842608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'RC4'!$F$39</c:f>
              <c:strCache>
                <c:ptCount val="1"/>
                <c:pt idx="0">
                  <c:v>Depósitos</c:v>
                </c:pt>
              </c:strCache>
            </c:strRef>
          </c:tx>
          <c:spPr>
            <a:ln w="12700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'RC4'!$A$40:$B$76</c:f>
              <c:multiLvlStrCache>
                <c:ptCount val="37"/>
                <c:lvl>
                  <c:pt idx="0">
                    <c:v>Dez</c:v>
                  </c:pt>
                  <c:pt idx="4">
                    <c:v>Dez</c:v>
                  </c:pt>
                  <c:pt idx="8">
                    <c:v>Dez</c:v>
                  </c:pt>
                  <c:pt idx="12">
                    <c:v>Dez</c:v>
                  </c:pt>
                  <c:pt idx="16">
                    <c:v>Dez</c:v>
                  </c:pt>
                  <c:pt idx="20">
                    <c:v>Dez</c:v>
                  </c:pt>
                  <c:pt idx="24">
                    <c:v>Dez</c:v>
                  </c:pt>
                  <c:pt idx="28">
                    <c:v>Dez</c:v>
                  </c:pt>
                  <c:pt idx="32">
                    <c:v>Dez</c:v>
                  </c:pt>
                  <c:pt idx="36">
                    <c:v>Dez</c:v>
                  </c:pt>
                </c:lvl>
                <c:lvl>
                  <c:pt idx="0">
                    <c:v>2016</c:v>
                  </c:pt>
                  <c:pt idx="4">
                    <c:v>2015</c:v>
                  </c:pt>
                  <c:pt idx="8">
                    <c:v>2014</c:v>
                  </c:pt>
                  <c:pt idx="12">
                    <c:v>2013</c:v>
                  </c:pt>
                  <c:pt idx="16">
                    <c:v>2012</c:v>
                  </c:pt>
                  <c:pt idx="20">
                    <c:v>2011</c:v>
                  </c:pt>
                  <c:pt idx="24">
                    <c:v>2010</c:v>
                  </c:pt>
                  <c:pt idx="28">
                    <c:v>2009</c:v>
                  </c:pt>
                  <c:pt idx="32">
                    <c:v>2008</c:v>
                  </c:pt>
                  <c:pt idx="36">
                    <c:v>2007</c:v>
                  </c:pt>
                </c:lvl>
              </c:multiLvlStrCache>
            </c:multiLvlStrRef>
          </c:cat>
          <c:val>
            <c:numRef>
              <c:f>'RC4'!$F$40:$F$76</c:f>
              <c:numCache>
                <c:formatCode>0.00</c:formatCode>
                <c:ptCount val="37"/>
                <c:pt idx="0">
                  <c:v>78.483410618650652</c:v>
                </c:pt>
                <c:pt idx="1">
                  <c:v>77.067695964399491</c:v>
                </c:pt>
                <c:pt idx="2">
                  <c:v>74.560152244017303</c:v>
                </c:pt>
                <c:pt idx="3">
                  <c:v>73.382861577020535</c:v>
                </c:pt>
                <c:pt idx="4">
                  <c:v>73.512161077310125</c:v>
                </c:pt>
                <c:pt idx="5">
                  <c:v>73.086871089240461</c:v>
                </c:pt>
                <c:pt idx="6">
                  <c:v>75.480272082346431</c:v>
                </c:pt>
                <c:pt idx="7">
                  <c:v>76.212084637439517</c:v>
                </c:pt>
                <c:pt idx="8">
                  <c:v>76.010806126309376</c:v>
                </c:pt>
                <c:pt idx="9">
                  <c:v>76.0290555569958</c:v>
                </c:pt>
                <c:pt idx="10">
                  <c:v>76.087803213620589</c:v>
                </c:pt>
                <c:pt idx="11">
                  <c:v>76.212710682942031</c:v>
                </c:pt>
                <c:pt idx="12">
                  <c:v>76.267834617761508</c:v>
                </c:pt>
                <c:pt idx="13">
                  <c:v>75.84650133352865</c:v>
                </c:pt>
                <c:pt idx="14">
                  <c:v>75.644220222365846</c:v>
                </c:pt>
                <c:pt idx="15">
                  <c:v>75.410156562003252</c:v>
                </c:pt>
                <c:pt idx="16">
                  <c:v>75.053504694484644</c:v>
                </c:pt>
                <c:pt idx="17">
                  <c:v>74.33869080361319</c:v>
                </c:pt>
                <c:pt idx="18">
                  <c:v>73.728206276646148</c:v>
                </c:pt>
                <c:pt idx="19">
                  <c:v>72.50045485230892</c:v>
                </c:pt>
                <c:pt idx="20">
                  <c:v>72.849653538872786</c:v>
                </c:pt>
                <c:pt idx="21">
                  <c:v>72.55</c:v>
                </c:pt>
                <c:pt idx="22">
                  <c:v>71.66</c:v>
                </c:pt>
                <c:pt idx="23">
                  <c:v>71.517025001423661</c:v>
                </c:pt>
                <c:pt idx="24">
                  <c:v>70.919034174898741</c:v>
                </c:pt>
                <c:pt idx="25">
                  <c:v>70.594770181089444</c:v>
                </c:pt>
                <c:pt idx="26">
                  <c:v>71.3611183998852</c:v>
                </c:pt>
                <c:pt idx="27">
                  <c:v>71.189585858594469</c:v>
                </c:pt>
                <c:pt idx="28">
                  <c:v>71.12406465117418</c:v>
                </c:pt>
                <c:pt idx="29">
                  <c:v>70.729267940320355</c:v>
                </c:pt>
                <c:pt idx="30">
                  <c:v>70.881682917658765</c:v>
                </c:pt>
                <c:pt idx="31">
                  <c:v>71.908148092817086</c:v>
                </c:pt>
                <c:pt idx="32">
                  <c:v>68.782874669904203</c:v>
                </c:pt>
                <c:pt idx="33">
                  <c:v>60.328786392397824</c:v>
                </c:pt>
                <c:pt idx="34">
                  <c:v>57.568651312831363</c:v>
                </c:pt>
                <c:pt idx="35">
                  <c:v>59.143445869431318</c:v>
                </c:pt>
                <c:pt idx="36">
                  <c:v>59.315534063764396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6608"/>
        <c:axId val="558195240"/>
      </c:lineChart>
      <c:catAx>
        <c:axId val="4101566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 anchor="b" anchorCtr="1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58195240"/>
        <c:crossesAt val="0.4"/>
        <c:auto val="1"/>
        <c:lblAlgn val="ctr"/>
        <c:lblOffset val="100"/>
        <c:tickLblSkip val="1"/>
        <c:tickMarkSkip val="2"/>
        <c:noMultiLvlLbl val="1"/>
      </c:catAx>
      <c:valAx>
        <c:axId val="558195240"/>
        <c:scaling>
          <c:orientation val="minMax"/>
          <c:max val="80"/>
          <c:min val="5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RC4 %</a:t>
                </a:r>
              </a:p>
            </c:rich>
          </c:tx>
          <c:layout>
            <c:manualLayout>
              <c:xMode val="edge"/>
              <c:yMode val="edge"/>
              <c:x val="0.88386584972678162"/>
              <c:y val="0.14601457549536512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410156608"/>
        <c:crosses val="autoZero"/>
        <c:crossBetween val="midCat"/>
        <c:majorUnit val="5"/>
        <c:minorUnit val="5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88565481481481467"/>
          <c:w val="0.98496701388888885"/>
          <c:h val="6.5796860973122123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9</xdr:col>
      <xdr:colOff>114300</xdr:colOff>
      <xdr:row>4</xdr:row>
      <xdr:rowOff>123825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28575" y="28575"/>
          <a:ext cx="6257925" cy="1085850"/>
          <a:chOff x="3" y="3"/>
          <a:chExt cx="657" cy="114"/>
        </a:xfrm>
      </xdr:grpSpPr>
      <xdr:sp macro="" textlink="">
        <xdr:nvSpPr>
          <xdr:cNvPr id="1026" name="AutoShape 2"/>
          <xdr:cNvSpPr>
            <a:spLocks noChangeAspect="1" noChangeArrowheads="1" noTextEdit="1"/>
          </xdr:cNvSpPr>
        </xdr:nvSpPr>
        <xdr:spPr bwMode="auto">
          <a:xfrm>
            <a:off x="3" y="3"/>
            <a:ext cx="657" cy="1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5" name="Imagem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" y="5"/>
            <a:ext cx="477" cy="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9" name="Rectangle 5"/>
          <xdr:cNvSpPr>
            <a:spLocks noChangeArrowheads="1"/>
          </xdr:cNvSpPr>
        </xdr:nvSpPr>
        <xdr:spPr bwMode="auto">
          <a:xfrm>
            <a:off x="51" y="57"/>
            <a:ext cx="608" cy="5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66" y="65"/>
            <a:ext cx="7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Diretoria</a:t>
            </a:r>
          </a:p>
        </xdr:txBody>
      </xdr:sp>
      <xdr:sp macro="" textlink="">
        <xdr:nvSpPr>
          <xdr:cNvPr id="1031" name="Rectangle 7"/>
          <xdr:cNvSpPr>
            <a:spLocks noChangeArrowheads="1"/>
          </xdr:cNvSpPr>
        </xdr:nvSpPr>
        <xdr:spPr bwMode="auto">
          <a:xfrm>
            <a:off x="145" y="65"/>
            <a:ext cx="12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de Fiscalização</a:t>
            </a:r>
          </a:p>
        </xdr:txBody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66" y="88"/>
            <a:ext cx="413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300" b="1" i="0" u="none" strike="noStrike" baseline="0">
                <a:solidFill>
                  <a:srgbClr val="376092"/>
                </a:solidFill>
                <a:latin typeface="Calibri"/>
              </a:rPr>
              <a:t>Departamento de Monitoramento do Sistema Financeiro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547875</xdr:colOff>
      <xdr:row>33</xdr:row>
      <xdr:rowOff>56475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0.02383</cdr:x>
      <cdr:y>0.00523</cdr:y>
    </cdr:from>
    <cdr:to>
      <cdr:x>0.8971</cdr:x>
      <cdr:y>0.20562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5443" y="23708"/>
          <a:ext cx="6063907" cy="908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pt-BR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Evolução dos níveis de concentração – Segmento bancário</a:t>
          </a:r>
          <a:r>
            <a:rPr lang="pt-BR" sz="1600" b="1" i="0" baseline="30000">
              <a:effectLst/>
              <a:latin typeface="Arial" pitchFamily="34" charset="0"/>
              <a:ea typeface="+mn-ea"/>
              <a:cs typeface="Arial" pitchFamily="34" charset="0"/>
            </a:rPr>
            <a:t>1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itchFamily="34" charset="0"/>
              <a:ea typeface="+mn-ea"/>
              <a:cs typeface="Arial" pitchFamily="34" charset="0"/>
            </a:rPr>
            <a:t>Índice de Herfindahl-Hirschman – IHH</a:t>
          </a:r>
          <a:r>
            <a:rPr lang="pt-BR" sz="1600" b="0" i="0" baseline="30000">
              <a:effectLst/>
              <a:latin typeface="Arial" pitchFamily="34" charset="0"/>
              <a:ea typeface="+mn-ea"/>
              <a:cs typeface="Arial" pitchFamily="34" charset="0"/>
            </a:rPr>
            <a:t>2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10</xdr:col>
      <xdr:colOff>528825</xdr:colOff>
      <xdr:row>33</xdr:row>
      <xdr:rowOff>85049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3008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2308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lab\desigDiasf\REF_Docs\201612\Textos%20e%20gr&#225;ficos%20dos%20autores\Cap%202%20Temas%20selec\2.1%20Panorama%20PJ\REF%20em%20Portugu&#234;s\Gr&#225;ficos%20se&#231;&#227;o%202.1%20Cose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quivos%20de%20Relatorios\REF\Dez-2015\Vers&#227;o%20Final%20REF%20jun%202015\Cap%204%20Tabelas%20e%20Gr&#225;ficos%20Jun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.1"/>
      <sheetName val="G2.1.1"/>
      <sheetName val="2.1.1.1"/>
      <sheetName val="G2.1.1.1"/>
      <sheetName val="2.1.1.2"/>
      <sheetName val="G2.1.1.2"/>
      <sheetName val="2.1.2.1"/>
      <sheetName val="G2.1.2.1"/>
      <sheetName val="2.1.3.1"/>
      <sheetName val="G2.1.3.1"/>
      <sheetName val="2.1.3.2"/>
      <sheetName val="G2.1.3.2"/>
      <sheetName val="2.1.3.3"/>
      <sheetName val="G2.1.3.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4.2.1 (E)"/>
      <sheetName val="Tab 4.2.2 (E)"/>
      <sheetName val="Tab 4.2.3 (E)"/>
      <sheetName val="Tab 4.2.4 (E)"/>
      <sheetName val="Tab 4.5.1 (E)"/>
      <sheetName val="Gráfico 4.3.1 (E)"/>
      <sheetName val="Dados graf 4.3.1"/>
      <sheetName val="Gráficos 4.3.2 (E)"/>
      <sheetName val="Dados graf 4.3.2"/>
      <sheetName val="Gráfico 4.3.3 (E)"/>
      <sheetName val="Dados graf 4.3.3"/>
    </sheetNames>
    <sheetDataSet>
      <sheetData sheetId="0">
        <row r="1">
          <cell r="B1" t="str">
            <v>Tabela 4.2.1 – Movimentação orgânica no SFN</v>
          </cell>
        </row>
        <row r="2">
          <cell r="B2" t="str">
            <v>Processos aprovados e publicados no Diário Oficial da União</v>
          </cell>
        </row>
        <row r="3">
          <cell r="B3" t="str">
            <v>Janeiro a Junho de 2015</v>
          </cell>
        </row>
        <row r="5">
          <cell r="B5" t="str">
            <v>Eventos</v>
          </cell>
          <cell r="C5" t="str">
            <v>BM</v>
          </cell>
          <cell r="D5" t="str">
            <v>BC</v>
          </cell>
          <cell r="E5" t="str">
            <v>BI</v>
          </cell>
          <cell r="F5" t="str">
            <v>CFI</v>
          </cell>
          <cell r="G5" t="str">
            <v>DTVM</v>
          </cell>
          <cell r="H5" t="str">
            <v>CTVM</v>
          </cell>
          <cell r="I5" t="str">
            <v>CC</v>
          </cell>
          <cell r="J5" t="str">
            <v>SCI</v>
          </cell>
          <cell r="K5" t="str">
            <v>SCM</v>
          </cell>
          <cell r="L5" t="str">
            <v>SAM</v>
          </cell>
          <cell r="M5" t="str">
            <v>CH</v>
          </cell>
          <cell r="N5" t="str">
            <v>Coop</v>
          </cell>
        </row>
        <row r="7">
          <cell r="B7" t="str">
            <v>Autorização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B8" t="str">
            <v>Cancelamento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</v>
          </cell>
        </row>
        <row r="9">
          <cell r="B9" t="str">
            <v>Incorporação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</row>
        <row r="10">
          <cell r="B10" t="str">
            <v>Cisão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Mudança de</v>
          </cell>
        </row>
        <row r="12">
          <cell r="B12" t="str">
            <v xml:space="preserve">   objeto social</v>
          </cell>
        </row>
        <row r="13">
          <cell r="B13" t="str">
            <v xml:space="preserve">      - entrada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 xml:space="preserve">      - saída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Liquidação</v>
          </cell>
        </row>
        <row r="16">
          <cell r="B16" t="str">
            <v xml:space="preserve">   extrajudicial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Intervenção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RAET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0">
          <cell r="B20" t="str">
            <v>Fonte: Diário Oficial da União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Tabela1" displayName="Tabela1" ref="A7:F10" totalsRowShown="0" headerRowDxfId="8" dataDxfId="7" tableBorderDxfId="6">
  <tableColumns count="6">
    <tableColumn id="1" name=" " dataDxfId="5"/>
    <tableColumn id="2" name="Entes selecionados" dataDxfId="4"/>
    <tableColumn id="3" name="Servidores Públicos" dataDxfId="3"/>
    <tableColumn id="4" name="Fornecedores" dataDxfId="2"/>
    <tableColumn id="5" name="Empregados dos fornecedores" dataDxfId="1"/>
    <tableColumn id="8" name="Total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Áp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Ápice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Ápice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.gov.br/?SOLICITACAOINFO" TargetMode="External"/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Relationship Id="rId9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si.imf.org/CountryList.aspx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://fsi.imf.org/misc/FSI%20Concepts%20and%20Definitions.pdf" TargetMode="External"/><Relationship Id="rId1" Type="http://schemas.openxmlformats.org/officeDocument/2006/relationships/hyperlink" Target="http://fsi.imf.org/" TargetMode="External"/><Relationship Id="rId6" Type="http://schemas.openxmlformats.org/officeDocument/2006/relationships/hyperlink" Target="http://data.imf.org/?sk=9F855EAE-C765-405E-9C9A-A9DC2C1FEE47&amp;sId=1390030341854" TargetMode="External"/><Relationship Id="rId5" Type="http://schemas.openxmlformats.org/officeDocument/2006/relationships/hyperlink" Target="http://www.imf.org/external/pubs/ft/fsi/guide/2006/index.htm" TargetMode="External"/><Relationship Id="rId4" Type="http://schemas.openxmlformats.org/officeDocument/2006/relationships/hyperlink" Target="http://www.imf.org/external/pubs/ft/fsi/guide/2006/index.ht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7:A15"/>
  <sheetViews>
    <sheetView showGridLines="0" tabSelected="1" zoomScaleNormal="100" workbookViewId="0">
      <selection activeCell="H2" sqref="H2"/>
    </sheetView>
  </sheetViews>
  <sheetFormatPr defaultColWidth="9" defaultRowHeight="20.100000000000001" customHeight="1"/>
  <cols>
    <col min="1" max="16384" width="9" style="5"/>
  </cols>
  <sheetData>
    <row r="7" spans="1:1" ht="20.100000000000001" customHeight="1">
      <c r="A7" s="4" t="s">
        <v>126</v>
      </c>
    </row>
    <row r="11" spans="1:1" ht="20.100000000000001" customHeight="1">
      <c r="A11" s="4" t="s">
        <v>1</v>
      </c>
    </row>
    <row r="15" spans="1:1" ht="20.100000000000001" customHeight="1">
      <c r="A15" s="4" t="s">
        <v>127</v>
      </c>
    </row>
  </sheetData>
  <customSheetViews>
    <customSheetView guid="{3F0F68FC-DA75-49A6-957B-48A3B36084EE}" showGridLines="0" topLeftCell="A7">
      <selection activeCell="A15" sqref="A15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  <customSheetView guid="{C17DCB99-44F8-4F7E-B33F-5661C72EBC2B}" showGridLines="0" topLeftCell="A7">
      <selection activeCell="A15" sqref="A15"/>
      <pageMargins left="0.511811024" right="0.511811024" top="0.78740157499999996" bottom="0.78740157499999996" header="0.31496062000000002" footer="0.31496062000000002"/>
      <pageSetup paperSize="9" orientation="portrait" verticalDpi="0" r:id="rId2"/>
    </customSheetView>
    <customSheetView guid="{56606653-C9A1-4926-B767-39BEECEFF693}" showGridLines="0" topLeftCell="A7">
      <selection activeCell="A15" sqref="A15"/>
      <pageMargins left="0.511811024" right="0.511811024" top="0.78740157499999996" bottom="0.78740157499999996" header="0.31496062000000002" footer="0.31496062000000002"/>
      <pageSetup paperSize="9" orientation="portrait" verticalDpi="0" r:id="rId3"/>
    </customSheetView>
    <customSheetView guid="{104DD86D-764F-46A9-BEB6-267CD2C1E853}" showGridLines="0" topLeftCell="A7">
      <selection activeCell="A15" sqref="A15"/>
      <pageMargins left="0.511811024" right="0.511811024" top="0.78740157499999996" bottom="0.78740157499999996" header="0.31496062000000002" footer="0.31496062000000002"/>
      <pageSetup paperSize="9" orientation="portrait" verticalDpi="0" r:id="rId4"/>
    </customSheetView>
    <customSheetView guid="{11B243BC-0CDD-4863-BDF5-E9604855462B}" showGridLines="0" topLeftCell="A3">
      <selection activeCell="A3" sqref="A1:IV65536"/>
      <pageMargins left="0.511811024" right="0.511811024" top="0.78740157499999996" bottom="0.78740157499999996" header="0.31496062000000002" footer="0.31496062000000002"/>
    </customSheetView>
    <customSheetView guid="{55821C00-3D00-4540-B6BB-874DB480FA04}" showGridLines="0" topLeftCell="A3">
      <selection activeCell="A3" sqref="A1:IV65536"/>
      <pageMargins left="0.511811024" right="0.511811024" top="0.78740157499999996" bottom="0.78740157499999996" header="0.31496062000000002" footer="0.31496062000000002"/>
    </customSheetView>
    <customSheetView guid="{A3C79732-49B8-4647-A9D1-077C8F3FF719}" showGridLines="0" topLeftCell="A7">
      <selection activeCell="A15" sqref="A15"/>
      <pageMargins left="0.511811024" right="0.511811024" top="0.78740157499999996" bottom="0.78740157499999996" header="0.31496062000000002" footer="0.31496062000000002"/>
      <pageSetup paperSize="9" orientation="portrait" verticalDpi="0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75"/>
  <sheetViews>
    <sheetView showGridLines="0" workbookViewId="0">
      <selection activeCell="G8" sqref="G8"/>
    </sheetView>
  </sheetViews>
  <sheetFormatPr defaultRowHeight="16.5"/>
  <cols>
    <col min="1" max="1" width="14.125" style="2" customWidth="1"/>
    <col min="2" max="2" width="14.5" style="2" customWidth="1"/>
    <col min="3" max="3" width="20.75" style="2" bestFit="1" customWidth="1"/>
    <col min="4" max="4" width="23" style="2" bestFit="1" customWidth="1"/>
  </cols>
  <sheetData>
    <row r="1" spans="1:4">
      <c r="A1" s="51" t="s">
        <v>125</v>
      </c>
    </row>
    <row r="2" spans="1:4">
      <c r="A2" s="54"/>
    </row>
    <row r="3" spans="1:4">
      <c r="A3" s="300" t="s">
        <v>723</v>
      </c>
      <c r="C3" s="300"/>
      <c r="D3" s="300"/>
    </row>
    <row r="4" spans="1:4">
      <c r="A4" s="54" t="s">
        <v>223</v>
      </c>
      <c r="C4" s="79"/>
      <c r="D4" s="79"/>
    </row>
    <row r="7" spans="1:4">
      <c r="B7" s="54"/>
      <c r="C7" s="426" t="s">
        <v>625</v>
      </c>
      <c r="D7" s="426"/>
    </row>
    <row r="8" spans="1:4" ht="47.25">
      <c r="B8" s="302" t="s">
        <v>724</v>
      </c>
      <c r="C8" s="303" t="s">
        <v>725</v>
      </c>
      <c r="D8" s="303" t="s">
        <v>726</v>
      </c>
    </row>
    <row r="9" spans="1:4">
      <c r="A9" s="349">
        <v>40909</v>
      </c>
      <c r="B9" s="350">
        <v>1.6442000000000001</v>
      </c>
      <c r="C9" s="351">
        <v>528.82670499999995</v>
      </c>
      <c r="D9" s="351">
        <v>321.62891100000002</v>
      </c>
    </row>
    <row r="10" spans="1:4">
      <c r="A10" s="349">
        <v>40940</v>
      </c>
      <c r="B10" s="350">
        <v>1.6021000000000001</v>
      </c>
      <c r="C10" s="351">
        <v>519.11484499999995</v>
      </c>
      <c r="D10" s="351">
        <v>324.02896900000002</v>
      </c>
    </row>
    <row r="11" spans="1:4">
      <c r="A11" s="349">
        <v>40969</v>
      </c>
      <c r="B11" s="350">
        <v>1.6306</v>
      </c>
      <c r="C11" s="351">
        <v>540.74607300000002</v>
      </c>
      <c r="D11" s="351">
        <v>331.62779999999998</v>
      </c>
    </row>
    <row r="12" spans="1:4">
      <c r="A12" s="349">
        <v>41000</v>
      </c>
      <c r="B12" s="350">
        <v>1.6365000000000001</v>
      </c>
      <c r="C12" s="351">
        <v>532.42272000000003</v>
      </c>
      <c r="D12" s="351">
        <v>325.350663</v>
      </c>
    </row>
    <row r="13" spans="1:4">
      <c r="A13" s="349">
        <v>41030</v>
      </c>
      <c r="B13" s="350">
        <v>1.6328</v>
      </c>
      <c r="C13" s="351">
        <v>545.45427299999994</v>
      </c>
      <c r="D13" s="351">
        <v>334.05539499999998</v>
      </c>
    </row>
    <row r="14" spans="1:4">
      <c r="A14" s="349">
        <v>41061</v>
      </c>
      <c r="B14" s="350">
        <v>1.5983000000000001</v>
      </c>
      <c r="C14" s="351">
        <v>535.90794000000005</v>
      </c>
      <c r="D14" s="351">
        <v>335.29553099999998</v>
      </c>
    </row>
    <row r="15" spans="1:4">
      <c r="A15" s="349">
        <v>41091</v>
      </c>
      <c r="B15" s="350">
        <v>1.6716</v>
      </c>
      <c r="C15" s="351">
        <v>573.95386800000006</v>
      </c>
      <c r="D15" s="351">
        <v>343.35441100000003</v>
      </c>
    </row>
    <row r="16" spans="1:4">
      <c r="A16" s="349">
        <v>41122</v>
      </c>
      <c r="B16" s="350">
        <v>1.7255</v>
      </c>
      <c r="C16" s="351">
        <v>580.94564800000001</v>
      </c>
      <c r="D16" s="351">
        <v>336.68713700000001</v>
      </c>
    </row>
    <row r="17" spans="1:4">
      <c r="A17" s="349">
        <v>41153</v>
      </c>
      <c r="B17" s="350">
        <v>1.8231999999999999</v>
      </c>
      <c r="C17" s="351">
        <v>595.97551199999998</v>
      </c>
      <c r="D17" s="351">
        <v>326.88091600000001</v>
      </c>
    </row>
    <row r="18" spans="1:4">
      <c r="A18" s="349">
        <v>41183</v>
      </c>
      <c r="B18" s="350">
        <v>1.923</v>
      </c>
      <c r="C18" s="351">
        <v>622.01884700000005</v>
      </c>
      <c r="D18" s="351">
        <v>323.46859599999999</v>
      </c>
    </row>
    <row r="19" spans="1:4">
      <c r="A19" s="349">
        <v>41214</v>
      </c>
      <c r="B19" s="350">
        <v>1.8871</v>
      </c>
      <c r="C19" s="351">
        <v>625.44313099999999</v>
      </c>
      <c r="D19" s="351">
        <v>331.43689699999999</v>
      </c>
    </row>
    <row r="20" spans="1:4">
      <c r="A20" s="349">
        <v>41244</v>
      </c>
      <c r="B20" s="350">
        <v>1.9177</v>
      </c>
      <c r="C20" s="351">
        <v>640.19872399999997</v>
      </c>
      <c r="D20" s="351">
        <v>333.82838400000003</v>
      </c>
    </row>
    <row r="21" spans="1:4">
      <c r="A21" s="349">
        <v>41275</v>
      </c>
      <c r="B21" s="350">
        <v>1.8645</v>
      </c>
      <c r="C21" s="351">
        <v>625.859464</v>
      </c>
      <c r="D21" s="351">
        <v>335.664312</v>
      </c>
    </row>
    <row r="22" spans="1:4">
      <c r="A22" s="349">
        <v>41306</v>
      </c>
      <c r="B22" s="350">
        <v>1.788</v>
      </c>
      <c r="C22" s="351">
        <v>578.43765800000006</v>
      </c>
      <c r="D22" s="351">
        <v>323.50385399999999</v>
      </c>
    </row>
    <row r="23" spans="1:4">
      <c r="A23" s="349">
        <v>41334</v>
      </c>
      <c r="B23" s="350">
        <v>1.8357000000000001</v>
      </c>
      <c r="C23" s="351">
        <v>591.40128300000003</v>
      </c>
      <c r="D23" s="351">
        <v>322.17186500000003</v>
      </c>
    </row>
    <row r="24" spans="1:4">
      <c r="A24" s="349">
        <v>41365</v>
      </c>
      <c r="B24" s="350">
        <v>1.8146</v>
      </c>
      <c r="C24" s="351">
        <v>587.75864899999999</v>
      </c>
      <c r="D24" s="351">
        <v>323.89910700000001</v>
      </c>
    </row>
    <row r="25" spans="1:4">
      <c r="A25" s="349">
        <v>41395</v>
      </c>
      <c r="B25" s="350">
        <v>1.7516</v>
      </c>
      <c r="C25" s="351">
        <v>577.77320299999997</v>
      </c>
      <c r="D25" s="351">
        <v>329.85582199999999</v>
      </c>
    </row>
    <row r="26" spans="1:4">
      <c r="A26" s="349">
        <v>41426</v>
      </c>
      <c r="B26" s="350">
        <v>1.6259999999999999</v>
      </c>
      <c r="C26" s="351">
        <v>539.49519199999997</v>
      </c>
      <c r="D26" s="351">
        <v>331.78302000000002</v>
      </c>
    </row>
    <row r="27" spans="1:4">
      <c r="A27" s="349">
        <v>41456</v>
      </c>
      <c r="B27" s="350">
        <v>1.5996999999999999</v>
      </c>
      <c r="C27" s="351">
        <v>543.26880500000004</v>
      </c>
      <c r="D27" s="351">
        <v>339.61205100000001</v>
      </c>
    </row>
    <row r="28" spans="1:4">
      <c r="A28" s="349">
        <v>41487</v>
      </c>
      <c r="B28" s="350">
        <v>1.5898000000000001</v>
      </c>
      <c r="C28" s="351">
        <v>537.23418800000002</v>
      </c>
      <c r="D28" s="351">
        <v>337.92466100000001</v>
      </c>
    </row>
    <row r="29" spans="1:4">
      <c r="A29" s="349">
        <v>41518</v>
      </c>
      <c r="B29" s="350">
        <v>1.706</v>
      </c>
      <c r="C29" s="351">
        <v>544.574746</v>
      </c>
      <c r="D29" s="351">
        <v>319.21418799999998</v>
      </c>
    </row>
    <row r="30" spans="1:4">
      <c r="A30" s="349">
        <v>41548</v>
      </c>
      <c r="B30" s="350">
        <v>1.6807000000000001</v>
      </c>
      <c r="C30" s="351">
        <v>540.36073899999997</v>
      </c>
      <c r="D30" s="351">
        <v>321.51461599999999</v>
      </c>
    </row>
    <row r="31" spans="1:4">
      <c r="A31" s="349">
        <v>41579</v>
      </c>
      <c r="B31" s="350">
        <v>1.6687000000000001</v>
      </c>
      <c r="C31" s="351">
        <v>538.567995</v>
      </c>
      <c r="D31" s="351">
        <v>322.75258300000002</v>
      </c>
    </row>
    <row r="32" spans="1:4">
      <c r="A32" s="349">
        <v>41609</v>
      </c>
      <c r="B32" s="350">
        <v>1.8278000000000001</v>
      </c>
      <c r="C32" s="351">
        <v>525.31614400000001</v>
      </c>
      <c r="D32" s="351">
        <v>287.39806599999997</v>
      </c>
    </row>
    <row r="33" spans="1:4">
      <c r="A33" s="349">
        <v>41640</v>
      </c>
      <c r="B33" s="350">
        <v>1.857</v>
      </c>
      <c r="C33" s="351">
        <v>534.18996900000002</v>
      </c>
      <c r="D33" s="351">
        <v>287.66620899999998</v>
      </c>
    </row>
    <row r="34" spans="1:4">
      <c r="A34" s="349">
        <v>41671</v>
      </c>
      <c r="B34" s="350">
        <v>1.7504</v>
      </c>
      <c r="C34" s="351">
        <v>516.33497</v>
      </c>
      <c r="D34" s="351">
        <v>294.97313600000001</v>
      </c>
    </row>
    <row r="35" spans="1:4">
      <c r="A35" s="349">
        <v>41699</v>
      </c>
      <c r="B35" s="350">
        <v>1.7116</v>
      </c>
      <c r="C35" s="351">
        <v>514.29912400000001</v>
      </c>
      <c r="D35" s="351">
        <v>300.482392</v>
      </c>
    </row>
    <row r="36" spans="1:4">
      <c r="A36" s="349">
        <v>41730</v>
      </c>
      <c r="B36" s="350">
        <v>1.7403</v>
      </c>
      <c r="C36" s="351">
        <v>536.72328500000003</v>
      </c>
      <c r="D36" s="351">
        <v>308.40664199999998</v>
      </c>
    </row>
    <row r="37" spans="1:4">
      <c r="A37" s="349">
        <v>41760</v>
      </c>
      <c r="B37" s="350">
        <v>1.7685</v>
      </c>
      <c r="C37" s="351">
        <v>546.31492600000001</v>
      </c>
      <c r="D37" s="351">
        <v>308.915344</v>
      </c>
    </row>
    <row r="38" spans="1:4">
      <c r="A38" s="349">
        <v>41791</v>
      </c>
      <c r="B38" s="350">
        <v>1.7081</v>
      </c>
      <c r="C38" s="351">
        <v>558.09569499999998</v>
      </c>
      <c r="D38" s="351">
        <v>326.72582399999999</v>
      </c>
    </row>
    <row r="39" spans="1:4">
      <c r="A39" s="349">
        <v>41821</v>
      </c>
      <c r="B39" s="350">
        <v>1.7627999999999999</v>
      </c>
      <c r="C39" s="351">
        <v>570.18107299999997</v>
      </c>
      <c r="D39" s="351">
        <v>323.44516700000003</v>
      </c>
    </row>
    <row r="40" spans="1:4">
      <c r="A40" s="349">
        <v>41852</v>
      </c>
      <c r="B40" s="350">
        <v>1.8736999999999999</v>
      </c>
      <c r="C40" s="351">
        <v>599.39196400000003</v>
      </c>
      <c r="D40" s="351">
        <v>319.89140900000001</v>
      </c>
    </row>
    <row r="41" spans="1:4">
      <c r="A41" s="349">
        <v>41883</v>
      </c>
      <c r="B41" s="350">
        <v>1.9883</v>
      </c>
      <c r="C41" s="351">
        <v>631.69049399999994</v>
      </c>
      <c r="D41" s="351">
        <v>317.69789600000001</v>
      </c>
    </row>
    <row r="42" spans="1:4">
      <c r="A42" s="349">
        <v>41913</v>
      </c>
      <c r="B42" s="350">
        <v>1.9926999999999999</v>
      </c>
      <c r="C42" s="351">
        <v>624.658098</v>
      </c>
      <c r="D42" s="351">
        <v>313.47322800000001</v>
      </c>
    </row>
    <row r="43" spans="1:4">
      <c r="A43" s="349">
        <v>41944</v>
      </c>
      <c r="B43" s="350">
        <v>2.0318999999999998</v>
      </c>
      <c r="C43" s="351">
        <v>627.804979</v>
      </c>
      <c r="D43" s="351">
        <v>308.97735499999999</v>
      </c>
    </row>
    <row r="44" spans="1:4">
      <c r="A44" s="349">
        <v>41974</v>
      </c>
      <c r="B44" s="350">
        <v>2.0125000000000002</v>
      </c>
      <c r="C44" s="351">
        <v>639.88310100000001</v>
      </c>
      <c r="D44" s="351">
        <v>317.95192200000002</v>
      </c>
    </row>
    <row r="45" spans="1:4">
      <c r="A45" s="349">
        <v>42005</v>
      </c>
      <c r="B45" s="350">
        <v>1.9643999999999999</v>
      </c>
      <c r="C45" s="351">
        <v>641.45880899999997</v>
      </c>
      <c r="D45" s="351">
        <v>326.53507300000001</v>
      </c>
    </row>
    <row r="46" spans="1:4">
      <c r="A46" s="349">
        <v>42036</v>
      </c>
      <c r="B46" s="350">
        <v>1.8812</v>
      </c>
      <c r="C46" s="351">
        <v>629.76651400000003</v>
      </c>
      <c r="D46" s="351">
        <v>334.77498600000001</v>
      </c>
    </row>
    <row r="47" spans="1:4">
      <c r="A47" s="349">
        <v>42064</v>
      </c>
      <c r="B47" s="350">
        <v>1.8281000000000001</v>
      </c>
      <c r="C47" s="351">
        <v>631.40105100000005</v>
      </c>
      <c r="D47" s="351">
        <v>345.38568199999997</v>
      </c>
    </row>
    <row r="48" spans="1:4">
      <c r="A48" s="349">
        <v>42095</v>
      </c>
      <c r="B48" s="350">
        <v>1.7508999999999999</v>
      </c>
      <c r="C48" s="351">
        <v>615.92847500000005</v>
      </c>
      <c r="D48" s="351">
        <v>351.77440200000001</v>
      </c>
    </row>
    <row r="49" spans="1:4">
      <c r="A49" s="349">
        <v>42125</v>
      </c>
      <c r="B49" s="350">
        <v>1.6839999999999999</v>
      </c>
      <c r="C49" s="351">
        <v>602.48750399999994</v>
      </c>
      <c r="D49" s="351">
        <v>357.76153399999998</v>
      </c>
    </row>
    <row r="50" spans="1:4">
      <c r="A50" s="349">
        <v>42156</v>
      </c>
      <c r="B50" s="350">
        <v>1.73</v>
      </c>
      <c r="C50" s="351">
        <v>616.18911700000001</v>
      </c>
      <c r="D50" s="351">
        <v>356.18233500000002</v>
      </c>
    </row>
    <row r="51" spans="1:4">
      <c r="A51" s="349">
        <v>42186</v>
      </c>
      <c r="B51" s="352">
        <v>1.8418962593660884</v>
      </c>
      <c r="C51" s="351">
        <v>647.15810189790693</v>
      </c>
      <c r="D51" s="351">
        <v>351.35426254713957</v>
      </c>
    </row>
    <row r="52" spans="1:4">
      <c r="A52" s="349">
        <v>42217</v>
      </c>
      <c r="B52" s="352">
        <v>1.8464018121992947</v>
      </c>
      <c r="C52" s="351">
        <v>661.96515238856352</v>
      </c>
      <c r="D52" s="351">
        <v>358.51630344755813</v>
      </c>
    </row>
    <row r="53" spans="1:4">
      <c r="A53" s="349">
        <v>42248</v>
      </c>
      <c r="B53" s="352">
        <v>1.757492357942912</v>
      </c>
      <c r="C53" s="351">
        <v>639.66673006144856</v>
      </c>
      <c r="D53" s="351">
        <v>363.96558264990568</v>
      </c>
    </row>
    <row r="54" spans="1:4">
      <c r="A54" s="349">
        <v>42278</v>
      </c>
      <c r="B54" s="352">
        <v>1.8021789276243452</v>
      </c>
      <c r="C54" s="351">
        <v>645.27836868805014</v>
      </c>
      <c r="D54" s="351">
        <v>358.05455207417401</v>
      </c>
    </row>
    <row r="55" spans="1:4">
      <c r="A55" s="349">
        <v>42309</v>
      </c>
      <c r="B55" s="352">
        <v>1.8575616191777744</v>
      </c>
      <c r="C55" s="351">
        <v>650.73460864999413</v>
      </c>
      <c r="D55" s="351">
        <v>350.3165665847647</v>
      </c>
    </row>
    <row r="56" spans="1:4">
      <c r="A56" s="349">
        <v>42339</v>
      </c>
      <c r="B56" s="352">
        <v>1.9004203712481935</v>
      </c>
      <c r="C56" s="351">
        <v>694.83845575864075</v>
      </c>
      <c r="D56" s="351">
        <v>365.62355690929149</v>
      </c>
    </row>
    <row r="57" spans="1:4">
      <c r="A57" s="349">
        <v>42370</v>
      </c>
      <c r="B57" s="352">
        <v>1.9329727366172669</v>
      </c>
      <c r="C57" s="351">
        <v>723.83309893978787</v>
      </c>
      <c r="D57" s="351">
        <v>374.46627426649962</v>
      </c>
    </row>
    <row r="58" spans="1:4">
      <c r="A58" s="349">
        <v>42401</v>
      </c>
      <c r="B58" s="352">
        <v>1.9166075055852767</v>
      </c>
      <c r="C58" s="351">
        <v>714.55522538743583</v>
      </c>
      <c r="D58" s="351">
        <v>372.82292973658747</v>
      </c>
    </row>
    <row r="59" spans="1:4">
      <c r="A59" s="349">
        <v>42430</v>
      </c>
      <c r="B59" s="352">
        <v>1.9547151527046556</v>
      </c>
      <c r="C59" s="351">
        <v>733.56111709811739</v>
      </c>
      <c r="D59" s="351">
        <v>375.27775649721661</v>
      </c>
    </row>
    <row r="60" spans="1:4">
      <c r="A60" s="349">
        <v>42461</v>
      </c>
      <c r="B60" s="352">
        <v>1.9655406269081988</v>
      </c>
      <c r="C60" s="351">
        <v>739.33686798333622</v>
      </c>
      <c r="D60" s="351">
        <v>376.14936972649366</v>
      </c>
    </row>
    <row r="61" spans="1:4">
      <c r="A61" s="349">
        <v>42491</v>
      </c>
      <c r="B61" s="352">
        <v>1.9946834058381706</v>
      </c>
      <c r="C61" s="351">
        <v>736.6086089732645</v>
      </c>
      <c r="D61" s="351">
        <v>369.2859763195051</v>
      </c>
    </row>
    <row r="62" spans="1:4">
      <c r="A62" s="353">
        <v>42522</v>
      </c>
      <c r="B62" s="352">
        <v>2.0956587878955708</v>
      </c>
      <c r="C62" s="351">
        <v>746.54419705551072</v>
      </c>
      <c r="D62" s="351">
        <v>356.23365853616815</v>
      </c>
    </row>
    <row r="63" spans="1:4">
      <c r="A63" s="353">
        <v>42552</v>
      </c>
      <c r="B63" s="352">
        <v>2.2152115427017569</v>
      </c>
      <c r="C63" s="351">
        <v>754.97077405320022</v>
      </c>
      <c r="D63" s="351">
        <v>340.81204413209628</v>
      </c>
    </row>
    <row r="64" spans="1:4">
      <c r="A64" s="353">
        <v>42583</v>
      </c>
      <c r="B64" s="352">
        <v>2.2641411927082</v>
      </c>
      <c r="C64" s="351">
        <v>773.91575721564323</v>
      </c>
      <c r="D64" s="351">
        <v>341.81426481179022</v>
      </c>
    </row>
    <row r="65" spans="1:4">
      <c r="A65" s="353">
        <v>42614</v>
      </c>
      <c r="B65" s="352">
        <v>2.2426191994447531</v>
      </c>
      <c r="C65" s="351">
        <v>801.13606541720037</v>
      </c>
      <c r="D65" s="351">
        <v>357.23232264111198</v>
      </c>
    </row>
    <row r="66" spans="1:4">
      <c r="A66" s="349">
        <v>42644</v>
      </c>
      <c r="B66" s="350">
        <v>2.3323866094874899</v>
      </c>
      <c r="C66" s="354">
        <v>807.88082224909726</v>
      </c>
      <c r="D66" s="354">
        <v>346.37517595190542</v>
      </c>
    </row>
    <row r="67" spans="1:4">
      <c r="A67" s="349">
        <v>42675</v>
      </c>
      <c r="B67" s="350">
        <v>2.3062463421895827</v>
      </c>
      <c r="C67" s="354">
        <v>785.89222839637966</v>
      </c>
      <c r="D67" s="354">
        <v>340.76681836609117</v>
      </c>
    </row>
    <row r="68" spans="1:4">
      <c r="A68" s="349">
        <v>42705</v>
      </c>
      <c r="B68" s="350">
        <v>2.3630424841272215</v>
      </c>
      <c r="C68" s="354">
        <v>826.26112431993317</v>
      </c>
      <c r="D68" s="354">
        <v>349.65986852543148</v>
      </c>
    </row>
    <row r="69" spans="1:4" ht="51.75" customHeight="1">
      <c r="A69" s="425" t="s">
        <v>727</v>
      </c>
      <c r="B69" s="425"/>
      <c r="C69" s="425"/>
      <c r="D69" s="425"/>
    </row>
    <row r="70" spans="1:4" ht="40.5" customHeight="1">
      <c r="A70" s="425" t="s">
        <v>728</v>
      </c>
      <c r="B70" s="425"/>
      <c r="C70" s="425"/>
      <c r="D70" s="425"/>
    </row>
    <row r="71" spans="1:4" ht="48" customHeight="1">
      <c r="A71" s="425" t="s">
        <v>729</v>
      </c>
      <c r="B71" s="425"/>
      <c r="C71" s="425"/>
      <c r="D71" s="425"/>
    </row>
    <row r="75" spans="1:4">
      <c r="A75" s="355"/>
    </row>
  </sheetData>
  <mergeCells count="4">
    <mergeCell ref="A69:D69"/>
    <mergeCell ref="A70:D70"/>
    <mergeCell ref="A71:D71"/>
    <mergeCell ref="C7:D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18"/>
  <sheetViews>
    <sheetView showGridLines="0" workbookViewId="0"/>
  </sheetViews>
  <sheetFormatPr defaultRowHeight="16.5"/>
  <cols>
    <col min="1" max="1" width="12.875" style="79" customWidth="1"/>
    <col min="2" max="2" width="11" style="79" customWidth="1"/>
    <col min="3" max="3" width="10.625" style="79" customWidth="1"/>
    <col min="4" max="4" width="10.75" style="79" customWidth="1"/>
    <col min="5" max="5" width="10.125" style="79" customWidth="1"/>
  </cols>
  <sheetData>
    <row r="1" spans="1:5">
      <c r="A1" s="51" t="s">
        <v>125</v>
      </c>
      <c r="B1" s="7"/>
      <c r="C1" s="7"/>
      <c r="D1" s="7"/>
      <c r="E1" s="7"/>
    </row>
    <row r="2" spans="1:5">
      <c r="A2" s="7"/>
      <c r="B2" s="7"/>
      <c r="C2" s="7"/>
      <c r="D2" s="7"/>
      <c r="E2" s="7"/>
    </row>
    <row r="3" spans="1:5">
      <c r="A3" s="78" t="s">
        <v>730</v>
      </c>
      <c r="B3" s="7"/>
      <c r="C3" s="7"/>
      <c r="D3" s="7"/>
      <c r="E3" s="7"/>
    </row>
    <row r="4" spans="1:5">
      <c r="A4" s="54" t="s">
        <v>223</v>
      </c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427" t="s">
        <v>711</v>
      </c>
      <c r="C6" s="427"/>
      <c r="D6" s="427" t="s">
        <v>712</v>
      </c>
      <c r="E6" s="427"/>
    </row>
    <row r="7" spans="1:5">
      <c r="A7" s="7"/>
      <c r="B7" s="356" t="s">
        <v>587</v>
      </c>
      <c r="C7" s="356" t="s">
        <v>227</v>
      </c>
      <c r="D7" s="356" t="s">
        <v>587</v>
      </c>
      <c r="E7" s="356" t="s">
        <v>227</v>
      </c>
    </row>
    <row r="8" spans="1:5" ht="63">
      <c r="A8" s="221" t="s">
        <v>731</v>
      </c>
      <c r="B8" s="221" t="s">
        <v>588</v>
      </c>
      <c r="C8" s="221" t="s">
        <v>732</v>
      </c>
      <c r="D8" s="221" t="s">
        <v>588</v>
      </c>
      <c r="E8" s="221" t="s">
        <v>733</v>
      </c>
    </row>
    <row r="9" spans="1:5">
      <c r="A9" s="357" t="s">
        <v>734</v>
      </c>
      <c r="B9" s="358">
        <v>14</v>
      </c>
      <c r="C9" s="359">
        <v>1.3005705000089423</v>
      </c>
      <c r="D9" s="360">
        <v>15</v>
      </c>
      <c r="E9" s="361">
        <v>1.6269176963504082</v>
      </c>
    </row>
    <row r="10" spans="1:5">
      <c r="A10" s="362" t="s">
        <v>735</v>
      </c>
      <c r="B10" s="358">
        <v>5</v>
      </c>
      <c r="C10" s="359">
        <v>0.20013309242233146</v>
      </c>
      <c r="D10" s="360">
        <v>3</v>
      </c>
      <c r="E10" s="361">
        <v>0.16259032176207999</v>
      </c>
    </row>
    <row r="11" spans="1:5">
      <c r="A11" s="363" t="s">
        <v>736</v>
      </c>
      <c r="B11" s="358">
        <v>6</v>
      </c>
      <c r="C11" s="359">
        <v>0.55306161470427606</v>
      </c>
      <c r="D11" s="360">
        <v>8</v>
      </c>
      <c r="E11" s="361">
        <v>0.73657731361340184</v>
      </c>
    </row>
    <row r="12" spans="1:5">
      <c r="A12" s="363" t="s">
        <v>737</v>
      </c>
      <c r="B12" s="358">
        <v>16</v>
      </c>
      <c r="C12" s="359">
        <v>32.279618553935926</v>
      </c>
      <c r="D12" s="360">
        <v>14</v>
      </c>
      <c r="E12" s="361">
        <v>2.7620728198052014</v>
      </c>
    </row>
    <row r="13" spans="1:5">
      <c r="A13" s="363" t="s">
        <v>738</v>
      </c>
      <c r="B13" s="358">
        <v>13</v>
      </c>
      <c r="C13" s="359">
        <v>14.394702508489546</v>
      </c>
      <c r="D13" s="360">
        <v>18</v>
      </c>
      <c r="E13" s="361">
        <v>14.208392362045844</v>
      </c>
    </row>
    <row r="14" spans="1:5">
      <c r="A14" s="363" t="s">
        <v>739</v>
      </c>
      <c r="B14" s="358">
        <v>74</v>
      </c>
      <c r="C14" s="359">
        <v>51.271913730439067</v>
      </c>
      <c r="D14" s="360">
        <v>72</v>
      </c>
      <c r="E14" s="361">
        <v>80.503449486423079</v>
      </c>
    </row>
    <row r="15" spans="1:5">
      <c r="A15" s="363" t="s">
        <v>206</v>
      </c>
      <c r="B15" s="358">
        <v>128</v>
      </c>
      <c r="C15" s="359">
        <v>100.00000000000009</v>
      </c>
      <c r="D15" s="360">
        <v>130</v>
      </c>
      <c r="E15" s="361">
        <v>100.00000000000001</v>
      </c>
    </row>
    <row r="16" spans="1:5">
      <c r="A16" s="363"/>
      <c r="B16" s="364"/>
      <c r="C16" s="359"/>
      <c r="D16" s="365"/>
      <c r="E16" s="361"/>
    </row>
    <row r="17" spans="1:5" ht="48.75" customHeight="1">
      <c r="A17" s="428" t="s">
        <v>763</v>
      </c>
      <c r="B17" s="428"/>
      <c r="C17" s="428"/>
      <c r="D17" s="428"/>
      <c r="E17" s="428"/>
    </row>
    <row r="18" spans="1:5" ht="52.5" customHeight="1">
      <c r="A18" s="429" t="s">
        <v>740</v>
      </c>
      <c r="B18" s="429"/>
      <c r="C18" s="429"/>
      <c r="D18" s="429"/>
      <c r="E18" s="429"/>
    </row>
  </sheetData>
  <mergeCells count="4">
    <mergeCell ref="B6:C6"/>
    <mergeCell ref="D6:E6"/>
    <mergeCell ref="A17:E17"/>
    <mergeCell ref="A18:E1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39"/>
  <sheetViews>
    <sheetView showGridLines="0" workbookViewId="0"/>
  </sheetViews>
  <sheetFormatPr defaultRowHeight="16.5"/>
  <cols>
    <col min="1" max="1" width="9" style="79"/>
    <col min="2" max="4" width="18.625" style="79" customWidth="1"/>
  </cols>
  <sheetData>
    <row r="1" spans="1:4">
      <c r="A1" s="51" t="s">
        <v>125</v>
      </c>
      <c r="C1" s="2"/>
      <c r="D1" s="2"/>
    </row>
    <row r="2" spans="1:4">
      <c r="A2" s="54"/>
      <c r="C2" s="2"/>
      <c r="D2" s="2"/>
    </row>
    <row r="3" spans="1:4">
      <c r="A3" s="78" t="s">
        <v>741</v>
      </c>
      <c r="C3" s="2"/>
      <c r="D3" s="2"/>
    </row>
    <row r="4" spans="1:4">
      <c r="A4" s="54" t="s">
        <v>223</v>
      </c>
      <c r="C4" s="2"/>
      <c r="D4" s="2"/>
    </row>
    <row r="5" spans="1:4">
      <c r="C5" s="2"/>
      <c r="D5" s="2"/>
    </row>
    <row r="6" spans="1:4">
      <c r="B6" s="54"/>
      <c r="C6" s="7"/>
      <c r="D6" s="301" t="s">
        <v>625</v>
      </c>
    </row>
    <row r="7" spans="1:4" ht="47.25">
      <c r="B7" s="302" t="s">
        <v>742</v>
      </c>
      <c r="C7" s="303" t="s">
        <v>743</v>
      </c>
      <c r="D7" s="303" t="s">
        <v>744</v>
      </c>
    </row>
    <row r="8" spans="1:4">
      <c r="A8" s="353">
        <v>40878</v>
      </c>
      <c r="B8" s="366">
        <v>1.1156053142648883</v>
      </c>
      <c r="C8" s="367">
        <v>2393.2879738916522</v>
      </c>
      <c r="D8" s="367">
        <v>2145.2819767792826</v>
      </c>
    </row>
    <row r="9" spans="1:4">
      <c r="A9" s="353">
        <v>40969</v>
      </c>
      <c r="B9" s="366">
        <v>1.1223769137859085</v>
      </c>
      <c r="C9" s="367">
        <v>2445.3316781490876</v>
      </c>
      <c r="D9" s="367">
        <v>2178.7081043040148</v>
      </c>
    </row>
    <row r="10" spans="1:4">
      <c r="A10" s="353">
        <v>41061</v>
      </c>
      <c r="B10" s="366">
        <v>1.1123671761283713</v>
      </c>
      <c r="C10" s="367">
        <v>2534.7519918348298</v>
      </c>
      <c r="D10" s="367">
        <v>2278.7008159096476</v>
      </c>
    </row>
    <row r="11" spans="1:4">
      <c r="A11" s="353">
        <v>41153</v>
      </c>
      <c r="B11" s="366">
        <v>1.103337927309088</v>
      </c>
      <c r="C11" s="367">
        <v>2622.6484790930417</v>
      </c>
      <c r="D11" s="367">
        <v>2377.0128934925447</v>
      </c>
    </row>
    <row r="12" spans="1:4">
      <c r="A12" s="353">
        <v>41244</v>
      </c>
      <c r="B12" s="366">
        <v>1.0874037724140961</v>
      </c>
      <c r="C12" s="367">
        <v>2726.575567444544</v>
      </c>
      <c r="D12" s="367">
        <v>2507.4177932925468</v>
      </c>
    </row>
    <row r="13" spans="1:4">
      <c r="A13" s="353">
        <v>41334</v>
      </c>
      <c r="B13" s="366">
        <v>1.0837093768787718</v>
      </c>
      <c r="C13" s="367">
        <v>2770.8555255962328</v>
      </c>
      <c r="D13" s="367">
        <v>2556.8252750351467</v>
      </c>
    </row>
    <row r="14" spans="1:4">
      <c r="A14" s="353">
        <v>41426</v>
      </c>
      <c r="B14" s="366">
        <v>1.0842221014091706</v>
      </c>
      <c r="C14" s="367">
        <v>2913.2494108588703</v>
      </c>
      <c r="D14" s="367">
        <v>2686.9489259373158</v>
      </c>
    </row>
    <row r="15" spans="1:4">
      <c r="A15" s="353">
        <v>41518</v>
      </c>
      <c r="B15" s="366">
        <v>1.0697703887493095</v>
      </c>
      <c r="C15" s="367">
        <v>2961.1018651031404</v>
      </c>
      <c r="D15" s="367">
        <v>2767.9789011219741</v>
      </c>
    </row>
    <row r="16" spans="1:4">
      <c r="A16" s="353">
        <v>41609</v>
      </c>
      <c r="B16" s="366">
        <v>1.0617431485350914</v>
      </c>
      <c r="C16" s="367">
        <v>3113.672487418386</v>
      </c>
      <c r="D16" s="367">
        <v>2932.6042665915788</v>
      </c>
    </row>
    <row r="17" spans="1:4">
      <c r="A17" s="353">
        <v>41699</v>
      </c>
      <c r="B17" s="368">
        <v>1.0643303494890752</v>
      </c>
      <c r="C17" s="367">
        <v>3177.6132116853814</v>
      </c>
      <c r="D17" s="367">
        <v>2985.5516317943707</v>
      </c>
    </row>
    <row r="18" spans="1:4">
      <c r="A18" s="353">
        <v>41791</v>
      </c>
      <c r="B18" s="368">
        <v>1.0630470157731113</v>
      </c>
      <c r="C18" s="367">
        <v>3221.8330790232258</v>
      </c>
      <c r="D18" s="367">
        <v>3030.7531381197809</v>
      </c>
    </row>
    <row r="19" spans="1:4">
      <c r="A19" s="353">
        <v>41883</v>
      </c>
      <c r="B19" s="368">
        <v>1.0729772819546775</v>
      </c>
      <c r="C19" s="367">
        <v>3333.4286800430905</v>
      </c>
      <c r="D19" s="367">
        <v>3106.7094672968983</v>
      </c>
    </row>
    <row r="20" spans="1:4">
      <c r="A20" s="353">
        <v>41974</v>
      </c>
      <c r="B20" s="368">
        <v>1.065630201851657</v>
      </c>
      <c r="C20" s="367">
        <v>3477.7255496569201</v>
      </c>
      <c r="D20" s="367">
        <v>3263.5388370318005</v>
      </c>
    </row>
    <row r="21" spans="1:4">
      <c r="A21" s="353">
        <v>42064</v>
      </c>
      <c r="B21" s="368">
        <v>1.0579798572606576</v>
      </c>
      <c r="C21" s="367">
        <v>3608.4668118807804</v>
      </c>
      <c r="D21" s="367">
        <v>3410.7140954685983</v>
      </c>
    </row>
    <row r="22" spans="1:4">
      <c r="A22" s="353">
        <v>42156</v>
      </c>
      <c r="B22" s="368">
        <v>1.0681851305581294</v>
      </c>
      <c r="C22" s="367">
        <v>3626.3043946181856</v>
      </c>
      <c r="D22" s="367">
        <v>3394.8276294797629</v>
      </c>
    </row>
    <row r="23" spans="1:4">
      <c r="A23" s="353">
        <v>42248</v>
      </c>
      <c r="B23" s="368">
        <v>1.0411982629840848</v>
      </c>
      <c r="C23" s="367">
        <v>3865.2559951806029</v>
      </c>
      <c r="D23" s="367">
        <v>3712.3150629379079</v>
      </c>
    </row>
    <row r="24" spans="1:4">
      <c r="A24" s="353">
        <v>42339</v>
      </c>
      <c r="B24" s="368">
        <v>1.0633194250910709</v>
      </c>
      <c r="C24" s="367">
        <v>3838.2076996808637</v>
      </c>
      <c r="D24" s="367">
        <v>3634.899905994982</v>
      </c>
    </row>
    <row r="25" spans="1:4">
      <c r="A25" s="353">
        <v>42430</v>
      </c>
      <c r="B25" s="368">
        <v>1.0796051032646423</v>
      </c>
      <c r="C25" s="367">
        <v>3800.5735319309933</v>
      </c>
      <c r="D25" s="367">
        <v>3520.3367605788017</v>
      </c>
    </row>
    <row r="26" spans="1:4">
      <c r="A26" s="353">
        <v>42522</v>
      </c>
      <c r="B26" s="368">
        <v>1.0613409414896786</v>
      </c>
      <c r="C26" s="367">
        <v>3771.0759396699968</v>
      </c>
      <c r="D26" s="367">
        <v>3553.1239701136792</v>
      </c>
    </row>
    <row r="27" spans="1:4">
      <c r="A27" s="353">
        <v>42614</v>
      </c>
      <c r="B27" s="368">
        <v>1.0731265096472395</v>
      </c>
      <c r="C27" s="367">
        <v>3808.9875717787081</v>
      </c>
      <c r="D27" s="367">
        <v>3549.4301347851401</v>
      </c>
    </row>
    <row r="28" spans="1:4">
      <c r="A28" s="353">
        <v>42705</v>
      </c>
      <c r="B28" s="368">
        <v>1.0680891291059367</v>
      </c>
      <c r="C28" s="367">
        <v>3812.9995298098374</v>
      </c>
      <c r="D28" s="367">
        <v>3569.9263534322995</v>
      </c>
    </row>
    <row r="29" spans="1:4" ht="34.5" customHeight="1">
      <c r="A29" s="430" t="s">
        <v>745</v>
      </c>
      <c r="B29" s="430"/>
      <c r="C29" s="430"/>
      <c r="D29" s="430"/>
    </row>
    <row r="30" spans="1:4" ht="33.75" customHeight="1">
      <c r="A30" s="430" t="s">
        <v>746</v>
      </c>
      <c r="B30" s="430"/>
      <c r="C30" s="430"/>
      <c r="D30" s="430"/>
    </row>
    <row r="31" spans="1:4" ht="36.75" customHeight="1">
      <c r="A31" s="430" t="s">
        <v>747</v>
      </c>
      <c r="B31" s="430"/>
      <c r="C31" s="430"/>
      <c r="D31" s="430"/>
    </row>
    <row r="32" spans="1:4">
      <c r="B32" s="355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9" spans="2:4">
      <c r="B39" s="355"/>
      <c r="C39" s="2"/>
      <c r="D39" s="2"/>
    </row>
  </sheetData>
  <mergeCells count="3">
    <mergeCell ref="A29:D29"/>
    <mergeCell ref="A30:D30"/>
    <mergeCell ref="A31:D3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84"/>
  <sheetViews>
    <sheetView showGridLines="0" workbookViewId="0"/>
  </sheetViews>
  <sheetFormatPr defaultRowHeight="16.5"/>
  <cols>
    <col min="1" max="1" width="9" style="120" customWidth="1"/>
    <col min="2" max="2" width="19.5" style="120" customWidth="1"/>
    <col min="3" max="3" width="20.875" style="120" customWidth="1"/>
    <col min="4" max="4" width="20.25" style="120" customWidth="1"/>
  </cols>
  <sheetData>
    <row r="1" spans="1:4" s="120" customFormat="1" ht="15.75">
      <c r="A1" s="289" t="s">
        <v>125</v>
      </c>
      <c r="B1" s="290"/>
      <c r="C1" s="290"/>
      <c r="D1" s="290"/>
    </row>
    <row r="2" spans="1:4" s="120" customFormat="1" ht="15.75">
      <c r="A2" s="291"/>
      <c r="B2" s="290"/>
      <c r="C2" s="290"/>
      <c r="D2" s="290"/>
    </row>
    <row r="3" spans="1:4" s="120" customFormat="1" ht="15.75">
      <c r="A3" s="292" t="s">
        <v>612</v>
      </c>
      <c r="B3" s="290"/>
      <c r="C3" s="290"/>
      <c r="D3" s="290"/>
    </row>
    <row r="4" spans="1:4" s="120" customFormat="1" ht="15.75">
      <c r="A4" s="291" t="s">
        <v>223</v>
      </c>
      <c r="B4" s="290"/>
      <c r="C4" s="290"/>
      <c r="D4" s="290"/>
    </row>
    <row r="5" spans="1:4" s="120" customFormat="1" ht="15.75">
      <c r="A5" s="290"/>
      <c r="B5" s="290"/>
      <c r="C5" s="290"/>
      <c r="D5" s="290"/>
    </row>
    <row r="6" spans="1:4" s="120" customFormat="1" ht="15.75">
      <c r="A6" s="290"/>
      <c r="B6" s="293" t="s">
        <v>227</v>
      </c>
      <c r="C6" s="293"/>
      <c r="D6" s="293"/>
    </row>
    <row r="7" spans="1:4" s="120" customFormat="1" ht="80.25" customHeight="1">
      <c r="A7" s="290"/>
      <c r="B7" s="294" t="s">
        <v>613</v>
      </c>
      <c r="C7" s="294" t="s">
        <v>614</v>
      </c>
      <c r="D7" s="294" t="s">
        <v>615</v>
      </c>
    </row>
    <row r="8" spans="1:4" s="120" customFormat="1" ht="20.100000000000001" customHeight="1">
      <c r="A8" s="295">
        <v>40513</v>
      </c>
      <c r="B8" s="296">
        <v>4.3037716974598341</v>
      </c>
      <c r="C8" s="296">
        <v>2.4654634922963736</v>
      </c>
      <c r="D8" s="296">
        <v>3.946693627850705</v>
      </c>
    </row>
    <row r="9" spans="1:4" s="120" customFormat="1" ht="20.100000000000001" customHeight="1">
      <c r="A9" s="297">
        <v>40544</v>
      </c>
      <c r="B9" s="296">
        <v>4.9015185927719465</v>
      </c>
      <c r="C9" s="296">
        <v>2.4798349908276669</v>
      </c>
      <c r="D9" s="296">
        <v>3.9728829546839894</v>
      </c>
    </row>
    <row r="10" spans="1:4" s="120" customFormat="1" ht="20.100000000000001" customHeight="1">
      <c r="A10" s="295">
        <v>40575</v>
      </c>
      <c r="B10" s="296">
        <v>4.6907778405511316</v>
      </c>
      <c r="C10" s="296">
        <v>2.5893747917438086</v>
      </c>
      <c r="D10" s="296">
        <v>4.070358645551635</v>
      </c>
    </row>
    <row r="11" spans="1:4" s="120" customFormat="1" ht="20.100000000000001" customHeight="1">
      <c r="A11" s="297">
        <v>40603</v>
      </c>
      <c r="B11" s="296">
        <v>4.605730552784518</v>
      </c>
      <c r="C11" s="296">
        <v>2.7895888693067179</v>
      </c>
      <c r="D11" s="296">
        <v>4.0510376733594891</v>
      </c>
    </row>
    <row r="12" spans="1:4" s="120" customFormat="1" ht="20.100000000000001" customHeight="1">
      <c r="A12" s="295">
        <v>40634</v>
      </c>
      <c r="B12" s="296">
        <v>4.8827312715609841</v>
      </c>
      <c r="C12" s="296">
        <v>2.6905894510677109</v>
      </c>
      <c r="D12" s="296">
        <v>4.4013287212461432</v>
      </c>
    </row>
    <row r="13" spans="1:4" s="120" customFormat="1" ht="20.100000000000001" customHeight="1">
      <c r="A13" s="297">
        <v>40664</v>
      </c>
      <c r="B13" s="296">
        <v>4.8511069284652413</v>
      </c>
      <c r="C13" s="296">
        <v>2.939531645586301</v>
      </c>
      <c r="D13" s="296">
        <v>4.5622999464573315</v>
      </c>
    </row>
    <row r="14" spans="1:4" s="120" customFormat="1" ht="20.100000000000001" customHeight="1">
      <c r="A14" s="295">
        <v>40695</v>
      </c>
      <c r="B14" s="296">
        <v>4.8526689516583641</v>
      </c>
      <c r="C14" s="296">
        <v>2.9050874015048054</v>
      </c>
      <c r="D14" s="296">
        <v>4.6398982998187757</v>
      </c>
    </row>
    <row r="15" spans="1:4" s="120" customFormat="1" ht="20.100000000000001" customHeight="1">
      <c r="A15" s="297">
        <v>40725</v>
      </c>
      <c r="B15" s="296">
        <v>4.9640031754923024</v>
      </c>
      <c r="C15" s="296">
        <v>2.9101637799374047</v>
      </c>
      <c r="D15" s="296">
        <v>4.5587505555567249</v>
      </c>
    </row>
    <row r="16" spans="1:4" s="120" customFormat="1" ht="20.100000000000001" customHeight="1">
      <c r="A16" s="295">
        <v>40756</v>
      </c>
      <c r="B16" s="296">
        <v>5.0411140515838788</v>
      </c>
      <c r="C16" s="296">
        <v>2.985857939966992</v>
      </c>
      <c r="D16" s="296">
        <v>4.6984046846340171</v>
      </c>
    </row>
    <row r="17" spans="1:4" s="120" customFormat="1" ht="20.100000000000001" customHeight="1">
      <c r="A17" s="297">
        <v>40787</v>
      </c>
      <c r="B17" s="296">
        <v>5.469646876452849</v>
      </c>
      <c r="C17" s="296">
        <v>3.481894224194384</v>
      </c>
      <c r="D17" s="296">
        <v>5.1701008979017358</v>
      </c>
    </row>
    <row r="18" spans="1:4" s="120" customFormat="1" ht="20.100000000000001" customHeight="1">
      <c r="A18" s="295">
        <v>40817</v>
      </c>
      <c r="B18" s="296">
        <v>4.896301728484465</v>
      </c>
      <c r="C18" s="296">
        <v>3.1562912602205109</v>
      </c>
      <c r="D18" s="296">
        <v>4.7411949247345504</v>
      </c>
    </row>
    <row r="19" spans="1:4" s="120" customFormat="1" ht="20.100000000000001" customHeight="1">
      <c r="A19" s="297">
        <v>40848</v>
      </c>
      <c r="B19" s="296">
        <v>5.1753979770642324</v>
      </c>
      <c r="C19" s="296">
        <v>3.3332442879898401</v>
      </c>
      <c r="D19" s="296">
        <v>4.9916842973177937</v>
      </c>
    </row>
    <row r="20" spans="1:4" s="120" customFormat="1" ht="20.100000000000001" customHeight="1">
      <c r="A20" s="295">
        <v>40878</v>
      </c>
      <c r="B20" s="296">
        <v>5.2503016064577333</v>
      </c>
      <c r="C20" s="296">
        <v>3.350763671089537</v>
      </c>
      <c r="D20" s="296">
        <v>5.2422564564196943</v>
      </c>
    </row>
    <row r="21" spans="1:4" s="120" customFormat="1" ht="20.100000000000001" customHeight="1">
      <c r="A21" s="297">
        <v>40909</v>
      </c>
      <c r="B21" s="296">
        <v>4.8702996766312845</v>
      </c>
      <c r="C21" s="296">
        <v>3.1392420527661806</v>
      </c>
      <c r="D21" s="296">
        <v>4.8899722467478046</v>
      </c>
    </row>
    <row r="22" spans="1:4" s="120" customFormat="1" ht="20.100000000000001" customHeight="1">
      <c r="A22" s="295">
        <v>40940</v>
      </c>
      <c r="B22" s="296">
        <v>4.6042385639840413</v>
      </c>
      <c r="C22" s="296">
        <v>3.0702873908976169</v>
      </c>
      <c r="D22" s="296">
        <v>5.19587706943397</v>
      </c>
    </row>
    <row r="23" spans="1:4" s="120" customFormat="1" ht="20.100000000000001" customHeight="1">
      <c r="A23" s="297">
        <v>40969</v>
      </c>
      <c r="B23" s="296">
        <v>5.0074445137575427</v>
      </c>
      <c r="C23" s="296">
        <v>3.228442480002923</v>
      </c>
      <c r="D23" s="296">
        <v>5.1412462624930066</v>
      </c>
    </row>
    <row r="24" spans="1:4" s="120" customFormat="1" ht="20.100000000000001" customHeight="1">
      <c r="A24" s="295">
        <v>41000</v>
      </c>
      <c r="B24" s="296">
        <v>5.0184669479757096</v>
      </c>
      <c r="C24" s="296">
        <v>3.552673859865132</v>
      </c>
      <c r="D24" s="296">
        <v>5.2766295653672826</v>
      </c>
    </row>
    <row r="25" spans="1:4" s="120" customFormat="1" ht="20.100000000000001" customHeight="1">
      <c r="A25" s="297">
        <v>41030</v>
      </c>
      <c r="B25" s="296">
        <v>5.3867946860830918</v>
      </c>
      <c r="C25" s="296">
        <v>3.7778813590984424</v>
      </c>
      <c r="D25" s="296">
        <v>5.7003948289412492</v>
      </c>
    </row>
    <row r="26" spans="1:4" s="120" customFormat="1" ht="20.100000000000001" customHeight="1">
      <c r="A26" s="295">
        <v>41061</v>
      </c>
      <c r="B26" s="296">
        <v>5.245986085531456</v>
      </c>
      <c r="C26" s="296">
        <v>3.7734964574735455</v>
      </c>
      <c r="D26" s="296">
        <v>5.5613473071279191</v>
      </c>
    </row>
    <row r="27" spans="1:4" s="120" customFormat="1" ht="20.100000000000001" customHeight="1">
      <c r="A27" s="297">
        <v>41091</v>
      </c>
      <c r="B27" s="296">
        <v>5.3002607897387044</v>
      </c>
      <c r="C27" s="296">
        <v>3.8527149752170606</v>
      </c>
      <c r="D27" s="296">
        <v>5.5220873400621446</v>
      </c>
    </row>
    <row r="28" spans="1:4" s="120" customFormat="1" ht="20.100000000000001" customHeight="1">
      <c r="A28" s="295">
        <v>41122</v>
      </c>
      <c r="B28" s="296">
        <v>5.1605364967025338</v>
      </c>
      <c r="C28" s="296">
        <v>3.8384562949330228</v>
      </c>
      <c r="D28" s="296">
        <v>5.3176672044376758</v>
      </c>
    </row>
    <row r="29" spans="1:4" s="120" customFormat="1" ht="20.100000000000001" customHeight="1">
      <c r="A29" s="297">
        <v>41153</v>
      </c>
      <c r="B29" s="296">
        <v>5.1542912297444898</v>
      </c>
      <c r="C29" s="296">
        <v>3.6086049644757971</v>
      </c>
      <c r="D29" s="296">
        <v>5.5268764642473771</v>
      </c>
    </row>
    <row r="30" spans="1:4" s="120" customFormat="1" ht="20.100000000000001" customHeight="1">
      <c r="A30" s="295">
        <v>41183</v>
      </c>
      <c r="B30" s="296">
        <v>5.1781548056901672</v>
      </c>
      <c r="C30" s="296">
        <v>3.5414670846210812</v>
      </c>
      <c r="D30" s="296">
        <v>5.8891271503985116</v>
      </c>
    </row>
    <row r="31" spans="1:4" s="120" customFormat="1" ht="20.100000000000001" customHeight="1">
      <c r="A31" s="295">
        <v>41214</v>
      </c>
      <c r="B31" s="296">
        <v>5.3431507262760727</v>
      </c>
      <c r="C31" s="296">
        <v>3.6522601305194038</v>
      </c>
      <c r="D31" s="296">
        <v>6.0340575741115812</v>
      </c>
    </row>
    <row r="32" spans="1:4" s="120" customFormat="1" ht="20.100000000000001" customHeight="1">
      <c r="A32" s="297">
        <v>41244</v>
      </c>
      <c r="B32" s="296">
        <v>5.1587019529043454</v>
      </c>
      <c r="C32" s="296">
        <v>3.3774390714400608</v>
      </c>
      <c r="D32" s="296">
        <v>5.7947972130292476</v>
      </c>
    </row>
    <row r="33" spans="1:4" s="120" customFormat="1" ht="20.100000000000001" customHeight="1">
      <c r="A33" s="295">
        <v>41275</v>
      </c>
      <c r="B33" s="296">
        <v>5.1037234311981106</v>
      </c>
      <c r="C33" s="296">
        <v>3.3267203067411542</v>
      </c>
      <c r="D33" s="296">
        <v>5.8988738236642533</v>
      </c>
    </row>
    <row r="34" spans="1:4" s="120" customFormat="1" ht="20.100000000000001" customHeight="1">
      <c r="A34" s="295">
        <v>41306</v>
      </c>
      <c r="B34" s="296">
        <v>5.3996514010772083</v>
      </c>
      <c r="C34" s="296">
        <v>3.2988373053533806</v>
      </c>
      <c r="D34" s="296">
        <v>5.6464397546523424</v>
      </c>
    </row>
    <row r="35" spans="1:4" s="120" customFormat="1" ht="20.100000000000001" customHeight="1">
      <c r="A35" s="297">
        <v>41334</v>
      </c>
      <c r="B35" s="296">
        <v>5.5389239398634871</v>
      </c>
      <c r="C35" s="296">
        <v>3.3605920647636691</v>
      </c>
      <c r="D35" s="296">
        <v>5.7795182410924193</v>
      </c>
    </row>
    <row r="36" spans="1:4" s="120" customFormat="1" ht="20.100000000000001" customHeight="1">
      <c r="A36" s="295">
        <v>41365</v>
      </c>
      <c r="B36" s="296">
        <v>5.5393412379976272</v>
      </c>
      <c r="C36" s="296">
        <v>3.2768136886349128</v>
      </c>
      <c r="D36" s="296">
        <v>5.8056652130936195</v>
      </c>
    </row>
    <row r="37" spans="1:4" s="120" customFormat="1" ht="20.100000000000001" customHeight="1">
      <c r="A37" s="295">
        <v>41395</v>
      </c>
      <c r="B37" s="296">
        <v>5.3230540245454447</v>
      </c>
      <c r="C37" s="296">
        <v>3.4241468812620219</v>
      </c>
      <c r="D37" s="296">
        <v>6.2106328973057154</v>
      </c>
    </row>
    <row r="38" spans="1:4" s="120" customFormat="1" ht="20.100000000000001" customHeight="1">
      <c r="A38" s="295">
        <v>41426</v>
      </c>
      <c r="B38" s="296">
        <v>5.162523557640359</v>
      </c>
      <c r="C38" s="296">
        <v>3.4943412166345778</v>
      </c>
      <c r="D38" s="296">
        <v>6.2841404183844247</v>
      </c>
    </row>
    <row r="39" spans="1:4" s="120" customFormat="1" ht="20.100000000000001" customHeight="1">
      <c r="A39" s="297">
        <v>41456</v>
      </c>
      <c r="B39" s="296">
        <v>5.2444558839394668</v>
      </c>
      <c r="C39" s="296">
        <v>3.4745268347378513</v>
      </c>
      <c r="D39" s="296">
        <v>6.7102502832942905</v>
      </c>
    </row>
    <row r="40" spans="1:4" s="120" customFormat="1" ht="20.100000000000001" customHeight="1">
      <c r="A40" s="295">
        <v>41487</v>
      </c>
      <c r="B40" s="296">
        <v>4.9655723343525571</v>
      </c>
      <c r="C40" s="296">
        <v>3.5118685099098905</v>
      </c>
      <c r="D40" s="296">
        <v>6.8842794406767567</v>
      </c>
    </row>
    <row r="41" spans="1:4" s="120" customFormat="1" ht="20.100000000000001" customHeight="1">
      <c r="A41" s="295">
        <v>41518</v>
      </c>
      <c r="B41" s="296">
        <v>4.5389361341372245</v>
      </c>
      <c r="C41" s="296">
        <v>3.3904267714797056</v>
      </c>
      <c r="D41" s="296">
        <v>6.9423645720854372</v>
      </c>
    </row>
    <row r="42" spans="1:4" s="120" customFormat="1" ht="20.100000000000001" customHeight="1">
      <c r="A42" s="295">
        <v>41548</v>
      </c>
      <c r="B42" s="296">
        <v>4.5577273146992541</v>
      </c>
      <c r="C42" s="296">
        <v>3.2311186895617774</v>
      </c>
      <c r="D42" s="296">
        <v>6.8033768863704127</v>
      </c>
    </row>
    <row r="43" spans="1:4" s="120" customFormat="1" ht="20.100000000000001" customHeight="1">
      <c r="A43" s="297">
        <v>41579</v>
      </c>
      <c r="B43" s="296">
        <v>4.6472337387425791</v>
      </c>
      <c r="C43" s="296">
        <v>3.309805280551223</v>
      </c>
      <c r="D43" s="296">
        <v>6.85967186263664</v>
      </c>
    </row>
    <row r="44" spans="1:4" s="120" customFormat="1" ht="20.100000000000001" customHeight="1">
      <c r="A44" s="295">
        <v>41609</v>
      </c>
      <c r="B44" s="296">
        <v>4.5025079774872463</v>
      </c>
      <c r="C44" s="296">
        <v>3.2297554413541798</v>
      </c>
      <c r="D44" s="296">
        <v>6.897197857083766</v>
      </c>
    </row>
    <row r="45" spans="1:4" s="120" customFormat="1" ht="20.100000000000001" customHeight="1">
      <c r="A45" s="295">
        <v>41640</v>
      </c>
      <c r="B45" s="296">
        <v>4.9170241664206342</v>
      </c>
      <c r="C45" s="296">
        <v>3.3012379611982632</v>
      </c>
      <c r="D45" s="296">
        <v>6.8789557235290761</v>
      </c>
    </row>
    <row r="46" spans="1:4" s="120" customFormat="1" ht="20.100000000000001" customHeight="1">
      <c r="A46" s="297">
        <v>41671</v>
      </c>
      <c r="B46" s="296">
        <v>4.755651377999488</v>
      </c>
      <c r="C46" s="296">
        <v>3.2178528231266585</v>
      </c>
      <c r="D46" s="296">
        <v>6.5894607677872861</v>
      </c>
    </row>
    <row r="47" spans="1:4" s="120" customFormat="1" ht="20.100000000000001" customHeight="1">
      <c r="A47" s="295">
        <v>41699</v>
      </c>
      <c r="B47" s="296">
        <v>4.6092280666889351</v>
      </c>
      <c r="C47" s="296">
        <v>3.2081442903283337</v>
      </c>
      <c r="D47" s="296">
        <v>6.8095001960335759</v>
      </c>
    </row>
    <row r="48" spans="1:4" s="120" customFormat="1" ht="20.100000000000001" customHeight="1">
      <c r="A48" s="295">
        <v>41730</v>
      </c>
      <c r="B48" s="296">
        <v>4.5264141935044293</v>
      </c>
      <c r="C48" s="296">
        <v>3.2817115198523759</v>
      </c>
      <c r="D48" s="296">
        <v>6.3110919692709366</v>
      </c>
    </row>
    <row r="49" spans="1:4" s="120" customFormat="1" ht="20.100000000000001" customHeight="1">
      <c r="A49" s="295">
        <v>41760</v>
      </c>
      <c r="B49" s="296">
        <v>4.5344640121055919</v>
      </c>
      <c r="C49" s="296">
        <v>3.314306063825661</v>
      </c>
      <c r="D49" s="296">
        <v>6.1042965238739093</v>
      </c>
    </row>
    <row r="50" spans="1:4" s="120" customFormat="1" ht="20.100000000000001" customHeight="1">
      <c r="A50" s="297">
        <v>41791</v>
      </c>
      <c r="B50" s="296">
        <v>4.5795673786787718</v>
      </c>
      <c r="C50" s="296">
        <v>3.2217952090931834</v>
      </c>
      <c r="D50" s="296">
        <v>6.2057016353003815</v>
      </c>
    </row>
    <row r="51" spans="1:4" s="120" customFormat="1" ht="20.100000000000001" customHeight="1">
      <c r="A51" s="295">
        <v>41821</v>
      </c>
      <c r="B51" s="296">
        <v>4.8294598573962224</v>
      </c>
      <c r="C51" s="296">
        <v>3.3611469576268793</v>
      </c>
      <c r="D51" s="296">
        <v>6.2790168022873933</v>
      </c>
    </row>
    <row r="52" spans="1:4" s="120" customFormat="1" ht="20.100000000000001" customHeight="1">
      <c r="A52" s="295">
        <v>41852</v>
      </c>
      <c r="B52" s="296">
        <v>4.7541952515481727</v>
      </c>
      <c r="C52" s="296">
        <v>3.2732011832302113</v>
      </c>
      <c r="D52" s="296">
        <v>6.0841758473409113</v>
      </c>
    </row>
    <row r="53" spans="1:4" s="120" customFormat="1" ht="20.100000000000001" customHeight="1">
      <c r="A53" s="295">
        <v>41883</v>
      </c>
      <c r="B53" s="296">
        <v>5.1047832454275106</v>
      </c>
      <c r="C53" s="296">
        <v>3.4603034539161657</v>
      </c>
      <c r="D53" s="296">
        <v>6.0827343925893436</v>
      </c>
    </row>
    <row r="54" spans="1:4" s="120" customFormat="1" ht="20.100000000000001" customHeight="1">
      <c r="A54" s="297">
        <v>41913</v>
      </c>
      <c r="B54" s="296">
        <v>5.2583050526522079</v>
      </c>
      <c r="C54" s="296">
        <v>3.4666758595915121</v>
      </c>
      <c r="D54" s="296">
        <v>5.9012185332343465</v>
      </c>
    </row>
    <row r="55" spans="1:4" s="120" customFormat="1" ht="20.100000000000001" customHeight="1">
      <c r="A55" s="295">
        <v>41944</v>
      </c>
      <c r="B55" s="296">
        <v>5.5980196319398523</v>
      </c>
      <c r="C55" s="296">
        <v>3.5672385855015039</v>
      </c>
      <c r="D55" s="296">
        <v>5.9190245028919195</v>
      </c>
    </row>
    <row r="56" spans="1:4" s="120" customFormat="1" ht="20.100000000000001" customHeight="1">
      <c r="A56" s="295">
        <v>41974</v>
      </c>
      <c r="B56" s="296">
        <v>5.6417889147224347</v>
      </c>
      <c r="C56" s="296">
        <v>3.7341177593151165</v>
      </c>
      <c r="D56" s="296">
        <v>6.2255134505341818</v>
      </c>
    </row>
    <row r="57" spans="1:4" s="120" customFormat="1" ht="20.100000000000001" customHeight="1">
      <c r="A57" s="295">
        <v>42005</v>
      </c>
      <c r="B57" s="296">
        <v>5.7796811458938429</v>
      </c>
      <c r="C57" s="296">
        <v>3.8276809555706484</v>
      </c>
      <c r="D57" s="296">
        <v>5.9385708426514467</v>
      </c>
    </row>
    <row r="58" spans="1:4" s="120" customFormat="1" ht="20.100000000000001" customHeight="1">
      <c r="A58" s="295">
        <v>42036</v>
      </c>
      <c r="B58" s="296">
        <v>6.0437747394662136</v>
      </c>
      <c r="C58" s="296">
        <v>4.1111072027567666</v>
      </c>
      <c r="D58" s="296">
        <v>6.2152644740302323</v>
      </c>
    </row>
    <row r="59" spans="1:4" s="120" customFormat="1" ht="20.100000000000001" customHeight="1">
      <c r="A59" s="295">
        <v>42064</v>
      </c>
      <c r="B59" s="296">
        <v>6.3824870756881289</v>
      </c>
      <c r="C59" s="296">
        <v>4.4670717889262619</v>
      </c>
      <c r="D59" s="296">
        <v>6.9588556694648389</v>
      </c>
    </row>
    <row r="60" spans="1:4" s="120" customFormat="1" ht="20.100000000000001" customHeight="1">
      <c r="A60" s="295">
        <v>42095</v>
      </c>
      <c r="B60" s="296">
        <v>5.7690002722775322</v>
      </c>
      <c r="C60" s="296">
        <v>4.2154619046645765</v>
      </c>
      <c r="D60" s="296">
        <v>6.8466624607318503</v>
      </c>
    </row>
    <row r="61" spans="1:4" s="120" customFormat="1" ht="20.100000000000001" customHeight="1">
      <c r="A61" s="295">
        <v>42125</v>
      </c>
      <c r="B61" s="296">
        <v>5.8888280482411997</v>
      </c>
      <c r="C61" s="296">
        <v>4.4761932115674874</v>
      </c>
      <c r="D61" s="296">
        <v>7.0698841077425927</v>
      </c>
    </row>
    <row r="62" spans="1:4" s="120" customFormat="1" ht="20.100000000000001" customHeight="1">
      <c r="A62" s="295">
        <v>42156</v>
      </c>
      <c r="B62" s="296">
        <v>5.9447286107457016</v>
      </c>
      <c r="C62" s="296">
        <v>4.3315537048638832</v>
      </c>
      <c r="D62" s="296">
        <v>6.8747532821213886</v>
      </c>
    </row>
    <row r="63" spans="1:4" s="120" customFormat="1" ht="20.100000000000001" customHeight="1">
      <c r="A63" s="295">
        <v>42186</v>
      </c>
      <c r="B63" s="296">
        <v>6.8802729093982702</v>
      </c>
      <c r="C63" s="296">
        <v>4.666981599044961</v>
      </c>
      <c r="D63" s="296">
        <v>6.9339394797297134</v>
      </c>
    </row>
    <row r="64" spans="1:4" s="120" customFormat="1" ht="20.100000000000001" customHeight="1">
      <c r="A64" s="295">
        <v>42217</v>
      </c>
      <c r="B64" s="296">
        <v>7.2378443529784953</v>
      </c>
      <c r="C64" s="296">
        <v>5.0214969401667231</v>
      </c>
      <c r="D64" s="296">
        <v>7.2200574985828716</v>
      </c>
    </row>
    <row r="65" spans="1:4" s="120" customFormat="1" ht="20.100000000000001" customHeight="1">
      <c r="A65" s="295">
        <v>42248</v>
      </c>
      <c r="B65" s="296">
        <v>7.3792025409489259</v>
      </c>
      <c r="C65" s="296">
        <v>5.1651779550728403</v>
      </c>
      <c r="D65" s="296">
        <v>9.6956800781829848</v>
      </c>
    </row>
    <row r="66" spans="1:4" s="120" customFormat="1" ht="20.100000000000001" customHeight="1">
      <c r="A66" s="295">
        <v>42278</v>
      </c>
      <c r="B66" s="296">
        <v>7.1588930360080765</v>
      </c>
      <c r="C66" s="296">
        <v>5.0311306226505028</v>
      </c>
      <c r="D66" s="296">
        <v>9.2443127468301487</v>
      </c>
    </row>
    <row r="67" spans="1:4" s="120" customFormat="1" ht="20.100000000000001" customHeight="1">
      <c r="A67" s="295">
        <v>42309</v>
      </c>
      <c r="B67" s="296">
        <v>6.8510569528686212</v>
      </c>
      <c r="C67" s="296">
        <v>4.9532653031507055</v>
      </c>
      <c r="D67" s="296">
        <v>8.943923612053565</v>
      </c>
    </row>
    <row r="68" spans="1:4" s="120" customFormat="1" ht="20.100000000000001" customHeight="1">
      <c r="A68" s="295">
        <v>42339</v>
      </c>
      <c r="B68" s="296">
        <v>6.6702339805425757</v>
      </c>
      <c r="C68" s="296">
        <v>4.9127476142146991</v>
      </c>
      <c r="D68" s="296">
        <v>8.2956197233775928</v>
      </c>
    </row>
    <row r="69" spans="1:4" s="120" customFormat="1" ht="20.100000000000001" customHeight="1">
      <c r="A69" s="295">
        <v>42370</v>
      </c>
      <c r="B69" s="296">
        <v>6.9344439682327019</v>
      </c>
      <c r="C69" s="296">
        <v>5.0394604854088794</v>
      </c>
      <c r="D69" s="296">
        <v>8.0918724508837521</v>
      </c>
    </row>
    <row r="70" spans="1:4" s="120" customFormat="1" ht="20.100000000000001" customHeight="1">
      <c r="A70" s="295">
        <v>42401</v>
      </c>
      <c r="B70" s="296">
        <v>7.1157380123436988</v>
      </c>
      <c r="C70" s="296">
        <v>4.9781888844352657</v>
      </c>
      <c r="D70" s="296">
        <v>7.458141137913457</v>
      </c>
    </row>
    <row r="71" spans="1:4" s="120" customFormat="1" ht="20.100000000000001" customHeight="1">
      <c r="A71" s="295">
        <v>42430</v>
      </c>
      <c r="B71" s="296">
        <v>6.2550867651315887</v>
      </c>
      <c r="C71" s="296">
        <v>4.5031157793852135</v>
      </c>
      <c r="D71" s="296">
        <v>7.0990023956683936</v>
      </c>
    </row>
    <row r="72" spans="1:4" s="120" customFormat="1" ht="20.100000000000001" customHeight="1">
      <c r="A72" s="295">
        <v>42461</v>
      </c>
      <c r="B72" s="296">
        <v>5.9168975238016976</v>
      </c>
      <c r="C72" s="296">
        <v>4.2408390471984765</v>
      </c>
      <c r="D72" s="296">
        <v>8.8235585433615249</v>
      </c>
    </row>
    <row r="73" spans="1:4" s="120" customFormat="1" ht="20.100000000000001" customHeight="1">
      <c r="A73" s="295">
        <v>42491</v>
      </c>
      <c r="B73" s="296">
        <v>7.9796886177094013</v>
      </c>
      <c r="C73" s="296">
        <v>2.8697885592296681</v>
      </c>
      <c r="D73" s="296">
        <v>8.4429689331557576</v>
      </c>
    </row>
    <row r="74" spans="1:4" s="120" customFormat="1" ht="20.100000000000001" customHeight="1">
      <c r="A74" s="295">
        <v>42522</v>
      </c>
      <c r="B74" s="296">
        <v>7.6082300192680226</v>
      </c>
      <c r="C74" s="296">
        <v>2.7714443751263298</v>
      </c>
      <c r="D74" s="296">
        <v>7.9248849243199793</v>
      </c>
    </row>
    <row r="75" spans="1:4" s="120" customFormat="1" ht="20.100000000000001" customHeight="1">
      <c r="A75" s="295">
        <v>42552</v>
      </c>
      <c r="B75" s="296">
        <v>7.341249944181631</v>
      </c>
      <c r="C75" s="296">
        <v>2.6129206467308417</v>
      </c>
      <c r="D75" s="296">
        <v>7.284265217490808</v>
      </c>
    </row>
    <row r="76" spans="1:4" s="120" customFormat="1" ht="20.100000000000001" customHeight="1">
      <c r="A76" s="295">
        <v>42583</v>
      </c>
      <c r="B76" s="296">
        <v>7.4424936641555961</v>
      </c>
      <c r="C76" s="296">
        <v>2.5654809634203506</v>
      </c>
      <c r="D76" s="296">
        <v>7.0169588662029669</v>
      </c>
    </row>
    <row r="77" spans="1:4" s="120" customFormat="1" ht="20.100000000000001" customHeight="1">
      <c r="A77" s="295">
        <v>42614</v>
      </c>
      <c r="B77" s="296">
        <v>7.7615524059685566</v>
      </c>
      <c r="C77" s="296">
        <v>2.5002429568265003</v>
      </c>
      <c r="D77" s="296">
        <v>6.8831726755451488</v>
      </c>
    </row>
    <row r="78" spans="1:4" s="120" customFormat="1" ht="20.100000000000001" customHeight="1">
      <c r="A78" s="295">
        <v>42644</v>
      </c>
      <c r="B78" s="296">
        <v>7.1443253910816944</v>
      </c>
      <c r="C78" s="296">
        <v>2.4542224524722167</v>
      </c>
      <c r="D78" s="296">
        <v>5.9984927316342693</v>
      </c>
    </row>
    <row r="79" spans="1:4" s="120" customFormat="1" ht="20.100000000000001" customHeight="1">
      <c r="A79" s="295">
        <v>42675</v>
      </c>
      <c r="B79" s="296">
        <v>7.4325079109242838</v>
      </c>
      <c r="C79" s="296">
        <v>2.5681577864895226</v>
      </c>
      <c r="D79" s="296">
        <v>6.0498889556972948</v>
      </c>
    </row>
    <row r="80" spans="1:4" s="120" customFormat="1" ht="20.100000000000001" customHeight="1">
      <c r="A80" s="295">
        <v>42705</v>
      </c>
      <c r="B80" s="296">
        <v>7.1298192229190533</v>
      </c>
      <c r="C80" s="296">
        <v>2.4607590497201839</v>
      </c>
      <c r="D80" s="296">
        <v>5.9008333539579603</v>
      </c>
    </row>
    <row r="81" spans="1:4" s="120" customFormat="1" ht="57" customHeight="1">
      <c r="A81" s="431" t="s">
        <v>616</v>
      </c>
      <c r="B81" s="431"/>
      <c r="C81" s="431"/>
      <c r="D81" s="431"/>
    </row>
    <row r="82" spans="1:4" s="120" customFormat="1" ht="57" customHeight="1">
      <c r="A82" s="431" t="s">
        <v>617</v>
      </c>
      <c r="B82" s="431"/>
      <c r="C82" s="431"/>
      <c r="D82" s="431"/>
    </row>
    <row r="83" spans="1:4" s="120" customFormat="1" ht="54.75" customHeight="1">
      <c r="A83" s="431" t="s">
        <v>618</v>
      </c>
      <c r="B83" s="431"/>
      <c r="C83" s="431"/>
      <c r="D83" s="431"/>
    </row>
    <row r="84" spans="1:4" s="120" customFormat="1" ht="69" customHeight="1">
      <c r="A84" s="431" t="s">
        <v>619</v>
      </c>
      <c r="B84" s="431"/>
      <c r="C84" s="431"/>
      <c r="D84" s="431"/>
    </row>
  </sheetData>
  <mergeCells count="4">
    <mergeCell ref="A81:D81"/>
    <mergeCell ref="A82:D82"/>
    <mergeCell ref="A83:D83"/>
    <mergeCell ref="A84:D8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84"/>
  <sheetViews>
    <sheetView showGridLines="0" workbookViewId="0"/>
  </sheetViews>
  <sheetFormatPr defaultRowHeight="16.5"/>
  <cols>
    <col min="1" max="1" width="8.75" style="120" customWidth="1"/>
    <col min="2" max="2" width="19.5" style="120" customWidth="1"/>
    <col min="3" max="3" width="20.875" style="120" customWidth="1"/>
    <col min="4" max="4" width="20.25" style="120" customWidth="1"/>
  </cols>
  <sheetData>
    <row r="1" spans="1:4" s="120" customFormat="1" ht="15.75">
      <c r="A1" s="289" t="s">
        <v>125</v>
      </c>
      <c r="B1" s="290"/>
      <c r="C1" s="290"/>
      <c r="D1" s="290"/>
    </row>
    <row r="2" spans="1:4" s="120" customFormat="1" ht="15.75">
      <c r="A2" s="291"/>
      <c r="B2" s="290"/>
      <c r="C2" s="290"/>
      <c r="D2" s="290"/>
    </row>
    <row r="3" spans="1:4" s="120" customFormat="1" ht="15.75">
      <c r="A3" s="292" t="s">
        <v>620</v>
      </c>
      <c r="B3" s="290"/>
      <c r="C3" s="290"/>
      <c r="D3" s="290"/>
    </row>
    <row r="4" spans="1:4" s="120" customFormat="1" ht="15.75">
      <c r="A4" s="291" t="s">
        <v>223</v>
      </c>
      <c r="B4" s="290"/>
      <c r="C4" s="290"/>
      <c r="D4" s="290"/>
    </row>
    <row r="5" spans="1:4" s="120" customFormat="1" ht="15.75">
      <c r="A5" s="290"/>
      <c r="B5" s="290"/>
      <c r="C5" s="290"/>
      <c r="D5" s="290"/>
    </row>
    <row r="6" spans="1:4" s="120" customFormat="1" ht="15.75">
      <c r="A6" s="290"/>
      <c r="B6" s="293"/>
      <c r="C6" s="293"/>
      <c r="D6" s="293"/>
    </row>
    <row r="7" spans="1:4" s="10" customFormat="1" ht="70.5" customHeight="1">
      <c r="A7" s="298"/>
      <c r="B7" s="299" t="s">
        <v>621</v>
      </c>
      <c r="C7" s="299" t="s">
        <v>622</v>
      </c>
      <c r="D7" s="299" t="s">
        <v>623</v>
      </c>
    </row>
    <row r="8" spans="1:4" s="79" customFormat="1" ht="15.75">
      <c r="A8" s="295">
        <v>40695</v>
      </c>
      <c r="B8" s="296">
        <v>73.93753255493634</v>
      </c>
      <c r="C8" s="296">
        <v>44.263269648817136</v>
      </c>
      <c r="D8" s="296">
        <v>70.695659442667178</v>
      </c>
    </row>
    <row r="9" spans="1:4" s="79" customFormat="1" ht="15.75">
      <c r="A9" s="297">
        <v>40725</v>
      </c>
      <c r="B9" s="296">
        <v>77.424715517635505</v>
      </c>
      <c r="C9" s="296">
        <v>45.390503350964217</v>
      </c>
      <c r="D9" s="296">
        <v>71.103895868245004</v>
      </c>
    </row>
    <row r="10" spans="1:4" s="79" customFormat="1" ht="15.75">
      <c r="A10" s="295">
        <v>40756</v>
      </c>
      <c r="B10" s="296">
        <v>78.47521366227808</v>
      </c>
      <c r="C10" s="296">
        <v>46.480963812056373</v>
      </c>
      <c r="D10" s="296">
        <v>73.14024394720002</v>
      </c>
    </row>
    <row r="11" spans="1:4" s="79" customFormat="1" ht="15.75">
      <c r="A11" s="297">
        <v>40787</v>
      </c>
      <c r="B11" s="296">
        <v>75.300717709516903</v>
      </c>
      <c r="C11" s="296">
        <v>47.935294543272668</v>
      </c>
      <c r="D11" s="296">
        <v>71.176863339867666</v>
      </c>
    </row>
    <row r="12" spans="1:4" s="79" customFormat="1" ht="15.75">
      <c r="A12" s="295">
        <v>40817</v>
      </c>
      <c r="B12" s="296">
        <v>73.634815840249928</v>
      </c>
      <c r="C12" s="296">
        <v>47.467035034310619</v>
      </c>
      <c r="D12" s="296">
        <v>71.30218571183056</v>
      </c>
    </row>
    <row r="13" spans="1:4" s="79" customFormat="1" ht="15.75">
      <c r="A13" s="297">
        <v>40848</v>
      </c>
      <c r="B13" s="296">
        <v>73.859486566605682</v>
      </c>
      <c r="C13" s="296">
        <v>47.56961934194171</v>
      </c>
      <c r="D13" s="296">
        <v>71.23765958412676</v>
      </c>
    </row>
    <row r="14" spans="1:4" s="79" customFormat="1" ht="15.75">
      <c r="A14" s="295">
        <v>40878</v>
      </c>
      <c r="B14" s="296">
        <v>74.128454667011127</v>
      </c>
      <c r="C14" s="296">
        <v>47.309078889243068</v>
      </c>
      <c r="D14" s="296">
        <v>74.014866042092791</v>
      </c>
    </row>
    <row r="15" spans="1:4" s="79" customFormat="1" ht="15.75">
      <c r="A15" s="297">
        <v>40909</v>
      </c>
      <c r="B15" s="296">
        <v>73.460154090927801</v>
      </c>
      <c r="C15" s="296">
        <v>47.350105791525579</v>
      </c>
      <c r="D15" s="296">
        <v>73.756881218225175</v>
      </c>
    </row>
    <row r="16" spans="1:4" s="79" customFormat="1" ht="15.75">
      <c r="A16" s="295">
        <v>40940</v>
      </c>
      <c r="B16" s="296">
        <v>71.158630159288748</v>
      </c>
      <c r="C16" s="296">
        <v>47.451373749531101</v>
      </c>
      <c r="D16" s="296">
        <v>80.302419086002516</v>
      </c>
    </row>
    <row r="17" spans="1:4" s="79" customFormat="1" ht="15.75">
      <c r="A17" s="297">
        <v>40969</v>
      </c>
      <c r="B17" s="296">
        <v>74.223726658843702</v>
      </c>
      <c r="C17" s="296">
        <v>47.854156248997029</v>
      </c>
      <c r="D17" s="296">
        <v>76.207026603023024</v>
      </c>
    </row>
    <row r="18" spans="1:4" s="79" customFormat="1" ht="15.75">
      <c r="A18" s="295">
        <v>41000</v>
      </c>
      <c r="B18" s="296">
        <v>72.212071198594131</v>
      </c>
      <c r="C18" s="296">
        <v>51.120380062968749</v>
      </c>
      <c r="D18" s="296">
        <v>75.926842562270309</v>
      </c>
    </row>
    <row r="19" spans="1:4" s="79" customFormat="1" ht="15.75">
      <c r="A19" s="297">
        <v>41030</v>
      </c>
      <c r="B19" s="296">
        <v>73.788947451754311</v>
      </c>
      <c r="C19" s="296">
        <v>51.749863384560619</v>
      </c>
      <c r="D19" s="296">
        <v>78.084679108653447</v>
      </c>
    </row>
    <row r="20" spans="1:4" s="79" customFormat="1" ht="15.75">
      <c r="A20" s="295">
        <v>41061</v>
      </c>
      <c r="B20" s="296">
        <v>72.631594840364514</v>
      </c>
      <c r="C20" s="296">
        <v>52.244718411791901</v>
      </c>
      <c r="D20" s="296">
        <v>76.997826107833887</v>
      </c>
    </row>
    <row r="21" spans="1:4" s="79" customFormat="1" ht="15.75">
      <c r="A21" s="297">
        <v>41091</v>
      </c>
      <c r="B21" s="296">
        <v>72.790173748985964</v>
      </c>
      <c r="C21" s="296">
        <v>52.910564890373131</v>
      </c>
      <c r="D21" s="296">
        <v>75.836588591712498</v>
      </c>
    </row>
    <row r="22" spans="1:4" s="79" customFormat="1" ht="15.75">
      <c r="A22" s="295">
        <v>41122</v>
      </c>
      <c r="B22" s="296">
        <v>71.740554519397094</v>
      </c>
      <c r="C22" s="296">
        <v>53.361309095076201</v>
      </c>
      <c r="D22" s="296">
        <v>73.924948353671397</v>
      </c>
    </row>
    <row r="23" spans="1:4" s="79" customFormat="1" ht="15.75">
      <c r="A23" s="297">
        <v>41153</v>
      </c>
      <c r="B23" s="296">
        <v>73.653150347346028</v>
      </c>
      <c r="C23" s="296">
        <v>51.565794819453913</v>
      </c>
      <c r="D23" s="296">
        <v>78.977272534249053</v>
      </c>
    </row>
    <row r="24" spans="1:4" s="79" customFormat="1" ht="15.75">
      <c r="A24" s="295">
        <v>41183</v>
      </c>
      <c r="B24" s="296">
        <v>74.754975112020247</v>
      </c>
      <c r="C24" s="296">
        <v>51.126761115748806</v>
      </c>
      <c r="D24" s="296">
        <v>85.019001957181956</v>
      </c>
    </row>
    <row r="25" spans="1:4" s="79" customFormat="1" ht="15.75">
      <c r="A25" s="295">
        <v>41214</v>
      </c>
      <c r="B25" s="296">
        <v>75.417682134545771</v>
      </c>
      <c r="C25" s="296">
        <v>51.551043140450467</v>
      </c>
      <c r="D25" s="296">
        <v>85.1697171610694</v>
      </c>
    </row>
    <row r="26" spans="1:4" s="79" customFormat="1" ht="15.75">
      <c r="A26" s="297">
        <v>41244</v>
      </c>
      <c r="B26" s="296">
        <v>75.865284009475545</v>
      </c>
      <c r="C26" s="296">
        <v>49.669544144771159</v>
      </c>
      <c r="D26" s="296">
        <v>85.219875146357936</v>
      </c>
    </row>
    <row r="27" spans="1:4" s="79" customFormat="1" ht="15.75">
      <c r="A27" s="295">
        <v>41275</v>
      </c>
      <c r="B27" s="296">
        <v>76.114873101276984</v>
      </c>
      <c r="C27" s="296">
        <v>49.613365105797264</v>
      </c>
      <c r="D27" s="296">
        <v>87.973425398414918</v>
      </c>
    </row>
    <row r="28" spans="1:4" s="79" customFormat="1" ht="15.75">
      <c r="A28" s="295">
        <v>41306</v>
      </c>
      <c r="B28" s="296">
        <v>81.315403714656128</v>
      </c>
      <c r="C28" s="296">
        <v>49.678445393764569</v>
      </c>
      <c r="D28" s="296">
        <v>85.031883374627114</v>
      </c>
    </row>
    <row r="29" spans="1:4" s="79" customFormat="1" ht="15.75">
      <c r="A29" s="297">
        <v>41334</v>
      </c>
      <c r="B29" s="296">
        <v>83.652635510112304</v>
      </c>
      <c r="C29" s="296">
        <v>50.753970652787018</v>
      </c>
      <c r="D29" s="296">
        <v>87.286255975933315</v>
      </c>
    </row>
    <row r="30" spans="1:4" s="79" customFormat="1" ht="15.75">
      <c r="A30" s="295">
        <v>41365</v>
      </c>
      <c r="B30" s="296">
        <v>84.443967039315453</v>
      </c>
      <c r="C30" s="296">
        <v>49.953078394767566</v>
      </c>
      <c r="D30" s="296">
        <v>88.503917854498496</v>
      </c>
    </row>
    <row r="31" spans="1:4" s="79" customFormat="1" ht="15.75">
      <c r="A31" s="295">
        <v>41395</v>
      </c>
      <c r="B31" s="296">
        <v>77.334299924010878</v>
      </c>
      <c r="C31" s="296">
        <v>49.746630539222508</v>
      </c>
      <c r="D31" s="296">
        <v>90.229207703595122</v>
      </c>
    </row>
    <row r="32" spans="1:4" s="79" customFormat="1" ht="15.75">
      <c r="A32" s="295">
        <v>41426</v>
      </c>
      <c r="B32" s="296">
        <v>73.733421892780981</v>
      </c>
      <c r="C32" s="296">
        <v>49.907711274680395</v>
      </c>
      <c r="D32" s="296">
        <v>89.752845004740365</v>
      </c>
    </row>
    <row r="33" spans="1:4" s="79" customFormat="1" ht="15.75">
      <c r="A33" s="297">
        <v>41456</v>
      </c>
      <c r="B33" s="296">
        <v>73.031328980013967</v>
      </c>
      <c r="C33" s="296">
        <v>48.384297233713838</v>
      </c>
      <c r="D33" s="296">
        <v>93.443153460065147</v>
      </c>
    </row>
    <row r="34" spans="1:4" s="79" customFormat="1" ht="15.75">
      <c r="A34" s="295">
        <v>41487</v>
      </c>
      <c r="B34" s="296">
        <v>67.421555947613228</v>
      </c>
      <c r="C34" s="296">
        <v>47.683453845491734</v>
      </c>
      <c r="D34" s="296">
        <v>93.473380350849354</v>
      </c>
    </row>
    <row r="35" spans="1:4" s="79" customFormat="1" ht="15.75">
      <c r="A35" s="295">
        <v>41518</v>
      </c>
      <c r="B35" s="296">
        <v>65.956635858841693</v>
      </c>
      <c r="C35" s="296">
        <v>49.267303474641608</v>
      </c>
      <c r="D35" s="296">
        <v>100.88157192531212</v>
      </c>
    </row>
    <row r="36" spans="1:4" s="79" customFormat="1" ht="15.75">
      <c r="A36" s="295">
        <v>41548</v>
      </c>
      <c r="B36" s="296">
        <v>67.579852422678641</v>
      </c>
      <c r="C36" s="296">
        <v>47.909519179989012</v>
      </c>
      <c r="D36" s="296">
        <v>100.8772956806684</v>
      </c>
    </row>
    <row r="37" spans="1:4" s="79" customFormat="1" ht="15.75">
      <c r="A37" s="297">
        <v>41579</v>
      </c>
      <c r="B37" s="296">
        <v>66.386235114870445</v>
      </c>
      <c r="C37" s="296">
        <v>47.280925361538905</v>
      </c>
      <c r="D37" s="296">
        <v>97.991152303665601</v>
      </c>
    </row>
    <row r="38" spans="1:4" s="79" customFormat="1" ht="15.75">
      <c r="A38" s="295">
        <v>41609</v>
      </c>
      <c r="B38" s="296">
        <v>65.535321818698321</v>
      </c>
      <c r="C38" s="296">
        <v>47.010036029511454</v>
      </c>
      <c r="D38" s="296">
        <v>100.39073411336368</v>
      </c>
    </row>
    <row r="39" spans="1:4" s="79" customFormat="1" ht="15.75">
      <c r="A39" s="295">
        <v>41640</v>
      </c>
      <c r="B39" s="296">
        <v>69.660939497529952</v>
      </c>
      <c r="C39" s="296">
        <v>46.7696171705796</v>
      </c>
      <c r="D39" s="296">
        <v>97.456205673233001</v>
      </c>
    </row>
    <row r="40" spans="1:4" s="79" customFormat="1" ht="15.75">
      <c r="A40" s="297">
        <v>41671</v>
      </c>
      <c r="B40" s="296">
        <v>70.582493870057647</v>
      </c>
      <c r="C40" s="296">
        <v>47.758773532854519</v>
      </c>
      <c r="D40" s="296">
        <v>97.799552002691286</v>
      </c>
    </row>
    <row r="41" spans="1:4" s="79" customFormat="1" ht="15.75">
      <c r="A41" s="295">
        <v>41699</v>
      </c>
      <c r="B41" s="296">
        <v>71.220772179051224</v>
      </c>
      <c r="C41" s="296">
        <v>49.571535691687494</v>
      </c>
      <c r="D41" s="296">
        <v>105.21889025623734</v>
      </c>
    </row>
    <row r="42" spans="1:4" s="79" customFormat="1" ht="15.75">
      <c r="A42" s="295">
        <v>41730</v>
      </c>
      <c r="B42" s="296">
        <v>70.83102048038802</v>
      </c>
      <c r="C42" s="296">
        <v>51.353447991339124</v>
      </c>
      <c r="D42" s="296">
        <v>98.758325115393504</v>
      </c>
    </row>
    <row r="43" spans="1:4" s="79" customFormat="1" ht="15.75">
      <c r="A43" s="295">
        <v>41760</v>
      </c>
      <c r="B43" s="296">
        <v>71.178033478813319</v>
      </c>
      <c r="C43" s="296">
        <v>52.025065661613517</v>
      </c>
      <c r="D43" s="296">
        <v>95.819885477301057</v>
      </c>
    </row>
    <row r="44" spans="1:4" s="79" customFormat="1" ht="15.75">
      <c r="A44" s="297">
        <v>41791</v>
      </c>
      <c r="B44" s="296">
        <v>73.976795006063739</v>
      </c>
      <c r="C44" s="296">
        <v>52.043798906473647</v>
      </c>
      <c r="D44" s="296">
        <v>100.24482222507601</v>
      </c>
    </row>
    <row r="45" spans="1:4" s="79" customFormat="1" ht="15.75">
      <c r="A45" s="295">
        <v>41821</v>
      </c>
      <c r="B45" s="296">
        <v>76.387466669102977</v>
      </c>
      <c r="C45" s="296">
        <v>53.16319190488214</v>
      </c>
      <c r="D45" s="296">
        <v>99.315078882974746</v>
      </c>
    </row>
    <row r="46" spans="1:4" s="79" customFormat="1" ht="15.75">
      <c r="A46" s="295">
        <v>41852</v>
      </c>
      <c r="B46" s="296">
        <v>76.131280003730581</v>
      </c>
      <c r="C46" s="296">
        <v>52.415389483192442</v>
      </c>
      <c r="D46" s="296">
        <v>97.428917096959566</v>
      </c>
    </row>
    <row r="47" spans="1:4" s="79" customFormat="1" ht="15.75">
      <c r="A47" s="295">
        <v>41883</v>
      </c>
      <c r="B47" s="296">
        <v>76.594874907217729</v>
      </c>
      <c r="C47" s="296">
        <v>51.920228039285874</v>
      </c>
      <c r="D47" s="296">
        <v>91.268572531759588</v>
      </c>
    </row>
    <row r="48" spans="1:4" s="79" customFormat="1" ht="15.75">
      <c r="A48" s="297">
        <v>41913</v>
      </c>
      <c r="B48" s="296">
        <v>79.45326915809683</v>
      </c>
      <c r="C48" s="296">
        <v>52.381656712189823</v>
      </c>
      <c r="D48" s="296">
        <v>89.167726061333511</v>
      </c>
    </row>
    <row r="49" spans="1:7" s="79" customFormat="1" ht="15.75">
      <c r="A49" s="295">
        <v>41944</v>
      </c>
      <c r="B49" s="296">
        <v>81.431657331442253</v>
      </c>
      <c r="C49" s="296">
        <v>51.890877348244778</v>
      </c>
      <c r="D49" s="296">
        <v>86.101158399989671</v>
      </c>
    </row>
    <row r="50" spans="1:7" s="79" customFormat="1" ht="15.75">
      <c r="A50" s="295">
        <v>41974</v>
      </c>
      <c r="B50" s="296">
        <v>81.137221735934077</v>
      </c>
      <c r="C50" s="296">
        <v>53.702104989255126</v>
      </c>
      <c r="D50" s="296">
        <v>89.532039020088519</v>
      </c>
    </row>
    <row r="51" spans="1:7" s="79" customFormat="1" ht="15.75">
      <c r="A51" s="295">
        <v>42005</v>
      </c>
      <c r="B51" s="296">
        <v>82.246518406271861</v>
      </c>
      <c r="C51" s="296">
        <v>54.468996510185669</v>
      </c>
      <c r="D51" s="296">
        <v>84.507564308125026</v>
      </c>
    </row>
    <row r="52" spans="1:7" s="79" customFormat="1" ht="15.75">
      <c r="A52" s="295">
        <v>42036</v>
      </c>
      <c r="B52" s="296">
        <v>80.618611239832035</v>
      </c>
      <c r="C52" s="296">
        <v>54.838535126078028</v>
      </c>
      <c r="D52" s="296">
        <v>82.906132671125434</v>
      </c>
    </row>
    <row r="53" spans="1:7" s="79" customFormat="1" ht="15.75">
      <c r="A53" s="295">
        <v>42064</v>
      </c>
      <c r="B53" s="296">
        <v>78.394709739237911</v>
      </c>
      <c r="C53" s="296">
        <v>54.868077619954491</v>
      </c>
      <c r="D53" s="296">
        <v>85.474120645380069</v>
      </c>
    </row>
    <row r="54" spans="1:7" s="79" customFormat="1" ht="15.75">
      <c r="A54" s="295">
        <v>42095</v>
      </c>
      <c r="B54" s="296">
        <v>74.267805117551134</v>
      </c>
      <c r="C54" s="296">
        <v>54.268172723190418</v>
      </c>
      <c r="D54" s="296">
        <v>88.141197666912518</v>
      </c>
    </row>
    <row r="55" spans="1:7" s="79" customFormat="1" ht="15.75">
      <c r="A55" s="295">
        <v>42125</v>
      </c>
      <c r="B55" s="296">
        <v>72.478465514509054</v>
      </c>
      <c r="C55" s="296">
        <v>55.092051026650303</v>
      </c>
      <c r="D55" s="296">
        <v>87.014656786869253</v>
      </c>
    </row>
    <row r="56" spans="1:7" s="79" customFormat="1" ht="15.75">
      <c r="A56" s="295">
        <v>42156</v>
      </c>
      <c r="B56" s="296">
        <v>75.011647425408938</v>
      </c>
      <c r="C56" s="296">
        <v>54.656318326483905</v>
      </c>
      <c r="D56" s="296">
        <v>86.746864844764602</v>
      </c>
    </row>
    <row r="57" spans="1:7" s="79" customFormat="1" ht="15.75">
      <c r="A57" s="295">
        <v>42186</v>
      </c>
      <c r="B57" s="296">
        <v>80.940676594098861</v>
      </c>
      <c r="C57" s="296">
        <v>54.903148938018717</v>
      </c>
      <c r="D57" s="296">
        <v>81.572019067037417</v>
      </c>
      <c r="G57" s="84"/>
    </row>
    <row r="58" spans="1:7" s="79" customFormat="1" ht="15.75">
      <c r="A58" s="295">
        <v>42217</v>
      </c>
      <c r="B58" s="296">
        <v>80.572607993034978</v>
      </c>
      <c r="C58" s="296">
        <v>55.899945448782724</v>
      </c>
      <c r="D58" s="296">
        <v>80.37460245758048</v>
      </c>
      <c r="G58" s="84"/>
    </row>
    <row r="59" spans="1:7" s="79" customFormat="1" ht="15.75">
      <c r="A59" s="295">
        <v>42248</v>
      </c>
      <c r="B59" s="296">
        <v>79.05212464417535</v>
      </c>
      <c r="C59" s="296">
        <v>55.333660954271267</v>
      </c>
      <c r="D59" s="296">
        <v>103.86814913905397</v>
      </c>
      <c r="G59" s="84"/>
    </row>
    <row r="60" spans="1:7" s="79" customFormat="1" ht="15.75">
      <c r="A60" s="295">
        <v>42278</v>
      </c>
      <c r="B60" s="296">
        <v>78.060127800893</v>
      </c>
      <c r="C60" s="296">
        <v>54.859137776149566</v>
      </c>
      <c r="D60" s="296">
        <v>100.7994156106807</v>
      </c>
      <c r="G60" s="84"/>
    </row>
    <row r="61" spans="1:7" s="79" customFormat="1" ht="15.75">
      <c r="A61" s="295">
        <v>42309</v>
      </c>
      <c r="B61" s="296">
        <v>74.789874205466475</v>
      </c>
      <c r="C61" s="296">
        <v>54.072545517787503</v>
      </c>
      <c r="D61" s="296">
        <v>97.636748088731707</v>
      </c>
      <c r="G61" s="84"/>
    </row>
    <row r="62" spans="1:7" s="79" customFormat="1" ht="15.75">
      <c r="A62" s="295">
        <v>42339</v>
      </c>
      <c r="B62" s="296">
        <v>72.792548341428713</v>
      </c>
      <c r="C62" s="296">
        <v>53.613024556579795</v>
      </c>
      <c r="D62" s="296">
        <v>90.530452379566057</v>
      </c>
      <c r="E62" s="84"/>
      <c r="F62" s="84"/>
      <c r="G62" s="84"/>
    </row>
    <row r="63" spans="1:7" s="79" customFormat="1" ht="15.75">
      <c r="A63" s="295">
        <v>42370</v>
      </c>
      <c r="B63" s="296">
        <v>72.479911947408667</v>
      </c>
      <c r="C63" s="296">
        <v>52.6732430052312</v>
      </c>
      <c r="D63" s="296">
        <v>84.577538648594754</v>
      </c>
      <c r="E63" s="84"/>
      <c r="F63" s="84"/>
      <c r="G63" s="84"/>
    </row>
    <row r="64" spans="1:7" s="79" customFormat="1" ht="15.75">
      <c r="A64" s="295">
        <v>42401</v>
      </c>
      <c r="B64" s="296">
        <v>75.387767874263943</v>
      </c>
      <c r="C64" s="296">
        <v>52.741479155503171</v>
      </c>
      <c r="D64" s="296">
        <v>79.015361709941615</v>
      </c>
      <c r="E64" s="84"/>
      <c r="F64" s="84"/>
      <c r="G64" s="84"/>
    </row>
    <row r="65" spans="1:7" s="79" customFormat="1" ht="15.75">
      <c r="A65" s="295">
        <v>42430</v>
      </c>
      <c r="B65" s="296">
        <v>72.569584048355466</v>
      </c>
      <c r="C65" s="296">
        <v>52.243757968830728</v>
      </c>
      <c r="D65" s="296">
        <v>82.360432453744977</v>
      </c>
      <c r="E65" s="84"/>
      <c r="F65" s="84"/>
      <c r="G65" s="84"/>
    </row>
    <row r="66" spans="1:7" s="79" customFormat="1" ht="15.75">
      <c r="A66" s="295">
        <v>42461</v>
      </c>
      <c r="B66" s="296">
        <v>71.551036007798842</v>
      </c>
      <c r="C66" s="296">
        <v>51.283029011192845</v>
      </c>
      <c r="D66" s="296">
        <v>106.7003023989064</v>
      </c>
      <c r="E66" s="84"/>
      <c r="F66" s="84"/>
      <c r="G66" s="84"/>
    </row>
    <row r="67" spans="1:7" s="79" customFormat="1" ht="15.75">
      <c r="A67" s="295">
        <v>42491</v>
      </c>
      <c r="B67" s="296">
        <v>93.140179338380221</v>
      </c>
      <c r="C67" s="296">
        <v>33.496622973066636</v>
      </c>
      <c r="D67" s="296">
        <v>98.547659972255047</v>
      </c>
      <c r="E67" s="84"/>
      <c r="F67" s="84"/>
      <c r="G67" s="84"/>
    </row>
    <row r="68" spans="1:7" s="79" customFormat="1" ht="15.75">
      <c r="A68" s="295">
        <v>42522</v>
      </c>
      <c r="B68" s="296">
        <v>91.837980854783993</v>
      </c>
      <c r="C68" s="296">
        <v>33.453754003015547</v>
      </c>
      <c r="D68" s="296">
        <v>95.660282104100432</v>
      </c>
      <c r="E68" s="84"/>
      <c r="F68" s="84"/>
      <c r="G68" s="84"/>
    </row>
    <row r="69" spans="1:7" s="79" customFormat="1" ht="15.75">
      <c r="A69" s="295">
        <v>42552</v>
      </c>
      <c r="B69" s="296">
        <v>93.041067718856013</v>
      </c>
      <c r="C69" s="296">
        <v>33.115467895104068</v>
      </c>
      <c r="D69" s="296">
        <v>92.318858305568924</v>
      </c>
      <c r="E69" s="84"/>
      <c r="F69" s="84"/>
      <c r="G69" s="84"/>
    </row>
    <row r="70" spans="1:7" s="79" customFormat="1" ht="15.75">
      <c r="A70" s="295">
        <v>42583</v>
      </c>
      <c r="B70" s="296">
        <v>94.715657016400172</v>
      </c>
      <c r="C70" s="296">
        <v>32.649166526498469</v>
      </c>
      <c r="D70" s="296">
        <v>89.300159228939563</v>
      </c>
      <c r="E70" s="84"/>
      <c r="F70" s="84"/>
      <c r="G70" s="84"/>
    </row>
    <row r="71" spans="1:7" s="79" customFormat="1" ht="15.75">
      <c r="A71" s="295">
        <v>42614</v>
      </c>
      <c r="B71" s="296">
        <v>98.758537124104166</v>
      </c>
      <c r="C71" s="296">
        <v>31.813266722408599</v>
      </c>
      <c r="D71" s="296">
        <v>87.58197183423087</v>
      </c>
      <c r="E71" s="84"/>
      <c r="F71" s="84"/>
      <c r="G71" s="84"/>
    </row>
    <row r="72" spans="1:7" s="79" customFormat="1" ht="15.75">
      <c r="A72" s="295">
        <v>42644</v>
      </c>
      <c r="B72" s="296">
        <v>90.807466463193578</v>
      </c>
      <c r="C72" s="296">
        <v>31.19422910444241</v>
      </c>
      <c r="D72" s="296">
        <v>76.243437657186163</v>
      </c>
      <c r="E72" s="84"/>
      <c r="F72" s="84"/>
      <c r="G72" s="84"/>
    </row>
    <row r="73" spans="1:7" s="79" customFormat="1" ht="15.75">
      <c r="A73" s="295">
        <v>42675</v>
      </c>
      <c r="B73" s="296">
        <v>89.450655509951943</v>
      </c>
      <c r="C73" s="296">
        <v>30.907925051358244</v>
      </c>
      <c r="D73" s="296">
        <v>72.810757732815375</v>
      </c>
      <c r="E73" s="84"/>
      <c r="F73" s="84"/>
      <c r="G73" s="84"/>
    </row>
    <row r="74" spans="1:7" s="79" customFormat="1" ht="15.75">
      <c r="A74" s="295">
        <v>42705</v>
      </c>
      <c r="B74" s="296">
        <v>89.639701531046171</v>
      </c>
      <c r="C74" s="296">
        <v>30.937910185390177</v>
      </c>
      <c r="D74" s="296">
        <v>74.188268186787781</v>
      </c>
      <c r="E74" s="84"/>
      <c r="F74" s="84"/>
      <c r="G74" s="84"/>
    </row>
    <row r="75" spans="1:7" s="120" customFormat="1" ht="62.45" customHeight="1">
      <c r="A75" s="431" t="s">
        <v>616</v>
      </c>
      <c r="B75" s="431"/>
      <c r="C75" s="431"/>
      <c r="D75" s="431"/>
    </row>
    <row r="76" spans="1:7" s="120" customFormat="1" ht="62.45" customHeight="1">
      <c r="A76" s="431" t="s">
        <v>617</v>
      </c>
      <c r="B76" s="431"/>
      <c r="C76" s="431"/>
      <c r="D76" s="431"/>
    </row>
    <row r="77" spans="1:7" s="120" customFormat="1" ht="48.6" customHeight="1">
      <c r="A77" s="431" t="s">
        <v>618</v>
      </c>
      <c r="B77" s="431"/>
      <c r="C77" s="431"/>
      <c r="D77" s="431"/>
    </row>
    <row r="78" spans="1:7">
      <c r="A78" s="295"/>
      <c r="B78" s="296"/>
      <c r="C78" s="296"/>
      <c r="D78" s="296"/>
    </row>
    <row r="79" spans="1:7">
      <c r="A79" s="295"/>
      <c r="B79" s="296"/>
      <c r="C79" s="296"/>
      <c r="D79" s="296"/>
    </row>
    <row r="80" spans="1:7">
      <c r="A80" s="295"/>
      <c r="B80" s="296"/>
      <c r="C80" s="296"/>
      <c r="D80" s="296"/>
    </row>
    <row r="81" spans="1:4">
      <c r="A81" s="431"/>
      <c r="B81" s="431"/>
      <c r="C81" s="431"/>
      <c r="D81" s="431"/>
    </row>
    <row r="82" spans="1:4">
      <c r="A82" s="431"/>
      <c r="B82" s="431"/>
      <c r="C82" s="431"/>
      <c r="D82" s="431"/>
    </row>
    <row r="83" spans="1:4">
      <c r="A83" s="431"/>
      <c r="B83" s="431"/>
      <c r="C83" s="431"/>
      <c r="D83" s="431"/>
    </row>
    <row r="84" spans="1:4">
      <c r="A84" s="431"/>
      <c r="B84" s="431"/>
      <c r="C84" s="431"/>
      <c r="D84" s="431"/>
    </row>
  </sheetData>
  <mergeCells count="7">
    <mergeCell ref="A84:D84"/>
    <mergeCell ref="A75:D75"/>
    <mergeCell ref="A76:D76"/>
    <mergeCell ref="A77:D77"/>
    <mergeCell ref="A81:D81"/>
    <mergeCell ref="A82:D82"/>
    <mergeCell ref="A83:D8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39"/>
  <sheetViews>
    <sheetView showGridLines="0" workbookViewId="0"/>
  </sheetViews>
  <sheetFormatPr defaultRowHeight="16.5"/>
  <cols>
    <col min="1" max="1" width="16" style="79" customWidth="1"/>
    <col min="2" max="2" width="13.75" style="79" customWidth="1"/>
    <col min="3" max="3" width="11.75" style="79" customWidth="1"/>
    <col min="4" max="4" width="12.5" style="79" customWidth="1"/>
    <col min="5" max="5" width="10.375" style="79" customWidth="1"/>
  </cols>
  <sheetData>
    <row r="1" spans="1:5">
      <c r="A1" s="51" t="s">
        <v>125</v>
      </c>
      <c r="C1" s="2"/>
      <c r="D1" s="2"/>
    </row>
    <row r="2" spans="1:5">
      <c r="A2" s="54"/>
      <c r="C2" s="2"/>
      <c r="D2" s="2"/>
    </row>
    <row r="3" spans="1:5">
      <c r="A3" s="78" t="s">
        <v>748</v>
      </c>
      <c r="B3" s="7"/>
      <c r="C3" s="7"/>
      <c r="D3" s="7"/>
      <c r="E3" s="7"/>
    </row>
    <row r="4" spans="1:5">
      <c r="A4" s="54" t="s">
        <v>223</v>
      </c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427" t="s">
        <v>711</v>
      </c>
      <c r="C6" s="427"/>
      <c r="D6" s="427" t="s">
        <v>712</v>
      </c>
      <c r="E6" s="427"/>
    </row>
    <row r="7" spans="1:5">
      <c r="A7" s="7"/>
      <c r="B7" s="356" t="s">
        <v>587</v>
      </c>
      <c r="C7" s="356" t="s">
        <v>227</v>
      </c>
      <c r="D7" s="356" t="s">
        <v>587</v>
      </c>
      <c r="E7" s="356" t="s">
        <v>227</v>
      </c>
    </row>
    <row r="8" spans="1:5" ht="63.75">
      <c r="A8" s="179" t="s">
        <v>749</v>
      </c>
      <c r="B8" s="220" t="s">
        <v>588</v>
      </c>
      <c r="C8" s="220" t="s">
        <v>750</v>
      </c>
      <c r="D8" s="220" t="s">
        <v>588</v>
      </c>
      <c r="E8" s="220" t="s">
        <v>750</v>
      </c>
    </row>
    <row r="9" spans="1:5">
      <c r="A9" s="369" t="s">
        <v>751</v>
      </c>
      <c r="B9" s="365">
        <v>11</v>
      </c>
      <c r="C9" s="370">
        <v>1.1814942562525905</v>
      </c>
      <c r="D9" s="365">
        <v>10</v>
      </c>
      <c r="E9" s="370">
        <v>1.05354736179002</v>
      </c>
    </row>
    <row r="10" spans="1:5">
      <c r="A10" s="362" t="s">
        <v>752</v>
      </c>
      <c r="B10" s="365">
        <v>10</v>
      </c>
      <c r="C10" s="370">
        <v>3.0581143101120078</v>
      </c>
      <c r="D10" s="365">
        <v>8</v>
      </c>
      <c r="E10" s="370">
        <v>2.8459664210848929</v>
      </c>
    </row>
    <row r="11" spans="1:5">
      <c r="A11" s="362" t="s">
        <v>753</v>
      </c>
      <c r="B11" s="365">
        <v>9</v>
      </c>
      <c r="C11" s="370">
        <v>19.755456751708277</v>
      </c>
      <c r="D11" s="365">
        <v>14</v>
      </c>
      <c r="E11" s="370">
        <v>12.881576820497633</v>
      </c>
    </row>
    <row r="12" spans="1:5">
      <c r="A12" s="362" t="s">
        <v>754</v>
      </c>
      <c r="B12" s="365">
        <v>22</v>
      </c>
      <c r="C12" s="370">
        <v>45.752854031976561</v>
      </c>
      <c r="D12" s="365">
        <v>21</v>
      </c>
      <c r="E12" s="370">
        <v>53.954814765539851</v>
      </c>
    </row>
    <row r="13" spans="1:5">
      <c r="A13" s="362" t="s">
        <v>755</v>
      </c>
      <c r="B13" s="365">
        <v>15</v>
      </c>
      <c r="C13" s="370">
        <v>22.797336106101827</v>
      </c>
      <c r="D13" s="365">
        <v>12</v>
      </c>
      <c r="E13" s="370">
        <v>22.695162505883477</v>
      </c>
    </row>
    <row r="14" spans="1:5">
      <c r="A14" s="362" t="s">
        <v>756</v>
      </c>
      <c r="B14" s="365">
        <v>8</v>
      </c>
      <c r="C14" s="370">
        <v>2.8627167380404051</v>
      </c>
      <c r="D14" s="365">
        <v>10</v>
      </c>
      <c r="E14" s="370">
        <v>1.926682416595588</v>
      </c>
    </row>
    <row r="15" spans="1:5">
      <c r="A15" s="363" t="s">
        <v>757</v>
      </c>
      <c r="B15" s="365">
        <v>54</v>
      </c>
      <c r="C15" s="370">
        <v>4.5920278058083834</v>
      </c>
      <c r="D15" s="365">
        <v>55</v>
      </c>
      <c r="E15" s="370">
        <v>4.6422497086085048</v>
      </c>
    </row>
    <row r="16" spans="1:5">
      <c r="A16" s="371" t="s">
        <v>206</v>
      </c>
      <c r="B16" s="372">
        <v>129</v>
      </c>
      <c r="C16" s="372">
        <v>100.00000000000006</v>
      </c>
      <c r="D16" s="372">
        <v>130</v>
      </c>
      <c r="E16" s="372">
        <v>100</v>
      </c>
    </row>
    <row r="17" spans="1:5">
      <c r="A17" s="7"/>
      <c r="B17" s="373"/>
      <c r="C17" s="373"/>
      <c r="D17" s="373"/>
      <c r="E17" s="373"/>
    </row>
    <row r="18" spans="1:5" ht="51" customHeight="1">
      <c r="A18" s="432" t="s">
        <v>758</v>
      </c>
      <c r="B18" s="432"/>
      <c r="C18" s="432"/>
      <c r="D18" s="432"/>
      <c r="E18" s="432"/>
    </row>
    <row r="19" spans="1:5" ht="51" customHeight="1">
      <c r="A19" s="432" t="s">
        <v>759</v>
      </c>
      <c r="B19" s="432"/>
      <c r="C19" s="432"/>
      <c r="D19" s="432"/>
      <c r="E19" s="432"/>
    </row>
    <row r="20" spans="1:5">
      <c r="A20" s="353"/>
      <c r="B20" s="368"/>
      <c r="C20" s="374"/>
      <c r="D20" s="374"/>
    </row>
    <row r="21" spans="1:5">
      <c r="A21" s="353"/>
      <c r="B21" s="368"/>
      <c r="C21" s="374"/>
      <c r="D21" s="374"/>
    </row>
    <row r="22" spans="1:5">
      <c r="A22" s="353"/>
      <c r="B22" s="368"/>
      <c r="C22" s="374"/>
      <c r="D22" s="374"/>
    </row>
    <row r="23" spans="1:5">
      <c r="A23" s="353"/>
      <c r="B23" s="368"/>
      <c r="C23" s="374"/>
      <c r="D23" s="374"/>
    </row>
    <row r="24" spans="1:5">
      <c r="A24" s="353"/>
      <c r="B24" s="368"/>
      <c r="C24" s="374"/>
      <c r="D24" s="374"/>
    </row>
    <row r="25" spans="1:5">
      <c r="A25" s="353"/>
      <c r="B25" s="368"/>
      <c r="C25" s="374"/>
      <c r="D25" s="374"/>
    </row>
    <row r="26" spans="1:5">
      <c r="A26" s="353"/>
      <c r="B26" s="368"/>
      <c r="C26" s="374"/>
      <c r="D26" s="374"/>
    </row>
    <row r="27" spans="1:5">
      <c r="B27" s="353"/>
      <c r="C27" s="375"/>
      <c r="D27" s="375"/>
    </row>
    <row r="28" spans="1:5">
      <c r="A28" s="430"/>
      <c r="B28" s="430"/>
      <c r="C28" s="430"/>
      <c r="D28" s="430"/>
    </row>
    <row r="29" spans="1:5">
      <c r="A29" s="430"/>
      <c r="B29" s="430"/>
      <c r="C29" s="430"/>
      <c r="D29" s="430"/>
    </row>
    <row r="30" spans="1:5">
      <c r="A30" s="430"/>
      <c r="B30" s="430"/>
      <c r="C30" s="430"/>
      <c r="D30" s="430"/>
    </row>
    <row r="31" spans="1:5">
      <c r="B31" s="355"/>
      <c r="C31" s="2"/>
      <c r="D31" s="2"/>
    </row>
    <row r="32" spans="1:5">
      <c r="B32" s="355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</sheetData>
  <mergeCells count="7">
    <mergeCell ref="A30:D30"/>
    <mergeCell ref="B6:C6"/>
    <mergeCell ref="D6:E6"/>
    <mergeCell ref="A18:E18"/>
    <mergeCell ref="A19:E19"/>
    <mergeCell ref="A28:D28"/>
    <mergeCell ref="A29:D29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92"/>
  <sheetViews>
    <sheetView showGridLines="0" workbookViewId="0">
      <selection activeCell="E7" sqref="E7:F7"/>
    </sheetView>
  </sheetViews>
  <sheetFormatPr defaultRowHeight="15.75"/>
  <cols>
    <col min="1" max="1" width="9" style="79"/>
    <col min="2" max="2" width="10.75" style="79" bestFit="1" customWidth="1"/>
    <col min="3" max="3" width="11" style="79" bestFit="1" customWidth="1"/>
    <col min="4" max="16384" width="9" style="79"/>
  </cols>
  <sheetData>
    <row r="1" spans="1:4">
      <c r="A1" s="78" t="s">
        <v>222</v>
      </c>
    </row>
    <row r="3" spans="1:4">
      <c r="A3" s="78" t="s">
        <v>898</v>
      </c>
    </row>
    <row r="4" spans="1:4">
      <c r="A4" s="54" t="s">
        <v>223</v>
      </c>
    </row>
    <row r="6" spans="1:4">
      <c r="A6" s="2"/>
      <c r="C6" s="80" t="s">
        <v>224</v>
      </c>
      <c r="D6" s="53"/>
    </row>
    <row r="7" spans="1:4" ht="31.5">
      <c r="A7" s="2"/>
      <c r="B7" s="81" t="s">
        <v>225</v>
      </c>
      <c r="C7" s="81" t="s">
        <v>226</v>
      </c>
      <c r="D7" s="81"/>
    </row>
    <row r="8" spans="1:4">
      <c r="A8" s="65">
        <v>35125</v>
      </c>
      <c r="B8" s="82">
        <v>0</v>
      </c>
      <c r="C8" s="82">
        <v>0</v>
      </c>
      <c r="D8" s="82"/>
    </row>
    <row r="9" spans="1:4">
      <c r="A9" s="65">
        <v>35217</v>
      </c>
      <c r="B9" s="82">
        <v>0</v>
      </c>
      <c r="C9" s="82">
        <v>0</v>
      </c>
      <c r="D9" s="82"/>
    </row>
    <row r="10" spans="1:4">
      <c r="A10" s="65">
        <v>35309</v>
      </c>
      <c r="B10" s="82">
        <v>0</v>
      </c>
      <c r="C10" s="82">
        <v>0</v>
      </c>
      <c r="D10" s="82"/>
    </row>
    <row r="11" spans="1:4">
      <c r="A11" s="65">
        <v>35400</v>
      </c>
      <c r="B11" s="82">
        <v>8.0502399107992062E-2</v>
      </c>
      <c r="C11" s="82">
        <v>8.1748997721213357E-2</v>
      </c>
      <c r="D11" s="82"/>
    </row>
    <row r="12" spans="1:4">
      <c r="A12" s="65">
        <v>35490</v>
      </c>
      <c r="B12" s="82">
        <v>0.53139078376398174</v>
      </c>
      <c r="C12" s="82">
        <v>0.52278121170179759</v>
      </c>
      <c r="D12" s="82"/>
    </row>
    <row r="13" spans="1:4">
      <c r="A13" s="65">
        <v>35582</v>
      </c>
      <c r="B13" s="82">
        <v>0.55213485356012626</v>
      </c>
      <c r="C13" s="82">
        <v>0.5493360261735134</v>
      </c>
      <c r="D13" s="82"/>
    </row>
    <row r="14" spans="1:4">
      <c r="A14" s="65">
        <v>35674</v>
      </c>
      <c r="B14" s="82">
        <v>1.1513216050507893</v>
      </c>
      <c r="C14" s="82">
        <v>1.1387851211385254</v>
      </c>
      <c r="D14" s="82"/>
    </row>
    <row r="15" spans="1:4">
      <c r="A15" s="65">
        <v>35765</v>
      </c>
      <c r="B15" s="82">
        <v>0.68055810910121295</v>
      </c>
      <c r="C15" s="82">
        <v>0.68170524737897864</v>
      </c>
      <c r="D15" s="82"/>
    </row>
    <row r="16" spans="1:4">
      <c r="A16" s="65">
        <v>35855</v>
      </c>
      <c r="B16" s="82">
        <v>1.2237102302328466</v>
      </c>
      <c r="C16" s="82">
        <v>1.1752257554550098</v>
      </c>
      <c r="D16" s="82"/>
    </row>
    <row r="17" spans="1:4">
      <c r="A17" s="65">
        <v>35947</v>
      </c>
      <c r="B17" s="82">
        <v>1.2377184193931257</v>
      </c>
      <c r="C17" s="82">
        <v>1.1650496744423862</v>
      </c>
      <c r="D17" s="82"/>
    </row>
    <row r="18" spans="1:4">
      <c r="A18" s="65">
        <v>36039</v>
      </c>
      <c r="B18" s="82">
        <v>1.6970991432548601</v>
      </c>
      <c r="C18" s="82">
        <v>1.5198524526452175</v>
      </c>
      <c r="D18" s="82"/>
    </row>
    <row r="19" spans="1:4">
      <c r="A19" s="65">
        <v>36130</v>
      </c>
      <c r="B19" s="82">
        <v>2.4207776281203124</v>
      </c>
      <c r="C19" s="82">
        <v>2.185205608667907</v>
      </c>
      <c r="D19" s="82"/>
    </row>
    <row r="20" spans="1:4">
      <c r="A20" s="65">
        <v>36220</v>
      </c>
      <c r="B20" s="82">
        <v>5.1281195789584046</v>
      </c>
      <c r="C20" s="82">
        <v>1.1124777857127057</v>
      </c>
      <c r="D20" s="82"/>
    </row>
    <row r="21" spans="1:4">
      <c r="A21" s="65">
        <v>36312</v>
      </c>
      <c r="B21" s="82">
        <v>3.3538035615901833</v>
      </c>
      <c r="C21" s="82">
        <v>0.43979651979412182</v>
      </c>
      <c r="D21" s="82"/>
    </row>
    <row r="22" spans="1:4">
      <c r="A22" s="65">
        <v>36404</v>
      </c>
      <c r="B22" s="82">
        <v>3.2952760987346679</v>
      </c>
      <c r="C22" s="82">
        <v>0.42687287210639369</v>
      </c>
      <c r="D22" s="82"/>
    </row>
    <row r="23" spans="1:4">
      <c r="A23" s="65">
        <v>36495</v>
      </c>
      <c r="B23" s="82">
        <v>0.5592454021955291</v>
      </c>
      <c r="C23" s="82">
        <v>9.048779327692813E-2</v>
      </c>
      <c r="D23" s="82"/>
    </row>
    <row r="24" spans="1:4">
      <c r="A24" s="65">
        <v>36586</v>
      </c>
      <c r="B24" s="82">
        <v>-0.86917253185431065</v>
      </c>
      <c r="C24" s="82">
        <v>-0.31929079347032996</v>
      </c>
      <c r="D24" s="82"/>
    </row>
    <row r="25" spans="1:4">
      <c r="A25" s="65">
        <v>36678</v>
      </c>
      <c r="B25" s="82">
        <v>-0.14794160441422122</v>
      </c>
      <c r="C25" s="82">
        <v>0.62240994198743493</v>
      </c>
      <c r="D25" s="82"/>
    </row>
    <row r="26" spans="1:4">
      <c r="A26" s="65">
        <v>36770</v>
      </c>
      <c r="B26" s="82">
        <v>-0.94208418613765588</v>
      </c>
      <c r="C26" s="82">
        <v>6.3601736556364585E-3</v>
      </c>
      <c r="D26" s="82"/>
    </row>
    <row r="27" spans="1:4">
      <c r="A27" s="65">
        <v>36861</v>
      </c>
      <c r="B27" s="82">
        <v>0.49951215842047247</v>
      </c>
      <c r="C27" s="82">
        <v>0.92687111237176367</v>
      </c>
      <c r="D27" s="82"/>
    </row>
    <row r="28" spans="1:4">
      <c r="A28" s="65">
        <v>36951</v>
      </c>
      <c r="B28" s="82">
        <v>0.56205860075967706</v>
      </c>
      <c r="C28" s="82">
        <v>0.68248567303783148</v>
      </c>
      <c r="D28" s="82"/>
    </row>
    <row r="29" spans="1:4">
      <c r="A29" s="65">
        <v>37043</v>
      </c>
      <c r="B29" s="82">
        <v>-1.1497164256330024</v>
      </c>
      <c r="C29" s="82">
        <v>-1.2538102190280753</v>
      </c>
      <c r="D29" s="82"/>
    </row>
    <row r="30" spans="1:4">
      <c r="A30" s="65">
        <v>37135</v>
      </c>
      <c r="B30" s="82">
        <v>2.0935432875586102</v>
      </c>
      <c r="C30" s="82">
        <v>2.0529491237546438E-2</v>
      </c>
      <c r="D30" s="82"/>
    </row>
    <row r="31" spans="1:4">
      <c r="A31" s="65">
        <v>37226</v>
      </c>
      <c r="B31" s="82">
        <v>-1.8021431844471323</v>
      </c>
      <c r="C31" s="82">
        <v>-0.42094347139637733</v>
      </c>
      <c r="D31" s="82"/>
    </row>
    <row r="32" spans="1:4">
      <c r="A32" s="65">
        <v>37316</v>
      </c>
      <c r="B32" s="82">
        <v>-2.3501771436730792</v>
      </c>
      <c r="C32" s="82">
        <v>-0.38517351037152281</v>
      </c>
      <c r="D32" s="82"/>
    </row>
    <row r="33" spans="1:4">
      <c r="A33" s="65">
        <v>37408</v>
      </c>
      <c r="B33" s="82">
        <v>0.22116690936115191</v>
      </c>
      <c r="C33" s="82">
        <v>-0.30034499624004951</v>
      </c>
      <c r="D33" s="82"/>
    </row>
    <row r="34" spans="1:4">
      <c r="A34" s="65">
        <v>37500</v>
      </c>
      <c r="B34" s="82">
        <v>4.5808351403704535</v>
      </c>
      <c r="C34" s="82">
        <v>-0.10027448980126508</v>
      </c>
      <c r="D34" s="82"/>
    </row>
    <row r="35" spans="1:4">
      <c r="A35" s="65">
        <v>37591</v>
      </c>
      <c r="B35" s="82">
        <v>0.38160767400433571</v>
      </c>
      <c r="C35" s="82">
        <v>-0.50406685636296089</v>
      </c>
      <c r="D35" s="82"/>
    </row>
    <row r="36" spans="1:4">
      <c r="A36" s="65">
        <v>37681</v>
      </c>
      <c r="B36" s="82">
        <v>-2.2041960187690464</v>
      </c>
      <c r="C36" s="82">
        <v>-1.0427535707321027</v>
      </c>
      <c r="D36" s="82"/>
    </row>
    <row r="37" spans="1:4">
      <c r="A37" s="65">
        <v>37773</v>
      </c>
      <c r="B37" s="82">
        <v>-5.8365638377566711</v>
      </c>
      <c r="C37" s="82">
        <v>-1.5228396799120176</v>
      </c>
      <c r="D37" s="82"/>
    </row>
    <row r="38" spans="1:4">
      <c r="A38" s="65">
        <v>37865</v>
      </c>
      <c r="B38" s="82">
        <v>-6.1399043425920539</v>
      </c>
      <c r="C38" s="82">
        <v>-1.7832956058810865</v>
      </c>
      <c r="D38" s="82"/>
    </row>
    <row r="39" spans="1:4">
      <c r="A39" s="65">
        <v>37956</v>
      </c>
      <c r="B39" s="82">
        <v>-5.8975597699141105</v>
      </c>
      <c r="C39" s="82">
        <v>-1.3027843400528916</v>
      </c>
      <c r="D39" s="82"/>
    </row>
    <row r="40" spans="1:4">
      <c r="A40" s="65">
        <v>38047</v>
      </c>
      <c r="B40" s="82">
        <v>-6.2279399310482901</v>
      </c>
      <c r="C40" s="82">
        <v>-1.4659458489665873</v>
      </c>
      <c r="D40" s="82"/>
    </row>
    <row r="41" spans="1:4">
      <c r="A41" s="65">
        <v>38139</v>
      </c>
      <c r="B41" s="82">
        <v>-5.3180385004952768</v>
      </c>
      <c r="C41" s="82">
        <v>-0.96824597182159877</v>
      </c>
      <c r="D41" s="82"/>
    </row>
    <row r="42" spans="1:4">
      <c r="A42" s="65">
        <v>38231</v>
      </c>
      <c r="B42" s="82">
        <v>-8.0777172568318605</v>
      </c>
      <c r="C42" s="82">
        <v>-1.1193395768800976</v>
      </c>
      <c r="D42" s="82"/>
    </row>
    <row r="43" spans="1:4">
      <c r="A43" s="65">
        <v>38322</v>
      </c>
      <c r="B43" s="82">
        <v>-6.3662744624723828</v>
      </c>
      <c r="C43" s="82">
        <v>8.6591424677074258E-2</v>
      </c>
      <c r="D43" s="82"/>
    </row>
    <row r="44" spans="1:4">
      <c r="A44" s="65">
        <v>38412</v>
      </c>
      <c r="B44" s="82">
        <v>-5.8548747385204649</v>
      </c>
      <c r="C44" s="82">
        <v>0.40171383370666192</v>
      </c>
      <c r="D44" s="82"/>
    </row>
    <row r="45" spans="1:4">
      <c r="A45" s="65">
        <v>38504</v>
      </c>
      <c r="B45" s="82">
        <v>-6.2231240464632478</v>
      </c>
      <c r="C45" s="82">
        <v>1.0302337345142796</v>
      </c>
      <c r="D45" s="82"/>
    </row>
    <row r="46" spans="1:4">
      <c r="A46" s="65">
        <v>38596</v>
      </c>
      <c r="B46" s="82">
        <v>-5.9367750422885237</v>
      </c>
      <c r="C46" s="82">
        <v>1.6685454033242628</v>
      </c>
      <c r="D46" s="82"/>
    </row>
    <row r="47" spans="1:4">
      <c r="A47" s="65">
        <v>38687</v>
      </c>
      <c r="B47" s="82">
        <v>-3.6931268298800575</v>
      </c>
      <c r="C47" s="82">
        <v>3.2755936560190904</v>
      </c>
      <c r="D47" s="82"/>
    </row>
    <row r="48" spans="1:4">
      <c r="A48" s="65">
        <v>38777</v>
      </c>
      <c r="B48" s="82">
        <v>-3.5268481279007347</v>
      </c>
      <c r="C48" s="82">
        <v>3.600802428107869</v>
      </c>
      <c r="D48" s="82"/>
    </row>
    <row r="49" spans="1:4">
      <c r="A49" s="65">
        <v>38869</v>
      </c>
      <c r="B49" s="82">
        <v>-2.6053362775487869</v>
      </c>
      <c r="C49" s="82">
        <v>3.8740548676613642</v>
      </c>
      <c r="D49" s="82"/>
    </row>
    <row r="50" spans="1:4">
      <c r="A50" s="65">
        <v>38961</v>
      </c>
      <c r="B50" s="82">
        <v>-1.8166967783351993</v>
      </c>
      <c r="C50" s="82">
        <v>4.1843763933314868</v>
      </c>
      <c r="D50" s="82"/>
    </row>
    <row r="51" spans="1:4">
      <c r="A51" s="65">
        <v>39052</v>
      </c>
      <c r="B51" s="82">
        <v>0.33961470801078519</v>
      </c>
      <c r="C51" s="82">
        <v>5.6766825129749847</v>
      </c>
      <c r="D51" s="82"/>
    </row>
    <row r="52" spans="1:4">
      <c r="A52" s="65">
        <v>39142</v>
      </c>
      <c r="B52" s="82">
        <v>1.214405058519219</v>
      </c>
      <c r="C52" s="82">
        <v>6.2411038027109207</v>
      </c>
      <c r="D52" s="82"/>
    </row>
    <row r="53" spans="1:4">
      <c r="A53" s="65">
        <v>39234</v>
      </c>
      <c r="B53" s="82">
        <v>0.43496569937051532</v>
      </c>
      <c r="C53" s="82">
        <v>6.1729703010573687</v>
      </c>
      <c r="D53" s="82"/>
    </row>
    <row r="54" spans="1:4">
      <c r="A54" s="65">
        <v>39326</v>
      </c>
      <c r="B54" s="82">
        <v>1.7037875216609208</v>
      </c>
      <c r="C54" s="82">
        <v>7.1975332142717683</v>
      </c>
      <c r="D54" s="82"/>
    </row>
    <row r="55" spans="1:4">
      <c r="A55" s="65">
        <v>39417</v>
      </c>
      <c r="B55" s="82">
        <v>3.6631455429728419</v>
      </c>
      <c r="C55" s="82">
        <v>8.9367970695381089</v>
      </c>
      <c r="D55" s="82"/>
    </row>
    <row r="56" spans="1:4">
      <c r="A56" s="65">
        <v>39508</v>
      </c>
      <c r="B56" s="82">
        <v>4.6242986731888891</v>
      </c>
      <c r="C56" s="82">
        <v>9.4294274683488304</v>
      </c>
      <c r="D56" s="82"/>
    </row>
    <row r="57" spans="1:4">
      <c r="A57" s="65">
        <v>39600</v>
      </c>
      <c r="B57" s="82">
        <v>5.4450843191425449</v>
      </c>
      <c r="C57" s="82">
        <v>10.661879589900259</v>
      </c>
      <c r="D57" s="82"/>
    </row>
    <row r="58" spans="1:4">
      <c r="A58" s="65">
        <v>39692</v>
      </c>
      <c r="B58" s="82">
        <v>7.6648695560189068</v>
      </c>
      <c r="C58" s="82">
        <v>10.866714041839231</v>
      </c>
      <c r="D58" s="82"/>
    </row>
    <row r="59" spans="1:4">
      <c r="A59" s="65">
        <v>39783</v>
      </c>
      <c r="B59" s="82">
        <v>9.7547837876455361</v>
      </c>
      <c r="C59" s="82">
        <v>10.616280898590475</v>
      </c>
      <c r="D59" s="82"/>
    </row>
    <row r="60" spans="1:4">
      <c r="A60" s="65">
        <v>39873</v>
      </c>
      <c r="B60" s="82">
        <v>8.9732381495403288</v>
      </c>
      <c r="C60" s="82">
        <v>9.9536407983309161</v>
      </c>
      <c r="D60" s="82"/>
    </row>
    <row r="61" spans="1:4">
      <c r="A61" s="65">
        <v>39965</v>
      </c>
      <c r="B61" s="82">
        <v>7.8220767476067294</v>
      </c>
      <c r="C61" s="82">
        <v>10.576198276517971</v>
      </c>
      <c r="D61" s="82"/>
    </row>
    <row r="62" spans="1:4">
      <c r="A62" s="65">
        <v>40057</v>
      </c>
      <c r="B62" s="82">
        <v>8.4610683455333699</v>
      </c>
      <c r="C62" s="82">
        <v>11.643314742144042</v>
      </c>
      <c r="D62" s="82"/>
    </row>
    <row r="63" spans="1:4">
      <c r="A63" s="65">
        <v>40148</v>
      </c>
      <c r="B63" s="82">
        <v>8.1297600147182294</v>
      </c>
      <c r="C63" s="82">
        <v>11.410489723204655</v>
      </c>
      <c r="D63" s="82"/>
    </row>
    <row r="64" spans="1:4">
      <c r="A64" s="65">
        <v>40238</v>
      </c>
      <c r="B64" s="82">
        <v>7.5347240917071403</v>
      </c>
      <c r="C64" s="82">
        <v>10.392634087253612</v>
      </c>
      <c r="D64" s="82"/>
    </row>
    <row r="65" spans="1:4">
      <c r="A65" s="65">
        <v>40330</v>
      </c>
      <c r="B65" s="82">
        <v>7.2222443608759193</v>
      </c>
      <c r="C65" s="82">
        <v>9.87819549492378</v>
      </c>
      <c r="D65" s="82"/>
    </row>
    <row r="66" spans="1:4">
      <c r="A66" s="65">
        <v>40422</v>
      </c>
      <c r="B66" s="82">
        <v>6.8112128343413261</v>
      </c>
      <c r="C66" s="82">
        <v>9.9378029593855928</v>
      </c>
      <c r="D66" s="82"/>
    </row>
    <row r="67" spans="1:4">
      <c r="A67" s="65">
        <v>40513</v>
      </c>
      <c r="B67" s="82">
        <v>7.3338520873132964</v>
      </c>
      <c r="C67" s="82">
        <v>10.273947388962746</v>
      </c>
      <c r="D67" s="82"/>
    </row>
    <row r="68" spans="1:4">
      <c r="A68" s="65">
        <v>40603</v>
      </c>
      <c r="B68" s="82">
        <v>6.8356303868824639</v>
      </c>
      <c r="C68" s="82">
        <v>9.7035364991058159</v>
      </c>
      <c r="D68" s="82"/>
    </row>
    <row r="69" spans="1:4">
      <c r="A69" s="65">
        <v>40695</v>
      </c>
      <c r="B69" s="82">
        <v>6.2847120085971895</v>
      </c>
      <c r="C69" s="82">
        <v>9.5814255778204256</v>
      </c>
      <c r="D69" s="82"/>
    </row>
    <row r="70" spans="1:4">
      <c r="A70" s="65">
        <v>40787</v>
      </c>
      <c r="B70" s="82">
        <v>7.9995573919692617</v>
      </c>
      <c r="C70" s="82">
        <v>9.1148188979741818</v>
      </c>
      <c r="D70" s="82"/>
    </row>
    <row r="71" spans="1:4">
      <c r="A71" s="65">
        <v>40878</v>
      </c>
      <c r="B71" s="82">
        <v>8.4445556911485156</v>
      </c>
      <c r="C71" s="82">
        <v>9.7151741608947475</v>
      </c>
      <c r="D71" s="82"/>
    </row>
    <row r="72" spans="1:4">
      <c r="A72" s="65">
        <v>40969</v>
      </c>
      <c r="B72" s="82">
        <v>7.3833992053813731</v>
      </c>
      <c r="C72" s="82">
        <v>8.7158103716254161</v>
      </c>
      <c r="D72" s="82"/>
    </row>
    <row r="73" spans="1:4">
      <c r="A73" s="65">
        <v>41061</v>
      </c>
      <c r="B73" s="82">
        <v>8.4395109886664486</v>
      </c>
      <c r="C73" s="82">
        <v>8.6211851335372529</v>
      </c>
      <c r="D73" s="82"/>
    </row>
    <row r="74" spans="1:4">
      <c r="A74" s="65">
        <v>41153</v>
      </c>
      <c r="B74" s="82">
        <v>8.2775733746975746</v>
      </c>
      <c r="C74" s="82">
        <v>8.3040392807809695</v>
      </c>
      <c r="D74" s="82"/>
    </row>
    <row r="75" spans="1:4">
      <c r="A75" s="65">
        <v>41244</v>
      </c>
      <c r="B75" s="82">
        <v>8.8697201592340491</v>
      </c>
      <c r="C75" s="82">
        <v>8.7875570110149326</v>
      </c>
      <c r="D75" s="82"/>
    </row>
    <row r="76" spans="1:4">
      <c r="A76" s="65">
        <v>41334</v>
      </c>
      <c r="B76" s="82">
        <v>7.7584781322963678</v>
      </c>
      <c r="C76" s="82">
        <v>7.5547928798370307</v>
      </c>
      <c r="D76" s="82"/>
    </row>
    <row r="77" spans="1:4">
      <c r="A77" s="65">
        <v>41426</v>
      </c>
      <c r="B77" s="82">
        <v>9.4247850611236572</v>
      </c>
      <c r="C77" s="82">
        <v>7.8241639965352192</v>
      </c>
      <c r="D77" s="82"/>
    </row>
    <row r="78" spans="1:4">
      <c r="A78" s="65">
        <v>41518</v>
      </c>
      <c r="B78" s="82">
        <v>8.6391406346538204</v>
      </c>
      <c r="C78" s="82">
        <v>7.2352567851447702</v>
      </c>
      <c r="D78" s="82"/>
    </row>
    <row r="79" spans="1:4">
      <c r="A79" s="65">
        <v>41609</v>
      </c>
      <c r="B79" s="82">
        <v>9.625954887927648</v>
      </c>
      <c r="C79" s="82">
        <v>7.6291447480259933</v>
      </c>
      <c r="D79" s="82"/>
    </row>
    <row r="80" spans="1:4">
      <c r="A80" s="65">
        <v>41699</v>
      </c>
      <c r="B80" s="82">
        <v>7.7947761908838871</v>
      </c>
      <c r="C80" s="82">
        <v>6.2766995571019351</v>
      </c>
      <c r="D80" s="82"/>
    </row>
    <row r="81" spans="1:4">
      <c r="A81" s="65">
        <v>41791</v>
      </c>
      <c r="B81" s="82">
        <v>7.3371718865507347</v>
      </c>
      <c r="C81" s="82">
        <v>6.1470766162939938</v>
      </c>
      <c r="D81" s="83"/>
    </row>
    <row r="82" spans="1:4">
      <c r="A82" s="65">
        <v>41883</v>
      </c>
      <c r="B82" s="82">
        <v>7.9846145516633342</v>
      </c>
      <c r="C82" s="82">
        <v>5.3226743786217057</v>
      </c>
      <c r="D82" s="83"/>
    </row>
    <row r="83" spans="1:4">
      <c r="A83" s="65">
        <v>41974</v>
      </c>
      <c r="B83" s="82">
        <v>9.5695196308883652</v>
      </c>
      <c r="C83" s="82">
        <v>5.8337481521126193</v>
      </c>
      <c r="D83" s="84"/>
    </row>
    <row r="84" spans="1:4">
      <c r="A84" s="65">
        <v>42064</v>
      </c>
      <c r="B84" s="82">
        <v>11.196988253073073</v>
      </c>
      <c r="C84" s="82">
        <v>4.5184562702544682</v>
      </c>
      <c r="D84" s="84"/>
    </row>
    <row r="85" spans="1:4">
      <c r="A85" s="65">
        <v>42156</v>
      </c>
      <c r="B85" s="82">
        <v>9.6613748573842457</v>
      </c>
      <c r="C85" s="82">
        <v>3.8636293384442908</v>
      </c>
      <c r="D85" s="84"/>
    </row>
    <row r="86" spans="1:4">
      <c r="A86" s="65">
        <v>42248</v>
      </c>
      <c r="B86" s="82">
        <v>12.984410669310719</v>
      </c>
      <c r="C86" s="82">
        <v>2.8601274775122292</v>
      </c>
      <c r="D86" s="84"/>
    </row>
    <row r="87" spans="1:4">
      <c r="A87" s="65">
        <v>42339</v>
      </c>
      <c r="B87" s="82">
        <v>12.211757345642525</v>
      </c>
      <c r="C87" s="82">
        <v>2.9736929047860698</v>
      </c>
      <c r="D87" s="84"/>
    </row>
    <row r="88" spans="1:4">
      <c r="A88" s="65">
        <v>42430</v>
      </c>
      <c r="B88" s="82">
        <v>8.1824350216940331</v>
      </c>
      <c r="C88" s="82">
        <v>1.4123239199991602</v>
      </c>
      <c r="D88" s="84"/>
    </row>
    <row r="89" spans="1:4">
      <c r="A89" s="65">
        <v>42523</v>
      </c>
      <c r="B89" s="82">
        <v>4.1414402930856511</v>
      </c>
      <c r="C89" s="82">
        <v>1.7730279994012221E-2</v>
      </c>
      <c r="D89" s="84"/>
    </row>
    <row r="90" spans="1:4">
      <c r="A90" s="65">
        <v>42615</v>
      </c>
      <c r="B90" s="82">
        <v>2.3282991112339602</v>
      </c>
      <c r="C90" s="82">
        <v>-1.3050076278466065</v>
      </c>
      <c r="D90" s="84"/>
    </row>
    <row r="91" spans="1:4">
      <c r="A91" s="65">
        <v>42706</v>
      </c>
      <c r="B91" s="82">
        <v>0.21152558208552819</v>
      </c>
      <c r="C91" s="82">
        <v>-2.8248097876207439</v>
      </c>
      <c r="D91" s="84"/>
    </row>
    <row r="92" spans="1:4">
      <c r="A92" s="65"/>
      <c r="B92" s="84"/>
      <c r="C92" s="84"/>
      <c r="D92" s="8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83"/>
  <sheetViews>
    <sheetView showGridLines="0" workbookViewId="0">
      <selection activeCell="I22" sqref="I22"/>
    </sheetView>
  </sheetViews>
  <sheetFormatPr defaultRowHeight="15.75"/>
  <cols>
    <col min="1" max="1" width="9" style="79"/>
    <col min="2" max="2" width="10.75" style="79" customWidth="1"/>
    <col min="3" max="3" width="12.375" style="79" customWidth="1"/>
    <col min="4" max="4" width="9" style="79"/>
    <col min="5" max="5" width="9" style="79" customWidth="1"/>
    <col min="6" max="16384" width="9" style="79"/>
  </cols>
  <sheetData>
    <row r="1" spans="1:5">
      <c r="A1" s="78" t="s">
        <v>222</v>
      </c>
    </row>
    <row r="3" spans="1:5">
      <c r="A3" s="78" t="s">
        <v>875</v>
      </c>
    </row>
    <row r="4" spans="1:5">
      <c r="A4" s="54" t="s">
        <v>223</v>
      </c>
    </row>
    <row r="6" spans="1:5">
      <c r="A6" s="2"/>
      <c r="C6" s="53"/>
      <c r="D6" s="53"/>
      <c r="E6" s="80" t="s">
        <v>227</v>
      </c>
    </row>
    <row r="7" spans="1:5">
      <c r="A7" s="2"/>
      <c r="B7" s="81" t="s">
        <v>228</v>
      </c>
      <c r="C7" s="81" t="s">
        <v>229</v>
      </c>
      <c r="D7" s="81" t="s">
        <v>230</v>
      </c>
      <c r="E7" s="79" t="s">
        <v>231</v>
      </c>
    </row>
    <row r="8" spans="1:5" ht="16.5">
      <c r="A8" s="85">
        <v>40544</v>
      </c>
      <c r="B8" s="82">
        <v>23.473803383860627</v>
      </c>
      <c r="C8" s="82">
        <v>17.47796659656753</v>
      </c>
      <c r="D8" s="82">
        <v>21.130472884155171</v>
      </c>
      <c r="E8" s="82">
        <v>19.444530714338605</v>
      </c>
    </row>
    <row r="9" spans="1:5" ht="16.5">
      <c r="A9" s="85">
        <v>40575</v>
      </c>
      <c r="B9" s="82">
        <v>23.566682601498922</v>
      </c>
      <c r="C9" s="82">
        <v>18.596306860831714</v>
      </c>
      <c r="D9" s="82">
        <v>21.683763293900114</v>
      </c>
      <c r="E9" s="82">
        <v>20.151280937082227</v>
      </c>
    </row>
    <row r="10" spans="1:5" ht="16.5">
      <c r="A10" s="85">
        <v>40603</v>
      </c>
      <c r="B10" s="82">
        <v>22.500878976412864</v>
      </c>
      <c r="C10" s="82">
        <v>19.205120901183072</v>
      </c>
      <c r="D10" s="82">
        <v>22.331621075523334</v>
      </c>
      <c r="E10" s="82">
        <v>19.521146104720334</v>
      </c>
    </row>
    <row r="11" spans="1:5" ht="16.5">
      <c r="A11" s="85">
        <v>40634</v>
      </c>
      <c r="B11" s="82">
        <v>22.316308459629418</v>
      </c>
      <c r="C11" s="82">
        <v>19.868536187722221</v>
      </c>
      <c r="D11" s="82">
        <v>22.464824652182692</v>
      </c>
      <c r="E11" s="82">
        <v>19.917832651111468</v>
      </c>
    </row>
    <row r="12" spans="1:5" ht="16.5">
      <c r="A12" s="85">
        <v>40664</v>
      </c>
      <c r="B12" s="82">
        <v>21.884289961125081</v>
      </c>
      <c r="C12" s="82">
        <v>19.122197213251614</v>
      </c>
      <c r="D12" s="82">
        <v>20.918183838186842</v>
      </c>
      <c r="E12" s="82">
        <v>19.973157748796531</v>
      </c>
    </row>
    <row r="13" spans="1:5" ht="16.5">
      <c r="A13" s="85">
        <v>40695</v>
      </c>
      <c r="B13" s="82">
        <v>22.304362663742094</v>
      </c>
      <c r="C13" s="82">
        <v>17.725232796782109</v>
      </c>
      <c r="D13" s="82">
        <v>19.37429109483584</v>
      </c>
      <c r="E13" s="82">
        <v>20.054438000105602</v>
      </c>
    </row>
    <row r="14" spans="1:5" ht="16.5">
      <c r="A14" s="85">
        <v>40725</v>
      </c>
      <c r="B14" s="82">
        <v>21.337777066678854</v>
      </c>
      <c r="C14" s="82">
        <v>18.212872605305819</v>
      </c>
      <c r="D14" s="82">
        <v>19.823177270981816</v>
      </c>
      <c r="E14" s="82">
        <v>19.469928531307843</v>
      </c>
    </row>
    <row r="15" spans="1:5" ht="16.5">
      <c r="A15" s="85">
        <v>40756</v>
      </c>
      <c r="B15" s="82">
        <v>21.832220455007256</v>
      </c>
      <c r="C15" s="82">
        <v>17.011187561412889</v>
      </c>
      <c r="D15" s="82">
        <v>19.946192932919327</v>
      </c>
      <c r="E15" s="82">
        <v>18.616615667638925</v>
      </c>
    </row>
    <row r="16" spans="1:5" ht="16.5">
      <c r="A16" s="85">
        <v>40787</v>
      </c>
      <c r="B16" s="82">
        <v>21.295920794148081</v>
      </c>
      <c r="C16" s="82">
        <v>17.819643895673963</v>
      </c>
      <c r="D16" s="82">
        <v>21.743974537238842</v>
      </c>
      <c r="E16" s="82">
        <v>17.684757792993366</v>
      </c>
    </row>
    <row r="17" spans="1:5" ht="16.5">
      <c r="A17" s="85">
        <v>40817</v>
      </c>
      <c r="B17" s="82">
        <v>20.631334148996583</v>
      </c>
      <c r="C17" s="82">
        <v>16.024505405313395</v>
      </c>
      <c r="D17" s="82">
        <v>20.252701608338629</v>
      </c>
      <c r="E17" s="82">
        <v>16.54542055298198</v>
      </c>
    </row>
    <row r="18" spans="1:5" ht="16.5">
      <c r="A18" s="85">
        <v>40848</v>
      </c>
      <c r="B18" s="82">
        <v>19.804493795525179</v>
      </c>
      <c r="C18" s="82">
        <v>16.466357303579258</v>
      </c>
      <c r="D18" s="82">
        <v>21.24908909341179</v>
      </c>
      <c r="E18" s="82">
        <v>15.616408775005276</v>
      </c>
    </row>
    <row r="19" spans="1:5" ht="16.5">
      <c r="A19" s="85">
        <v>40878</v>
      </c>
      <c r="B19" s="82">
        <v>18.827347875797408</v>
      </c>
      <c r="C19" s="82">
        <v>18.697807264716438</v>
      </c>
      <c r="D19" s="82">
        <v>24.261281589079697</v>
      </c>
      <c r="E19" s="82">
        <v>14.820774175461082</v>
      </c>
    </row>
    <row r="20" spans="1:5" ht="16.5">
      <c r="A20" s="85">
        <v>40909</v>
      </c>
      <c r="B20" s="82">
        <v>18.987728655042257</v>
      </c>
      <c r="C20" s="82">
        <v>17.716105657725457</v>
      </c>
      <c r="D20" s="82">
        <v>23.597314278400148</v>
      </c>
      <c r="E20" s="82">
        <v>14.487038838980792</v>
      </c>
    </row>
    <row r="21" spans="1:5" ht="16.5">
      <c r="A21" s="85">
        <v>40940</v>
      </c>
      <c r="B21" s="82">
        <v>18.622785882068293</v>
      </c>
      <c r="C21" s="82">
        <v>16.008202843145945</v>
      </c>
      <c r="D21" s="82">
        <v>22.708964465515336</v>
      </c>
      <c r="E21" s="82">
        <v>13.267747229998328</v>
      </c>
    </row>
    <row r="22" spans="1:5" ht="16.5">
      <c r="A22" s="85">
        <v>40969</v>
      </c>
      <c r="B22" s="82">
        <v>18.959673756245611</v>
      </c>
      <c r="C22" s="82">
        <v>17.457412228755675</v>
      </c>
      <c r="D22" s="82">
        <v>24.08055033515215</v>
      </c>
      <c r="E22" s="82">
        <v>13.851335478869608</v>
      </c>
    </row>
    <row r="23" spans="1:5" ht="16.5">
      <c r="A23" s="85">
        <v>41000</v>
      </c>
      <c r="B23" s="82">
        <v>18.793113849495047</v>
      </c>
      <c r="C23" s="82">
        <v>17.549997528952431</v>
      </c>
      <c r="D23" s="82">
        <v>25.133452791326171</v>
      </c>
      <c r="E23" s="82">
        <v>13.061955165116679</v>
      </c>
    </row>
    <row r="24" spans="1:5" ht="16.5">
      <c r="A24" s="85">
        <v>41030</v>
      </c>
      <c r="B24" s="82">
        <v>18.714640198511169</v>
      </c>
      <c r="C24" s="82">
        <v>17.781431228688671</v>
      </c>
      <c r="D24" s="82">
        <v>26.711324573614824</v>
      </c>
      <c r="E24" s="82">
        <v>12.11354243727687</v>
      </c>
    </row>
    <row r="25" spans="1:5" ht="16.5">
      <c r="A25" s="85">
        <v>41061</v>
      </c>
      <c r="B25" s="82">
        <v>18.523191103468918</v>
      </c>
      <c r="C25" s="82">
        <v>17.936313949146211</v>
      </c>
      <c r="D25" s="82">
        <v>27.571916707282917</v>
      </c>
      <c r="E25" s="82">
        <v>11.441374593083808</v>
      </c>
    </row>
    <row r="26" spans="1:5" ht="16.5">
      <c r="A26" s="85">
        <v>41091</v>
      </c>
      <c r="B26" s="82">
        <v>18.180341166899574</v>
      </c>
      <c r="C26" s="82">
        <v>17.473491408479781</v>
      </c>
      <c r="D26" s="82">
        <v>27.694666780725274</v>
      </c>
      <c r="E26" s="82">
        <v>10.60660716355628</v>
      </c>
    </row>
    <row r="27" spans="1:5" ht="16.5">
      <c r="A27" s="85">
        <v>41122</v>
      </c>
      <c r="B27" s="82">
        <v>17.549657067469671</v>
      </c>
      <c r="C27" s="82">
        <v>16.831463961767291</v>
      </c>
      <c r="D27" s="82">
        <v>27.321258507859113</v>
      </c>
      <c r="E27" s="82">
        <v>9.7173222427670893</v>
      </c>
    </row>
    <row r="28" spans="1:5" ht="16.5">
      <c r="A28" s="85">
        <v>41153</v>
      </c>
      <c r="B28" s="82">
        <v>16.161943576794215</v>
      </c>
      <c r="C28" s="82">
        <v>15.766401600836865</v>
      </c>
      <c r="D28" s="82">
        <v>26.275813017504433</v>
      </c>
      <c r="E28" s="82">
        <v>8.2927487352445262</v>
      </c>
    </row>
    <row r="29" spans="1:5" ht="16.5">
      <c r="A29" s="85">
        <v>41183</v>
      </c>
      <c r="B29" s="82">
        <v>16.349105352675885</v>
      </c>
      <c r="C29" s="82">
        <v>16.984555966281544</v>
      </c>
      <c r="D29" s="82">
        <v>28.83926998172781</v>
      </c>
      <c r="E29" s="82">
        <v>7.7241648515786743</v>
      </c>
    </row>
    <row r="30" spans="1:5" ht="16.5">
      <c r="A30" s="85">
        <v>41214</v>
      </c>
      <c r="B30" s="82">
        <v>16.077817826540453</v>
      </c>
      <c r="C30" s="82">
        <v>16.309691401474446</v>
      </c>
      <c r="D30" s="82">
        <v>27.767129514642264</v>
      </c>
      <c r="E30" s="82">
        <v>7.5076471997857386</v>
      </c>
    </row>
    <row r="31" spans="1:5" ht="16.5">
      <c r="A31" s="85">
        <v>41244</v>
      </c>
      <c r="B31" s="82">
        <v>16.615013792781763</v>
      </c>
      <c r="C31" s="82">
        <v>16.295205261425739</v>
      </c>
      <c r="D31" s="82">
        <v>27.857442357460393</v>
      </c>
      <c r="E31" s="82">
        <v>7.6070776735518653</v>
      </c>
    </row>
    <row r="32" spans="1:5" ht="16.5">
      <c r="A32" s="85">
        <v>41275</v>
      </c>
      <c r="B32" s="82">
        <v>16.30052742886987</v>
      </c>
      <c r="C32" s="82">
        <v>16.442506240666297</v>
      </c>
      <c r="D32" s="82">
        <v>28.434002384133695</v>
      </c>
      <c r="E32" s="82">
        <v>7.0210654675178175</v>
      </c>
    </row>
    <row r="33" spans="1:5" ht="16.5">
      <c r="A33" s="85">
        <v>41306</v>
      </c>
      <c r="B33" s="82">
        <v>16.057595471909771</v>
      </c>
      <c r="C33" s="82">
        <v>17.40476632148664</v>
      </c>
      <c r="D33" s="82">
        <v>28.842783827763174</v>
      </c>
      <c r="E33" s="82">
        <v>7.3700593139679693</v>
      </c>
    </row>
    <row r="34" spans="1:5" ht="16.5">
      <c r="A34" s="85">
        <v>41334</v>
      </c>
      <c r="B34" s="82">
        <v>16.034196999895101</v>
      </c>
      <c r="C34" s="82">
        <v>17.350205932417207</v>
      </c>
      <c r="D34" s="82">
        <v>28.98586175378901</v>
      </c>
      <c r="E34" s="82">
        <v>7.1034389671664311</v>
      </c>
    </row>
    <row r="35" spans="1:5" ht="16.5">
      <c r="A35" s="85">
        <v>41365</v>
      </c>
      <c r="B35" s="82">
        <v>16.376579982671501</v>
      </c>
      <c r="C35" s="82">
        <v>16.16411287709052</v>
      </c>
      <c r="D35" s="82">
        <v>28.745402026372592</v>
      </c>
      <c r="E35" s="82">
        <v>6.3083621820738012</v>
      </c>
    </row>
    <row r="36" spans="1:5" ht="16.5">
      <c r="A36" s="85">
        <v>41395</v>
      </c>
      <c r="B36" s="82">
        <v>16.430506514838996</v>
      </c>
      <c r="C36" s="82">
        <v>15.851989883742256</v>
      </c>
      <c r="D36" s="82">
        <v>28.276120384030314</v>
      </c>
      <c r="E36" s="82">
        <v>6.2647273771856193</v>
      </c>
    </row>
    <row r="37" spans="1:5" ht="16.5">
      <c r="A37" s="85">
        <v>41426</v>
      </c>
      <c r="B37" s="82">
        <v>16.493151622100743</v>
      </c>
      <c r="C37" s="82">
        <v>16.297811420303642</v>
      </c>
      <c r="D37" s="82">
        <v>29.311660507381497</v>
      </c>
      <c r="E37" s="82">
        <v>5.6997407185990667</v>
      </c>
    </row>
    <row r="38" spans="1:5" ht="16.5">
      <c r="A38" s="85">
        <v>41456</v>
      </c>
      <c r="B38" s="82">
        <v>16.72745240830087</v>
      </c>
      <c r="C38" s="82">
        <v>15.501699199975771</v>
      </c>
      <c r="D38" s="82">
        <v>28.623464455762935</v>
      </c>
      <c r="E38" s="82">
        <v>5.5304782042231659</v>
      </c>
    </row>
    <row r="39" spans="1:5" ht="16.5">
      <c r="A39" s="85">
        <v>41487</v>
      </c>
      <c r="B39" s="82">
        <v>16.251203531925885</v>
      </c>
      <c r="C39" s="82">
        <v>16.021982296954683</v>
      </c>
      <c r="D39" s="82">
        <v>28.112926579881005</v>
      </c>
      <c r="E39" s="82">
        <v>5.9376315317905881</v>
      </c>
    </row>
    <row r="40" spans="1:5" ht="16.5">
      <c r="A40" s="85">
        <v>41518</v>
      </c>
      <c r="B40" s="82">
        <v>17.086466055375272</v>
      </c>
      <c r="C40" s="82">
        <v>14.560326024566649</v>
      </c>
      <c r="D40" s="82">
        <v>26.315222886714061</v>
      </c>
      <c r="E40" s="82">
        <v>6.5536343100126127</v>
      </c>
    </row>
    <row r="41" spans="1:5" ht="16.5">
      <c r="A41" s="85">
        <v>41548</v>
      </c>
      <c r="B41" s="82">
        <v>16.289320084154511</v>
      </c>
      <c r="C41" s="82">
        <v>12.823075223798952</v>
      </c>
      <c r="D41" s="82">
        <v>23.747610157568012</v>
      </c>
      <c r="E41" s="82">
        <v>6.4894473367876016</v>
      </c>
    </row>
    <row r="42" spans="1:5" ht="16.5">
      <c r="A42" s="85">
        <v>41579</v>
      </c>
      <c r="B42" s="82">
        <v>16.13975822305127</v>
      </c>
      <c r="C42" s="82">
        <v>13.198796960389991</v>
      </c>
      <c r="D42" s="82">
        <v>23.617137554513068</v>
      </c>
      <c r="E42" s="82">
        <v>6.7382517995987712</v>
      </c>
    </row>
    <row r="43" spans="1:5" ht="16.5">
      <c r="A43" s="85">
        <v>41609</v>
      </c>
      <c r="B43" s="82">
        <v>15.9679858905738</v>
      </c>
      <c r="C43" s="82">
        <v>13.250708259105304</v>
      </c>
      <c r="D43" s="82">
        <v>22.595674492943484</v>
      </c>
      <c r="E43" s="82">
        <v>7.0277375291329935</v>
      </c>
    </row>
    <row r="44" spans="1:5" ht="16.5">
      <c r="A44" s="85">
        <v>41640</v>
      </c>
      <c r="B44" s="82">
        <v>15.999307962935516</v>
      </c>
      <c r="C44" s="82">
        <v>13.540255002274293</v>
      </c>
      <c r="D44" s="82">
        <v>23.001420717229948</v>
      </c>
      <c r="E44" s="82">
        <v>6.9106016209730781</v>
      </c>
    </row>
    <row r="45" spans="1:5" ht="16.5">
      <c r="A45" s="85">
        <v>41671</v>
      </c>
      <c r="B45" s="82">
        <v>16.019178418238166</v>
      </c>
      <c r="C45" s="82">
        <v>12.93838910278604</v>
      </c>
      <c r="D45" s="82">
        <v>22.609303600487141</v>
      </c>
      <c r="E45" s="82">
        <v>6.614156850191022</v>
      </c>
    </row>
    <row r="46" spans="1:5" ht="16.5">
      <c r="A46" s="85">
        <v>41699</v>
      </c>
      <c r="B46" s="82">
        <v>15.612202279248644</v>
      </c>
      <c r="C46" s="82">
        <v>11.547511257407784</v>
      </c>
      <c r="D46" s="82">
        <v>21.272305044366679</v>
      </c>
      <c r="E46" s="82">
        <v>5.9441609126388517</v>
      </c>
    </row>
    <row r="47" spans="1:5" ht="16.5">
      <c r="A47" s="85">
        <v>41730</v>
      </c>
      <c r="B47" s="82">
        <v>15.018714951211098</v>
      </c>
      <c r="C47" s="82">
        <v>11.578151295986871</v>
      </c>
      <c r="D47" s="82">
        <v>20.563106311878098</v>
      </c>
      <c r="E47" s="82">
        <v>6.0069670417677523</v>
      </c>
    </row>
    <row r="48" spans="1:5" ht="16.5">
      <c r="A48" s="85">
        <v>41760</v>
      </c>
      <c r="B48" s="82">
        <v>14.583875191018514</v>
      </c>
      <c r="C48" s="82">
        <v>10.717205742878644</v>
      </c>
      <c r="D48" s="82">
        <v>19.48924873300404</v>
      </c>
      <c r="E48" s="82">
        <v>5.6586236944879076</v>
      </c>
    </row>
    <row r="49" spans="1:5" ht="16.5">
      <c r="A49" s="85">
        <v>41791</v>
      </c>
      <c r="B49" s="82">
        <v>14.180757634772823</v>
      </c>
      <c r="C49" s="82">
        <v>9.3800389172756802</v>
      </c>
      <c r="D49" s="82">
        <v>17.220117206837536</v>
      </c>
      <c r="E49" s="82">
        <v>5.8775073141165812</v>
      </c>
    </row>
    <row r="50" spans="1:5" ht="16.5">
      <c r="A50" s="85">
        <v>41821</v>
      </c>
      <c r="B50" s="86">
        <v>13.528615040082471</v>
      </c>
      <c r="C50" s="86">
        <v>9.2617105644457798</v>
      </c>
      <c r="D50" s="86">
        <v>16.818860593886686</v>
      </c>
      <c r="E50" s="86">
        <v>5.5103641082719923</v>
      </c>
    </row>
    <row r="51" spans="1:5" ht="16.5">
      <c r="A51" s="85">
        <v>41852</v>
      </c>
      <c r="B51" s="86">
        <v>13.217566523410085</v>
      </c>
      <c r="C51" s="86">
        <v>8.8333107880581139</v>
      </c>
      <c r="D51" s="86">
        <v>16.311302923869221</v>
      </c>
      <c r="E51" s="86">
        <v>5.2426940037528125</v>
      </c>
    </row>
    <row r="52" spans="1:5" ht="16.5">
      <c r="A52" s="85">
        <v>41883</v>
      </c>
      <c r="B52" s="84">
        <v>13.148103551575385</v>
      </c>
      <c r="C52" s="84">
        <v>10.136431731525608</v>
      </c>
      <c r="D52" s="84">
        <v>17.603578211746363</v>
      </c>
      <c r="E52" s="84">
        <v>5.3048696366537307</v>
      </c>
    </row>
    <row r="53" spans="1:5" ht="16.5">
      <c r="A53" s="85">
        <v>41913</v>
      </c>
      <c r="B53" s="84">
        <v>13.643599084922386</v>
      </c>
      <c r="C53" s="84">
        <v>10.767136511870934</v>
      </c>
      <c r="D53" s="84">
        <v>18.435733891271667</v>
      </c>
      <c r="E53" s="84">
        <v>5.2563417309670291</v>
      </c>
    </row>
    <row r="54" spans="1:5" ht="16.5">
      <c r="A54" s="85">
        <v>41944</v>
      </c>
      <c r="B54" s="84">
        <v>13.195217497755651</v>
      </c>
      <c r="C54" s="84">
        <v>10.414245637927589</v>
      </c>
      <c r="D54" s="84">
        <v>17.865418908052977</v>
      </c>
      <c r="E54" s="84">
        <v>5.0004721699934862</v>
      </c>
    </row>
    <row r="55" spans="1:5" ht="16.5">
      <c r="A55" s="85">
        <v>41974</v>
      </c>
      <c r="B55" s="84">
        <v>13.30254771450068</v>
      </c>
      <c r="C55" s="84">
        <v>9.5750280777095362</v>
      </c>
      <c r="D55" s="84">
        <v>16.715600512852589</v>
      </c>
      <c r="E55" s="84">
        <v>5.5749978420828628</v>
      </c>
    </row>
    <row r="56" spans="1:5" ht="16.5">
      <c r="A56" s="85">
        <v>42005</v>
      </c>
      <c r="B56" s="84">
        <v>13.014090406766199</v>
      </c>
      <c r="C56" s="84">
        <v>9.3449194916187537</v>
      </c>
      <c r="D56" s="84">
        <v>16.212405043989197</v>
      </c>
      <c r="E56" s="84">
        <v>5.4909005403639188</v>
      </c>
    </row>
    <row r="57" spans="1:5" ht="16.5">
      <c r="A57" s="85">
        <v>42036</v>
      </c>
      <c r="B57" s="84">
        <v>12.667852217463892</v>
      </c>
      <c r="C57" s="84">
        <v>9.4965672703232649</v>
      </c>
      <c r="D57" s="84">
        <v>16.263882266214068</v>
      </c>
      <c r="E57" s="84">
        <v>5.2413657501611866</v>
      </c>
    </row>
    <row r="58" spans="1:5" ht="16.5">
      <c r="A58" s="85">
        <v>42064</v>
      </c>
      <c r="B58" s="84">
        <v>12.549253273842332</v>
      </c>
      <c r="C58" s="84">
        <v>10.088839722011066</v>
      </c>
      <c r="D58" s="84">
        <v>16.557587282705132</v>
      </c>
      <c r="E58" s="84">
        <v>5.3994178108658142</v>
      </c>
    </row>
    <row r="59" spans="1:5" ht="16.5">
      <c r="A59" s="85">
        <v>42095</v>
      </c>
      <c r="B59" s="84">
        <v>12.055106136531158</v>
      </c>
      <c r="C59" s="84">
        <v>9.1031035887884961</v>
      </c>
      <c r="D59" s="84">
        <v>15.466118932276473</v>
      </c>
      <c r="E59" s="84">
        <v>4.9836904971881424</v>
      </c>
    </row>
    <row r="60" spans="1:5" ht="16.5">
      <c r="A60" s="85">
        <v>42125</v>
      </c>
      <c r="B60" s="84">
        <v>11.263421527484274</v>
      </c>
      <c r="C60" s="84">
        <v>9.2606218145297792</v>
      </c>
      <c r="D60" s="84">
        <v>15.280375740249141</v>
      </c>
      <c r="E60" s="84">
        <v>4.5098444972025975</v>
      </c>
    </row>
    <row r="61" spans="1:5" ht="16.5">
      <c r="A61" s="85">
        <v>42156</v>
      </c>
      <c r="B61" s="84">
        <v>10.717114026190334</v>
      </c>
      <c r="C61" s="84">
        <v>8.9432858469187018</v>
      </c>
      <c r="D61" s="84">
        <v>14.243358053425158</v>
      </c>
      <c r="E61" s="84">
        <v>4.7504721061599309</v>
      </c>
    </row>
    <row r="62" spans="1:5" ht="16.5">
      <c r="A62" s="85">
        <v>42186</v>
      </c>
      <c r="B62" s="82">
        <v>10.446277885320153</v>
      </c>
      <c r="C62" s="82">
        <v>9.3452039823539668</v>
      </c>
      <c r="D62" s="82">
        <v>14.458006103411968</v>
      </c>
      <c r="E62" s="82">
        <v>4.6330828211273545</v>
      </c>
    </row>
    <row r="63" spans="1:5" ht="16.5">
      <c r="A63" s="85">
        <v>42217</v>
      </c>
      <c r="B63" s="82">
        <v>10.0523153073385</v>
      </c>
      <c r="C63" s="82">
        <v>9.409670089338551</v>
      </c>
      <c r="D63" s="82">
        <v>14.398374727218787</v>
      </c>
      <c r="E63" s="82">
        <v>4.3851976777739443</v>
      </c>
    </row>
    <row r="64" spans="1:5" ht="16.5">
      <c r="A64" s="85">
        <v>42248</v>
      </c>
      <c r="B64" s="82">
        <v>9.4867304344239844</v>
      </c>
      <c r="C64" s="82">
        <v>9.0119358482276812</v>
      </c>
      <c r="D64" s="82">
        <v>14.027077005897048</v>
      </c>
      <c r="E64" s="82">
        <v>3.7702471851564612</v>
      </c>
    </row>
    <row r="65" spans="1:5" ht="16.5">
      <c r="A65" s="85">
        <v>42278</v>
      </c>
      <c r="B65" s="82">
        <v>8.3725990576226206</v>
      </c>
      <c r="C65" s="82">
        <v>7.9459264161034548</v>
      </c>
      <c r="D65" s="82">
        <v>12.521411223315869</v>
      </c>
      <c r="E65" s="82">
        <v>3.1047048116872311</v>
      </c>
    </row>
    <row r="66" spans="1:5" ht="16.5">
      <c r="A66" s="85">
        <v>42309</v>
      </c>
      <c r="B66" s="82">
        <v>8.2707693904963353</v>
      </c>
      <c r="C66" s="82">
        <v>6.7253943316144538</v>
      </c>
      <c r="D66" s="82">
        <v>11.448534020737933</v>
      </c>
      <c r="E66" s="82">
        <v>2.8161897826016968</v>
      </c>
    </row>
    <row r="67" spans="1:5" ht="16.5">
      <c r="A67" s="85">
        <v>42339</v>
      </c>
      <c r="B67" s="82">
        <v>7.0537412736181304</v>
      </c>
      <c r="C67" s="82">
        <v>6.3703129546540671</v>
      </c>
      <c r="D67" s="82">
        <v>10.696077712587382</v>
      </c>
      <c r="E67" s="82">
        <v>2.0372245666074651</v>
      </c>
    </row>
    <row r="68" spans="1:5" ht="16.5">
      <c r="A68" s="85">
        <v>42370</v>
      </c>
      <c r="B68" s="82">
        <v>6.3613951392233137</v>
      </c>
      <c r="C68" s="82">
        <v>5.9439934329139854</v>
      </c>
      <c r="D68" s="82">
        <v>10.454891044428361</v>
      </c>
      <c r="E68" s="82">
        <v>1.0631207116033492</v>
      </c>
    </row>
    <row r="69" spans="1:5" ht="16.5">
      <c r="A69" s="85">
        <v>42401</v>
      </c>
      <c r="B69" s="82">
        <v>6.1553996472104799</v>
      </c>
      <c r="C69" s="82">
        <v>4.3595163608691978</v>
      </c>
      <c r="D69" s="82">
        <v>9.2978325807191666</v>
      </c>
      <c r="E69" s="82">
        <v>0.37670183853959482</v>
      </c>
    </row>
    <row r="70" spans="1:5" ht="16.5">
      <c r="A70" s="85">
        <v>42430</v>
      </c>
      <c r="B70" s="82">
        <v>5.645871183567408</v>
      </c>
      <c r="C70" s="82">
        <v>1.0977792272083065</v>
      </c>
      <c r="D70" s="82">
        <v>6.922349443376663</v>
      </c>
      <c r="E70" s="82">
        <v>-1.1312548971684433</v>
      </c>
    </row>
    <row r="71" spans="1:5" ht="16.5">
      <c r="A71" s="85">
        <v>42461</v>
      </c>
      <c r="B71" s="82">
        <v>4.9753289189568228</v>
      </c>
      <c r="C71" s="82">
        <v>0.42830305894479004</v>
      </c>
      <c r="D71" s="82">
        <v>6.0907091575607808</v>
      </c>
      <c r="E71" s="82">
        <v>-1.7261494443499004</v>
      </c>
    </row>
    <row r="72" spans="1:5" ht="16.5">
      <c r="A72" s="85">
        <v>42491</v>
      </c>
      <c r="B72" s="82">
        <v>4.8276084719613976</v>
      </c>
      <c r="C72" s="82">
        <v>-0.37805987023200593</v>
      </c>
      <c r="D72" s="82">
        <v>5.3741060378463601</v>
      </c>
      <c r="E72" s="82">
        <v>-1.8748645459147006</v>
      </c>
    </row>
    <row r="73" spans="1:5" ht="16.5">
      <c r="A73" s="85">
        <v>42522</v>
      </c>
      <c r="B73" s="82">
        <v>4.4845506260840828</v>
      </c>
      <c r="C73" s="82">
        <v>-2.2475259803373504</v>
      </c>
      <c r="D73" s="82">
        <v>3.9701991554041083</v>
      </c>
      <c r="E73" s="82">
        <v>-2.7601144269983502</v>
      </c>
    </row>
    <row r="74" spans="1:5" ht="16.5">
      <c r="A74" s="85">
        <v>42552</v>
      </c>
      <c r="B74" s="82">
        <v>4.1849761500261318</v>
      </c>
      <c r="C74" s="82">
        <v>-3.3785414442217943</v>
      </c>
      <c r="D74" s="82">
        <v>2.7675002151117845</v>
      </c>
      <c r="E74" s="82">
        <v>-2.9619821388734979</v>
      </c>
    </row>
    <row r="75" spans="1:5" ht="16.5">
      <c r="A75" s="85">
        <v>42583</v>
      </c>
      <c r="B75" s="82">
        <v>3.9723628817397216</v>
      </c>
      <c r="C75" s="82">
        <v>-4.7891458515621599</v>
      </c>
      <c r="D75" s="82">
        <v>1.4739094053811685</v>
      </c>
      <c r="E75" s="82">
        <v>-3.2979742785076982</v>
      </c>
    </row>
    <row r="76" spans="1:5" ht="16.5">
      <c r="A76" s="85">
        <v>42614</v>
      </c>
      <c r="B76" s="82">
        <v>3.7481359208803022</v>
      </c>
      <c r="C76" s="82">
        <v>-6.5186792615931299</v>
      </c>
      <c r="D76" s="82">
        <v>-0.27707967218008056</v>
      </c>
      <c r="E76" s="82">
        <v>-3.493890826610746</v>
      </c>
    </row>
    <row r="77" spans="1:5" ht="16.5">
      <c r="A77" s="85">
        <v>42644</v>
      </c>
      <c r="B77" s="82">
        <v>3.3431331824322008</v>
      </c>
      <c r="C77" s="82">
        <v>-6.7381587060892585</v>
      </c>
      <c r="D77" s="82">
        <v>-1.1437594787873984</v>
      </c>
      <c r="E77" s="82">
        <v>-3.0432146357212475</v>
      </c>
    </row>
    <row r="78" spans="1:5" ht="16.5">
      <c r="A78" s="85">
        <v>42675</v>
      </c>
      <c r="B78" s="82">
        <v>3.2256883055480579</v>
      </c>
      <c r="C78" s="82">
        <v>-7.2485301588306017</v>
      </c>
      <c r="D78" s="82">
        <v>-1.4932638238712159</v>
      </c>
      <c r="E78" s="82">
        <v>-3.3207148917286489</v>
      </c>
    </row>
    <row r="79" spans="1:5" ht="16.5">
      <c r="A79" s="85">
        <v>42705</v>
      </c>
      <c r="B79" s="82">
        <v>3.1949598026138615</v>
      </c>
      <c r="C79" s="82">
        <v>-9.5114833455172576</v>
      </c>
      <c r="D79" s="82">
        <v>-3.7326391787692925</v>
      </c>
      <c r="E79" s="82">
        <v>-3.3132221030480302</v>
      </c>
    </row>
    <row r="82" spans="1:8">
      <c r="A82" s="430"/>
      <c r="B82" s="430"/>
      <c r="C82" s="430"/>
      <c r="D82" s="430"/>
      <c r="E82" s="430"/>
      <c r="F82" s="430"/>
      <c r="G82" s="430"/>
      <c r="H82" s="430"/>
    </row>
    <row r="83" spans="1:8">
      <c r="A83" s="430"/>
      <c r="B83" s="430"/>
      <c r="C83" s="430"/>
      <c r="D83" s="430"/>
      <c r="E83" s="430"/>
      <c r="F83" s="430"/>
      <c r="G83" s="430"/>
      <c r="H83" s="430"/>
    </row>
  </sheetData>
  <mergeCells count="2">
    <mergeCell ref="A82:H82"/>
    <mergeCell ref="A83:H83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129"/>
  <sheetViews>
    <sheetView showGridLines="0" workbookViewId="0"/>
  </sheetViews>
  <sheetFormatPr defaultRowHeight="15.75"/>
  <cols>
    <col min="1" max="1" width="9" style="79"/>
    <col min="2" max="2" width="11.375" style="87" customWidth="1"/>
    <col min="3" max="3" width="14.875" style="87" bestFit="1" customWidth="1"/>
    <col min="4" max="4" width="16.625" style="87" bestFit="1" customWidth="1"/>
    <col min="5" max="5" width="15" style="87" customWidth="1"/>
    <col min="6" max="6" width="11" style="87" bestFit="1" customWidth="1"/>
    <col min="7" max="16384" width="9" style="79"/>
  </cols>
  <sheetData>
    <row r="1" spans="1:5">
      <c r="A1" s="78" t="s">
        <v>232</v>
      </c>
    </row>
    <row r="3" spans="1:5">
      <c r="A3" s="78" t="s">
        <v>764</v>
      </c>
    </row>
    <row r="4" spans="1:5">
      <c r="A4" s="54" t="s">
        <v>223</v>
      </c>
    </row>
    <row r="6" spans="1:5">
      <c r="B6" s="88"/>
      <c r="C6" s="88"/>
      <c r="D6" s="88"/>
    </row>
    <row r="7" spans="1:5" ht="16.5" customHeight="1">
      <c r="C7" s="89"/>
      <c r="D7" s="90" t="s">
        <v>227</v>
      </c>
      <c r="E7" s="89"/>
    </row>
    <row r="8" spans="1:5" ht="16.5" customHeight="1">
      <c r="B8" s="91" t="s">
        <v>233</v>
      </c>
      <c r="C8" s="91" t="s">
        <v>234</v>
      </c>
      <c r="D8" s="91" t="s">
        <v>235</v>
      </c>
      <c r="E8" s="91"/>
    </row>
    <row r="9" spans="1:5">
      <c r="A9" s="92">
        <v>40695</v>
      </c>
      <c r="B9" s="93">
        <v>3.39</v>
      </c>
      <c r="C9" s="93">
        <v>5.19</v>
      </c>
      <c r="D9" s="93">
        <v>2</v>
      </c>
      <c r="E9" s="94"/>
    </row>
    <row r="10" spans="1:5">
      <c r="A10" s="92">
        <v>40725</v>
      </c>
      <c r="B10" s="93">
        <v>3.47</v>
      </c>
      <c r="C10" s="93">
        <v>5.29</v>
      </c>
      <c r="D10" s="93">
        <v>2.0699999999999998</v>
      </c>
      <c r="E10" s="94"/>
    </row>
    <row r="11" spans="1:5">
      <c r="A11" s="92">
        <v>40756</v>
      </c>
      <c r="B11" s="93">
        <v>3.52</v>
      </c>
      <c r="C11" s="93">
        <v>5.41</v>
      </c>
      <c r="D11" s="93">
        <v>2.0499999999999998</v>
      </c>
      <c r="E11" s="94"/>
    </row>
    <row r="12" spans="1:5">
      <c r="A12" s="92">
        <v>40787</v>
      </c>
      <c r="B12" s="93">
        <v>3.54</v>
      </c>
      <c r="C12" s="93">
        <v>5.48</v>
      </c>
      <c r="D12" s="93">
        <v>2.0299999999999998</v>
      </c>
      <c r="E12" s="94"/>
    </row>
    <row r="13" spans="1:5">
      <c r="A13" s="92">
        <v>40817</v>
      </c>
      <c r="B13" s="93">
        <v>3.66</v>
      </c>
      <c r="C13" s="93">
        <v>5.63</v>
      </c>
      <c r="D13" s="93">
        <v>2.12</v>
      </c>
      <c r="E13" s="94"/>
    </row>
    <row r="14" spans="1:5">
      <c r="A14" s="92">
        <v>40848</v>
      </c>
      <c r="B14" s="93">
        <v>3.67</v>
      </c>
      <c r="C14" s="93">
        <v>5.7</v>
      </c>
      <c r="D14" s="93">
        <v>2.1</v>
      </c>
      <c r="E14" s="94"/>
    </row>
    <row r="15" spans="1:5">
      <c r="A15" s="92">
        <v>40878</v>
      </c>
      <c r="B15" s="93">
        <v>3.64</v>
      </c>
      <c r="C15" s="93">
        <v>5.73</v>
      </c>
      <c r="D15" s="93">
        <v>2.06</v>
      </c>
      <c r="E15" s="94"/>
    </row>
    <row r="16" spans="1:5">
      <c r="A16" s="92">
        <v>40909</v>
      </c>
      <c r="B16" s="93">
        <v>3.77</v>
      </c>
      <c r="C16" s="93">
        <v>5.86</v>
      </c>
      <c r="D16" s="93">
        <v>2.13</v>
      </c>
      <c r="E16" s="94"/>
    </row>
    <row r="17" spans="1:5">
      <c r="A17" s="92">
        <v>40940</v>
      </c>
      <c r="B17" s="93">
        <v>3.81</v>
      </c>
      <c r="C17" s="93">
        <v>5.87</v>
      </c>
      <c r="D17" s="93">
        <v>2.19</v>
      </c>
      <c r="E17" s="94"/>
    </row>
    <row r="18" spans="1:5">
      <c r="A18" s="92">
        <v>40969</v>
      </c>
      <c r="B18" s="93">
        <v>3.77</v>
      </c>
      <c r="C18" s="93">
        <v>5.82</v>
      </c>
      <c r="D18" s="93">
        <v>2.16</v>
      </c>
      <c r="E18" s="94"/>
    </row>
    <row r="19" spans="1:5">
      <c r="A19" s="92">
        <v>41000</v>
      </c>
      <c r="B19" s="93">
        <v>3.86</v>
      </c>
      <c r="C19" s="93">
        <v>5.87</v>
      </c>
      <c r="D19" s="93">
        <v>2.29</v>
      </c>
      <c r="E19" s="94"/>
    </row>
    <row r="20" spans="1:5">
      <c r="A20" s="92">
        <v>41030</v>
      </c>
      <c r="B20" s="93">
        <v>3.87</v>
      </c>
      <c r="C20" s="93">
        <v>5.99</v>
      </c>
      <c r="D20" s="93">
        <v>2.2200000000000002</v>
      </c>
      <c r="E20" s="94"/>
    </row>
    <row r="21" spans="1:5">
      <c r="A21" s="92">
        <v>41061</v>
      </c>
      <c r="B21" s="93">
        <v>3.82</v>
      </c>
      <c r="C21" s="93">
        <v>5.89</v>
      </c>
      <c r="D21" s="93">
        <v>2.21</v>
      </c>
      <c r="E21" s="94"/>
    </row>
    <row r="22" spans="1:5">
      <c r="A22" s="92">
        <v>41091</v>
      </c>
      <c r="B22" s="93">
        <v>3.83</v>
      </c>
      <c r="C22" s="93">
        <v>5.89</v>
      </c>
      <c r="D22" s="93">
        <v>2.2200000000000002</v>
      </c>
      <c r="E22" s="94"/>
    </row>
    <row r="23" spans="1:5">
      <c r="A23" s="92">
        <v>41122</v>
      </c>
      <c r="B23" s="93">
        <v>3.86</v>
      </c>
      <c r="C23" s="93">
        <v>5.86</v>
      </c>
      <c r="D23" s="93">
        <v>2.29</v>
      </c>
      <c r="E23" s="94"/>
    </row>
    <row r="24" spans="1:5">
      <c r="A24" s="92">
        <v>41153</v>
      </c>
      <c r="B24" s="93">
        <v>3.82</v>
      </c>
      <c r="C24" s="93">
        <v>5.86</v>
      </c>
      <c r="D24" s="93">
        <v>2.2400000000000002</v>
      </c>
      <c r="E24" s="94"/>
    </row>
    <row r="25" spans="1:5">
      <c r="A25" s="92">
        <v>41183</v>
      </c>
      <c r="B25" s="93">
        <v>3.87</v>
      </c>
      <c r="C25" s="93">
        <v>5.79</v>
      </c>
      <c r="D25" s="93">
        <v>2.38</v>
      </c>
      <c r="E25" s="94"/>
    </row>
    <row r="26" spans="1:5">
      <c r="A26" s="92">
        <v>41214</v>
      </c>
      <c r="B26" s="93">
        <v>3.79</v>
      </c>
      <c r="C26" s="93">
        <v>5.66</v>
      </c>
      <c r="D26" s="93">
        <v>2.34</v>
      </c>
      <c r="E26" s="94"/>
    </row>
    <row r="27" spans="1:5">
      <c r="A27" s="92">
        <v>41244</v>
      </c>
      <c r="B27" s="93">
        <v>3.68</v>
      </c>
      <c r="C27" s="93">
        <v>5.58</v>
      </c>
      <c r="D27" s="93">
        <v>2.23</v>
      </c>
      <c r="E27" s="94"/>
    </row>
    <row r="28" spans="1:5">
      <c r="A28" s="92">
        <v>41275</v>
      </c>
      <c r="B28" s="93">
        <v>3.66</v>
      </c>
      <c r="C28" s="93">
        <v>5.5</v>
      </c>
      <c r="D28" s="93">
        <v>2.2400000000000002</v>
      </c>
      <c r="E28" s="94"/>
    </row>
    <row r="29" spans="1:5">
      <c r="A29" s="92">
        <v>41306</v>
      </c>
      <c r="B29" s="93">
        <v>3.64</v>
      </c>
      <c r="C29" s="93">
        <v>5.42</v>
      </c>
      <c r="D29" s="93">
        <v>2.2400000000000002</v>
      </c>
      <c r="E29" s="94"/>
    </row>
    <row r="30" spans="1:5">
      <c r="A30" s="92">
        <v>41334</v>
      </c>
      <c r="B30" s="93">
        <v>3.57</v>
      </c>
      <c r="C30" s="93">
        <v>5.35</v>
      </c>
      <c r="D30" s="93">
        <v>2.1800000000000002</v>
      </c>
      <c r="E30" s="94"/>
    </row>
    <row r="31" spans="1:5">
      <c r="A31" s="92">
        <v>41365</v>
      </c>
      <c r="B31" s="93">
        <v>3.59</v>
      </c>
      <c r="C31" s="93">
        <v>5.26</v>
      </c>
      <c r="D31" s="93">
        <v>2.2799999999999998</v>
      </c>
      <c r="E31" s="94"/>
    </row>
    <row r="32" spans="1:5">
      <c r="A32" s="92">
        <v>41395</v>
      </c>
      <c r="B32" s="93">
        <v>3.59</v>
      </c>
      <c r="C32" s="93">
        <v>5.3</v>
      </c>
      <c r="D32" s="93">
        <v>2.25</v>
      </c>
      <c r="E32" s="94"/>
    </row>
    <row r="33" spans="1:5">
      <c r="A33" s="92">
        <v>41426</v>
      </c>
      <c r="B33" s="93">
        <v>3.36</v>
      </c>
      <c r="C33" s="93">
        <v>4.99</v>
      </c>
      <c r="D33" s="93">
        <v>2.09</v>
      </c>
      <c r="E33" s="94"/>
    </row>
    <row r="34" spans="1:5">
      <c r="A34" s="92">
        <v>41456</v>
      </c>
      <c r="B34" s="93">
        <v>3.33</v>
      </c>
      <c r="C34" s="93">
        <v>4.95</v>
      </c>
      <c r="D34" s="93">
        <v>2.04</v>
      </c>
      <c r="E34" s="94"/>
    </row>
    <row r="35" spans="1:5">
      <c r="A35" s="92">
        <v>41487</v>
      </c>
      <c r="B35" s="93">
        <v>3.24</v>
      </c>
      <c r="C35" s="93">
        <v>4.82</v>
      </c>
      <c r="D35" s="93">
        <v>1.99</v>
      </c>
      <c r="E35" s="94"/>
    </row>
    <row r="36" spans="1:5">
      <c r="A36" s="92">
        <v>41518</v>
      </c>
      <c r="B36" s="93">
        <v>3.25</v>
      </c>
      <c r="C36" s="93">
        <v>4.82</v>
      </c>
      <c r="D36" s="93">
        <v>2.0099999999999998</v>
      </c>
      <c r="E36" s="94"/>
    </row>
    <row r="37" spans="1:5">
      <c r="A37" s="92">
        <v>41548</v>
      </c>
      <c r="B37" s="93">
        <v>3.16</v>
      </c>
      <c r="C37" s="93">
        <v>4.5999999999999996</v>
      </c>
      <c r="D37" s="93">
        <v>2.0099999999999998</v>
      </c>
      <c r="E37" s="94"/>
    </row>
    <row r="38" spans="1:5">
      <c r="A38" s="92">
        <v>41579</v>
      </c>
      <c r="B38" s="93">
        <v>3.07</v>
      </c>
      <c r="C38" s="93">
        <v>4.49</v>
      </c>
      <c r="D38" s="93">
        <v>1.93</v>
      </c>
      <c r="E38" s="94"/>
    </row>
    <row r="39" spans="1:5">
      <c r="A39" s="92">
        <v>41609</v>
      </c>
      <c r="B39" s="93">
        <v>2.84</v>
      </c>
      <c r="C39" s="93">
        <v>4.0599999999999996</v>
      </c>
      <c r="D39" s="93">
        <v>1.8</v>
      </c>
      <c r="E39" s="94"/>
    </row>
    <row r="40" spans="1:5">
      <c r="A40" s="92">
        <v>41640</v>
      </c>
      <c r="B40" s="93">
        <v>2.85</v>
      </c>
      <c r="C40" s="93">
        <v>4.0199999999999996</v>
      </c>
      <c r="D40" s="93">
        <v>1.84</v>
      </c>
      <c r="E40" s="94"/>
    </row>
    <row r="41" spans="1:5">
      <c r="A41" s="92">
        <v>41671</v>
      </c>
      <c r="B41" s="93">
        <v>2.86</v>
      </c>
      <c r="C41" s="93">
        <v>4</v>
      </c>
      <c r="D41" s="93">
        <v>1.88</v>
      </c>
      <c r="E41" s="94"/>
    </row>
    <row r="42" spans="1:5">
      <c r="A42" s="92">
        <v>41699</v>
      </c>
      <c r="B42" s="93">
        <v>2.89</v>
      </c>
      <c r="C42" s="93">
        <v>4.05</v>
      </c>
      <c r="D42" s="93">
        <v>1.88</v>
      </c>
      <c r="E42" s="94"/>
    </row>
    <row r="43" spans="1:5">
      <c r="A43" s="92">
        <v>41730</v>
      </c>
      <c r="B43" s="93">
        <v>2.93</v>
      </c>
      <c r="C43" s="93">
        <v>4.09</v>
      </c>
      <c r="D43" s="93">
        <v>1.91</v>
      </c>
      <c r="E43" s="94"/>
    </row>
    <row r="44" spans="1:5">
      <c r="A44" s="92">
        <v>41760</v>
      </c>
      <c r="B44" s="93">
        <v>3</v>
      </c>
      <c r="C44" s="93">
        <v>4.16</v>
      </c>
      <c r="D44" s="93">
        <v>1.99</v>
      </c>
      <c r="E44" s="94"/>
    </row>
    <row r="45" spans="1:5">
      <c r="A45" s="92">
        <v>41791</v>
      </c>
      <c r="B45" s="93">
        <v>2.91</v>
      </c>
      <c r="C45" s="93">
        <v>3.98</v>
      </c>
      <c r="D45" s="93">
        <v>1.97</v>
      </c>
      <c r="E45" s="94"/>
    </row>
    <row r="46" spans="1:5">
      <c r="A46" s="92">
        <v>41821</v>
      </c>
      <c r="B46" s="93">
        <v>2.96</v>
      </c>
      <c r="C46" s="93">
        <v>4.04</v>
      </c>
      <c r="D46" s="93">
        <v>2</v>
      </c>
      <c r="E46" s="94"/>
    </row>
    <row r="47" spans="1:5">
      <c r="A47" s="92">
        <v>41852</v>
      </c>
      <c r="B47" s="93">
        <v>2.98</v>
      </c>
      <c r="C47" s="93">
        <v>4.03</v>
      </c>
      <c r="D47" s="93">
        <v>2.04</v>
      </c>
      <c r="E47" s="94"/>
    </row>
    <row r="48" spans="1:5">
      <c r="A48" s="92">
        <v>41883</v>
      </c>
      <c r="B48" s="93">
        <v>2.91</v>
      </c>
      <c r="C48" s="93">
        <v>3.94</v>
      </c>
      <c r="D48" s="93">
        <v>2.0099999999999998</v>
      </c>
      <c r="E48" s="94"/>
    </row>
    <row r="49" spans="1:5">
      <c r="A49" s="92">
        <v>41913</v>
      </c>
      <c r="B49" s="93">
        <v>2.96</v>
      </c>
      <c r="C49" s="93">
        <v>3.97</v>
      </c>
      <c r="D49" s="93">
        <v>2.06</v>
      </c>
      <c r="E49" s="94"/>
    </row>
    <row r="50" spans="1:5">
      <c r="A50" s="92">
        <v>41944</v>
      </c>
      <c r="B50" s="93">
        <v>2.85</v>
      </c>
      <c r="C50" s="93">
        <v>3.84</v>
      </c>
      <c r="D50" s="93">
        <v>1.98</v>
      </c>
      <c r="E50" s="94"/>
    </row>
    <row r="51" spans="1:5">
      <c r="A51" s="92">
        <v>41974</v>
      </c>
      <c r="B51" s="93">
        <v>2.73</v>
      </c>
      <c r="C51" s="93">
        <v>3.67</v>
      </c>
      <c r="D51" s="93">
        <v>1.91</v>
      </c>
      <c r="E51" s="94"/>
    </row>
    <row r="52" spans="1:5">
      <c r="A52" s="92">
        <v>42005</v>
      </c>
      <c r="B52" s="93">
        <v>2.82</v>
      </c>
      <c r="C52" s="93">
        <v>3.74</v>
      </c>
      <c r="D52" s="93">
        <v>1.99</v>
      </c>
      <c r="E52" s="94"/>
    </row>
    <row r="53" spans="1:5">
      <c r="A53" s="92">
        <v>42036</v>
      </c>
      <c r="B53" s="93">
        <v>2.85</v>
      </c>
      <c r="C53" s="93">
        <v>3.8</v>
      </c>
      <c r="D53" s="93">
        <v>2</v>
      </c>
      <c r="E53" s="94"/>
    </row>
    <row r="54" spans="1:5">
      <c r="A54" s="92">
        <v>42064</v>
      </c>
      <c r="B54" s="93">
        <v>2.82</v>
      </c>
      <c r="C54" s="93">
        <v>3.66</v>
      </c>
      <c r="D54" s="93">
        <v>2.0699999999999998</v>
      </c>
      <c r="E54" s="94"/>
    </row>
    <row r="55" spans="1:5">
      <c r="A55" s="92">
        <v>42095</v>
      </c>
      <c r="B55" s="93">
        <v>2.96</v>
      </c>
      <c r="C55" s="93">
        <v>3.75</v>
      </c>
      <c r="D55" s="93">
        <v>2.25</v>
      </c>
      <c r="E55" s="94"/>
    </row>
    <row r="56" spans="1:5">
      <c r="A56" s="92">
        <v>42125</v>
      </c>
      <c r="B56" s="93">
        <v>3.02</v>
      </c>
      <c r="C56" s="93">
        <v>3.85</v>
      </c>
      <c r="D56" s="93">
        <v>2.2799999999999998</v>
      </c>
      <c r="E56" s="94"/>
    </row>
    <row r="57" spans="1:5">
      <c r="A57" s="92">
        <v>42156</v>
      </c>
      <c r="B57" s="93">
        <v>2.92</v>
      </c>
      <c r="C57" s="93">
        <v>3.66</v>
      </c>
      <c r="D57" s="93">
        <v>2.2599999999999998</v>
      </c>
      <c r="E57" s="94"/>
    </row>
    <row r="58" spans="1:5">
      <c r="A58" s="92">
        <v>42186</v>
      </c>
      <c r="B58" s="93">
        <v>3.04</v>
      </c>
      <c r="C58" s="93">
        <v>3.77</v>
      </c>
      <c r="D58" s="93">
        <v>2.38</v>
      </c>
      <c r="E58" s="94"/>
    </row>
    <row r="59" spans="1:5">
      <c r="A59" s="92">
        <v>42217</v>
      </c>
      <c r="B59" s="93">
        <v>3.12</v>
      </c>
      <c r="C59" s="93">
        <v>3.88</v>
      </c>
      <c r="D59" s="93">
        <v>2.44</v>
      </c>
      <c r="E59" s="94"/>
    </row>
    <row r="60" spans="1:5">
      <c r="A60" s="92">
        <v>42248</v>
      </c>
      <c r="B60" s="93">
        <v>3.12</v>
      </c>
      <c r="C60" s="93">
        <v>3.95</v>
      </c>
      <c r="D60" s="93">
        <v>2.39</v>
      </c>
      <c r="E60" s="94"/>
    </row>
    <row r="61" spans="1:5">
      <c r="A61" s="92">
        <v>42278</v>
      </c>
      <c r="B61" s="93">
        <v>3.24</v>
      </c>
      <c r="C61" s="93">
        <v>4.07</v>
      </c>
      <c r="D61" s="93">
        <v>2.4900000000000002</v>
      </c>
      <c r="E61" s="94"/>
    </row>
    <row r="62" spans="1:5">
      <c r="A62" s="92">
        <v>42309</v>
      </c>
      <c r="B62" s="93">
        <v>3.38</v>
      </c>
      <c r="C62" s="93">
        <v>4.2</v>
      </c>
      <c r="D62" s="93">
        <v>2.65</v>
      </c>
      <c r="E62" s="94"/>
    </row>
    <row r="63" spans="1:5">
      <c r="A63" s="92">
        <v>42339</v>
      </c>
      <c r="B63" s="93">
        <v>3.38</v>
      </c>
      <c r="C63" s="93">
        <v>4.2300000000000004</v>
      </c>
      <c r="D63" s="93">
        <v>2.62</v>
      </c>
      <c r="E63" s="94"/>
    </row>
    <row r="64" spans="1:5">
      <c r="A64" s="92">
        <v>42370</v>
      </c>
      <c r="B64" s="93">
        <v>3.47</v>
      </c>
      <c r="C64" s="93">
        <v>4.29</v>
      </c>
      <c r="D64" s="93">
        <v>2.73</v>
      </c>
      <c r="E64" s="94"/>
    </row>
    <row r="65" spans="1:15">
      <c r="A65" s="92">
        <v>42401</v>
      </c>
      <c r="B65" s="93">
        <v>3.51</v>
      </c>
      <c r="C65" s="93">
        <v>4.29</v>
      </c>
      <c r="D65" s="93">
        <v>2.79</v>
      </c>
      <c r="E65" s="94"/>
    </row>
    <row r="66" spans="1:15">
      <c r="A66" s="92">
        <v>42430</v>
      </c>
      <c r="B66" s="93">
        <v>3.53</v>
      </c>
      <c r="C66" s="93">
        <v>4.25</v>
      </c>
      <c r="D66" s="93">
        <v>2.86</v>
      </c>
      <c r="E66" s="94"/>
    </row>
    <row r="67" spans="1:15">
      <c r="A67" s="92">
        <v>42461</v>
      </c>
      <c r="B67" s="93">
        <v>3.65</v>
      </c>
      <c r="C67" s="93">
        <v>4.29</v>
      </c>
      <c r="D67" s="93">
        <v>3.06</v>
      </c>
      <c r="E67" s="94"/>
    </row>
    <row r="68" spans="1:15">
      <c r="A68" s="92">
        <v>42491</v>
      </c>
      <c r="B68" s="93">
        <v>3.73</v>
      </c>
      <c r="C68" s="93">
        <v>4.3099999999999996</v>
      </c>
      <c r="D68" s="93">
        <v>3.19</v>
      </c>
      <c r="E68" s="94"/>
    </row>
    <row r="69" spans="1:15">
      <c r="A69" s="92">
        <v>42522</v>
      </c>
      <c r="B69" s="93">
        <v>3.52</v>
      </c>
      <c r="C69" s="93">
        <v>4.05</v>
      </c>
      <c r="D69" s="93">
        <v>3.01</v>
      </c>
      <c r="E69" s="94"/>
    </row>
    <row r="70" spans="1:15">
      <c r="A70" s="92">
        <v>42552</v>
      </c>
      <c r="B70" s="93">
        <v>3.56</v>
      </c>
      <c r="C70" s="95">
        <v>4.0999999999999996</v>
      </c>
      <c r="D70" s="95">
        <v>3.05</v>
      </c>
    </row>
    <row r="71" spans="1:15">
      <c r="A71" s="92">
        <v>42583</v>
      </c>
      <c r="B71" s="93">
        <v>3.69</v>
      </c>
      <c r="C71" s="95">
        <v>4.12</v>
      </c>
      <c r="D71" s="95">
        <v>3.27</v>
      </c>
    </row>
    <row r="72" spans="1:15">
      <c r="A72" s="92">
        <v>42614</v>
      </c>
      <c r="B72" s="93">
        <v>3.73</v>
      </c>
      <c r="C72" s="95">
        <v>4.17</v>
      </c>
      <c r="D72" s="95">
        <v>3.29</v>
      </c>
    </row>
    <row r="73" spans="1:15">
      <c r="A73" s="92">
        <v>42644</v>
      </c>
      <c r="B73" s="93">
        <v>3.89</v>
      </c>
      <c r="C73" s="95">
        <v>4.17</v>
      </c>
      <c r="D73" s="95">
        <v>3.61</v>
      </c>
    </row>
    <row r="74" spans="1:15">
      <c r="A74" s="92">
        <v>42675</v>
      </c>
      <c r="B74" s="93">
        <v>3.81</v>
      </c>
      <c r="C74" s="95">
        <v>4.0999999999999996</v>
      </c>
      <c r="D74" s="95">
        <v>3.52</v>
      </c>
    </row>
    <row r="75" spans="1:15">
      <c r="A75" s="92">
        <v>42705</v>
      </c>
      <c r="B75" s="93">
        <v>3.71</v>
      </c>
      <c r="C75" s="95">
        <v>3.95</v>
      </c>
      <c r="D75" s="95">
        <v>3.46</v>
      </c>
    </row>
    <row r="76" spans="1:15">
      <c r="A76" s="92"/>
      <c r="B76" s="94"/>
    </row>
    <row r="77" spans="1:15" ht="37.5" customHeight="1">
      <c r="A77" s="430" t="s">
        <v>236</v>
      </c>
      <c r="B77" s="430"/>
      <c r="C77" s="430"/>
      <c r="D77" s="430"/>
      <c r="E77" s="430"/>
      <c r="F77" s="430"/>
      <c r="G77" s="430"/>
      <c r="H77" s="430"/>
      <c r="I77" s="430"/>
      <c r="J77" s="430"/>
      <c r="K77" s="430"/>
      <c r="L77" s="430"/>
      <c r="M77" s="430"/>
      <c r="N77" s="430"/>
      <c r="O77" s="430"/>
    </row>
    <row r="78" spans="1:15" ht="37.5" customHeight="1">
      <c r="A78" s="430" t="s">
        <v>237</v>
      </c>
      <c r="B78" s="430"/>
      <c r="C78" s="430"/>
      <c r="D78" s="430"/>
      <c r="E78" s="430"/>
      <c r="F78" s="430"/>
      <c r="G78" s="430"/>
      <c r="H78" s="430"/>
      <c r="I78" s="430"/>
      <c r="J78" s="430"/>
      <c r="K78" s="430"/>
      <c r="L78" s="430"/>
      <c r="M78" s="430"/>
      <c r="N78" s="430"/>
      <c r="O78" s="430"/>
    </row>
    <row r="79" spans="1:15" ht="37.5" customHeight="1">
      <c r="A79" s="430" t="s">
        <v>238</v>
      </c>
      <c r="B79" s="430"/>
      <c r="C79" s="430"/>
      <c r="D79" s="430"/>
      <c r="E79" s="430"/>
      <c r="F79" s="430"/>
      <c r="G79" s="430"/>
      <c r="H79" s="430"/>
      <c r="I79" s="430"/>
      <c r="J79" s="430"/>
      <c r="K79" s="430"/>
      <c r="L79" s="430"/>
      <c r="M79" s="430"/>
      <c r="N79" s="430"/>
      <c r="O79" s="430"/>
    </row>
    <row r="81" spans="1:4">
      <c r="C81" s="88"/>
      <c r="D81" s="88"/>
    </row>
    <row r="83" spans="1:4">
      <c r="A83" s="92"/>
      <c r="B83" s="94"/>
    </row>
    <row r="84" spans="1:4">
      <c r="A84" s="92"/>
      <c r="B84" s="94"/>
    </row>
    <row r="85" spans="1:4">
      <c r="A85" s="92"/>
      <c r="B85" s="94"/>
    </row>
    <row r="86" spans="1:4">
      <c r="A86" s="92"/>
      <c r="B86" s="94"/>
    </row>
    <row r="87" spans="1:4">
      <c r="A87" s="92"/>
      <c r="B87" s="94"/>
    </row>
    <row r="88" spans="1:4">
      <c r="A88" s="92"/>
      <c r="B88" s="94"/>
    </row>
    <row r="89" spans="1:4">
      <c r="A89" s="92"/>
      <c r="B89" s="94"/>
    </row>
    <row r="90" spans="1:4">
      <c r="A90" s="92"/>
      <c r="B90" s="94"/>
    </row>
    <row r="91" spans="1:4">
      <c r="A91" s="92"/>
      <c r="B91" s="94"/>
    </row>
    <row r="92" spans="1:4">
      <c r="A92" s="92"/>
      <c r="B92" s="94"/>
    </row>
    <row r="93" spans="1:4">
      <c r="A93" s="92"/>
      <c r="B93" s="94"/>
    </row>
    <row r="94" spans="1:4">
      <c r="A94" s="92"/>
      <c r="B94" s="94"/>
    </row>
    <row r="95" spans="1:4">
      <c r="A95" s="92"/>
      <c r="B95" s="94"/>
    </row>
    <row r="96" spans="1:4">
      <c r="A96" s="92"/>
      <c r="B96" s="94"/>
    </row>
    <row r="97" spans="1:2">
      <c r="A97" s="92"/>
      <c r="B97" s="94"/>
    </row>
    <row r="98" spans="1:2">
      <c r="A98" s="92"/>
      <c r="B98" s="94"/>
    </row>
    <row r="99" spans="1:2">
      <c r="A99" s="92"/>
      <c r="B99" s="94"/>
    </row>
    <row r="100" spans="1:2">
      <c r="A100" s="92"/>
      <c r="B100" s="94"/>
    </row>
    <row r="101" spans="1:2">
      <c r="A101" s="92"/>
      <c r="B101" s="94"/>
    </row>
    <row r="102" spans="1:2">
      <c r="A102" s="92"/>
      <c r="B102" s="94"/>
    </row>
    <row r="103" spans="1:2">
      <c r="A103" s="92"/>
      <c r="B103" s="94"/>
    </row>
    <row r="104" spans="1:2">
      <c r="A104" s="92"/>
      <c r="B104" s="94"/>
    </row>
    <row r="105" spans="1:2">
      <c r="A105" s="92"/>
      <c r="B105" s="94"/>
    </row>
    <row r="106" spans="1:2">
      <c r="A106" s="92"/>
      <c r="B106" s="94"/>
    </row>
    <row r="107" spans="1:2">
      <c r="A107" s="92"/>
      <c r="B107" s="94"/>
    </row>
    <row r="108" spans="1:2">
      <c r="A108" s="92"/>
      <c r="B108" s="94"/>
    </row>
    <row r="109" spans="1:2">
      <c r="A109" s="92"/>
      <c r="B109" s="94"/>
    </row>
    <row r="110" spans="1:2">
      <c r="A110" s="92"/>
      <c r="B110" s="94"/>
    </row>
    <row r="111" spans="1:2">
      <c r="A111" s="92"/>
      <c r="B111" s="94"/>
    </row>
    <row r="112" spans="1:2">
      <c r="A112" s="92"/>
      <c r="B112" s="94"/>
    </row>
    <row r="113" spans="1:8">
      <c r="A113" s="92"/>
      <c r="B113" s="94"/>
    </row>
    <row r="114" spans="1:8">
      <c r="A114" s="92"/>
      <c r="B114" s="94"/>
    </row>
    <row r="115" spans="1:8">
      <c r="A115" s="92"/>
      <c r="B115" s="94"/>
    </row>
    <row r="116" spans="1:8">
      <c r="A116" s="92"/>
      <c r="B116" s="94"/>
    </row>
    <row r="117" spans="1:8">
      <c r="A117" s="92"/>
      <c r="B117" s="94"/>
    </row>
    <row r="118" spans="1:8">
      <c r="A118" s="92"/>
      <c r="B118" s="94"/>
    </row>
    <row r="119" spans="1:8">
      <c r="A119" s="92"/>
    </row>
    <row r="120" spans="1:8">
      <c r="A120" s="92"/>
    </row>
    <row r="121" spans="1:8">
      <c r="A121" s="92"/>
    </row>
    <row r="122" spans="1:8">
      <c r="A122" s="92"/>
    </row>
    <row r="123" spans="1:8">
      <c r="A123" s="92"/>
    </row>
    <row r="124" spans="1:8">
      <c r="A124" s="92"/>
    </row>
    <row r="125" spans="1:8">
      <c r="A125" s="92"/>
    </row>
    <row r="126" spans="1:8" ht="33" customHeight="1">
      <c r="A126" s="430" t="s">
        <v>239</v>
      </c>
      <c r="B126" s="430"/>
      <c r="C126" s="430"/>
      <c r="D126" s="430"/>
      <c r="E126" s="430"/>
      <c r="F126" s="430"/>
      <c r="G126" s="430"/>
      <c r="H126" s="430"/>
    </row>
    <row r="127" spans="1:8" ht="34.5" customHeight="1">
      <c r="A127" s="430" t="s">
        <v>240</v>
      </c>
      <c r="B127" s="430"/>
      <c r="C127" s="430"/>
      <c r="D127" s="430"/>
      <c r="E127" s="430"/>
      <c r="F127" s="430"/>
      <c r="G127" s="430"/>
      <c r="H127" s="430"/>
    </row>
    <row r="128" spans="1:8" ht="32.25" customHeight="1">
      <c r="A128" s="430" t="s">
        <v>241</v>
      </c>
      <c r="B128" s="430"/>
      <c r="C128" s="430"/>
      <c r="D128" s="430"/>
      <c r="E128" s="430"/>
      <c r="F128" s="430"/>
      <c r="G128" s="430"/>
      <c r="H128" s="430"/>
    </row>
    <row r="129" spans="1:8" ht="30" customHeight="1">
      <c r="A129" s="430" t="s">
        <v>242</v>
      </c>
      <c r="B129" s="430"/>
      <c r="C129" s="430"/>
      <c r="D129" s="430"/>
      <c r="E129" s="430"/>
      <c r="F129" s="430"/>
      <c r="G129" s="430"/>
      <c r="H129" s="430"/>
    </row>
  </sheetData>
  <mergeCells count="7">
    <mergeCell ref="A129:H129"/>
    <mergeCell ref="A77:O77"/>
    <mergeCell ref="A78:O78"/>
    <mergeCell ref="A79:O79"/>
    <mergeCell ref="A126:H126"/>
    <mergeCell ref="A127:H127"/>
    <mergeCell ref="A128:H12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93"/>
  <sheetViews>
    <sheetView showGridLines="0" workbookViewId="0"/>
  </sheetViews>
  <sheetFormatPr defaultRowHeight="15.75"/>
  <cols>
    <col min="1" max="1" width="9" style="79"/>
    <col min="2" max="2" width="11.375" style="79" customWidth="1"/>
    <col min="3" max="3" width="10.5" style="79" customWidth="1"/>
    <col min="4" max="5" width="15" style="79" customWidth="1"/>
    <col min="6" max="16384" width="9" style="79"/>
  </cols>
  <sheetData>
    <row r="1" spans="1:5">
      <c r="A1" s="78" t="s">
        <v>222</v>
      </c>
    </row>
    <row r="3" spans="1:5">
      <c r="A3" s="78" t="s">
        <v>765</v>
      </c>
    </row>
    <row r="4" spans="1:5">
      <c r="A4" s="54" t="s">
        <v>223</v>
      </c>
    </row>
    <row r="7" spans="1:5" ht="16.5" customHeight="1">
      <c r="C7" s="96"/>
      <c r="D7" s="97" t="s">
        <v>227</v>
      </c>
    </row>
    <row r="8" spans="1:5">
      <c r="B8" s="98" t="s">
        <v>243</v>
      </c>
      <c r="C8" s="98" t="s">
        <v>244</v>
      </c>
      <c r="D8" s="98" t="s">
        <v>245</v>
      </c>
      <c r="E8" s="98"/>
    </row>
    <row r="9" spans="1:5">
      <c r="A9" s="92">
        <v>40878</v>
      </c>
      <c r="B9" s="84">
        <v>1.83</v>
      </c>
      <c r="C9" s="84">
        <v>5.05</v>
      </c>
      <c r="D9" s="84">
        <v>3.64</v>
      </c>
      <c r="E9" s="98"/>
    </row>
    <row r="10" spans="1:5">
      <c r="A10" s="92">
        <v>40909</v>
      </c>
      <c r="B10" s="84">
        <v>1.87</v>
      </c>
      <c r="C10" s="84">
        <v>5.24</v>
      </c>
      <c r="D10" s="84">
        <v>3.77</v>
      </c>
      <c r="E10" s="98"/>
    </row>
    <row r="11" spans="1:5">
      <c r="A11" s="92">
        <v>40940</v>
      </c>
      <c r="B11" s="84">
        <v>1.86</v>
      </c>
      <c r="C11" s="84">
        <v>5.33</v>
      </c>
      <c r="D11" s="84">
        <v>3.81</v>
      </c>
      <c r="E11" s="98"/>
    </row>
    <row r="12" spans="1:5">
      <c r="A12" s="92">
        <v>40969</v>
      </c>
      <c r="B12" s="84">
        <v>1.86</v>
      </c>
      <c r="C12" s="84">
        <v>5.26</v>
      </c>
      <c r="D12" s="84">
        <v>3.77</v>
      </c>
      <c r="E12" s="98"/>
    </row>
    <row r="13" spans="1:5">
      <c r="A13" s="92">
        <v>41000</v>
      </c>
      <c r="B13" s="84">
        <v>1.97</v>
      </c>
      <c r="C13" s="84">
        <v>5.37</v>
      </c>
      <c r="D13" s="84">
        <v>3.86</v>
      </c>
      <c r="E13" s="98"/>
    </row>
    <row r="14" spans="1:5">
      <c r="A14" s="92">
        <v>41030</v>
      </c>
      <c r="B14" s="84">
        <v>1.88</v>
      </c>
      <c r="C14" s="84">
        <v>5.49</v>
      </c>
      <c r="D14" s="84">
        <v>3.87</v>
      </c>
      <c r="E14" s="98"/>
    </row>
    <row r="15" spans="1:5">
      <c r="A15" s="92">
        <v>41061</v>
      </c>
      <c r="B15" s="84">
        <v>1.82</v>
      </c>
      <c r="C15" s="84">
        <v>5.49</v>
      </c>
      <c r="D15" s="84">
        <v>3.82</v>
      </c>
      <c r="E15" s="98"/>
    </row>
    <row r="16" spans="1:5">
      <c r="A16" s="92">
        <v>41091</v>
      </c>
      <c r="B16" s="84">
        <v>1.83</v>
      </c>
      <c r="C16" s="84">
        <v>5.52</v>
      </c>
      <c r="D16" s="84">
        <v>3.83</v>
      </c>
      <c r="E16" s="98"/>
    </row>
    <row r="17" spans="1:5">
      <c r="A17" s="92">
        <v>41122</v>
      </c>
      <c r="B17" s="84">
        <v>1.9</v>
      </c>
      <c r="C17" s="84">
        <v>5.55</v>
      </c>
      <c r="D17" s="84">
        <v>3.86</v>
      </c>
      <c r="E17" s="98"/>
    </row>
    <row r="18" spans="1:5">
      <c r="A18" s="92">
        <v>41153</v>
      </c>
      <c r="B18" s="84">
        <v>1.91</v>
      </c>
      <c r="C18" s="84">
        <v>5.49</v>
      </c>
      <c r="D18" s="84">
        <v>3.82</v>
      </c>
      <c r="E18" s="98"/>
    </row>
    <row r="19" spans="1:5">
      <c r="A19" s="92">
        <v>41183</v>
      </c>
      <c r="B19" s="84">
        <v>1.95</v>
      </c>
      <c r="C19" s="84">
        <v>5.6</v>
      </c>
      <c r="D19" s="84">
        <v>3.87</v>
      </c>
      <c r="E19" s="98"/>
    </row>
    <row r="20" spans="1:5">
      <c r="A20" s="92">
        <v>41214</v>
      </c>
      <c r="B20" s="84">
        <v>1.93</v>
      </c>
      <c r="C20" s="84">
        <v>5.47</v>
      </c>
      <c r="D20" s="84">
        <v>3.79</v>
      </c>
      <c r="E20" s="98"/>
    </row>
    <row r="21" spans="1:5">
      <c r="A21" s="92">
        <v>41244</v>
      </c>
      <c r="B21" s="84">
        <v>1.82</v>
      </c>
      <c r="C21" s="84">
        <v>5.42</v>
      </c>
      <c r="D21" s="84">
        <v>3.68</v>
      </c>
      <c r="E21" s="98"/>
    </row>
    <row r="22" spans="1:5">
      <c r="A22" s="92">
        <v>41275</v>
      </c>
      <c r="B22" s="84">
        <v>1.82</v>
      </c>
      <c r="C22" s="84">
        <v>5.42</v>
      </c>
      <c r="D22" s="84">
        <v>3.66</v>
      </c>
      <c r="E22" s="98"/>
    </row>
    <row r="23" spans="1:5">
      <c r="A23" s="92">
        <v>41306</v>
      </c>
      <c r="B23" s="84">
        <v>1.86</v>
      </c>
      <c r="C23" s="84">
        <v>5.34</v>
      </c>
      <c r="D23" s="84">
        <v>3.64</v>
      </c>
      <c r="E23" s="98"/>
    </row>
    <row r="24" spans="1:5">
      <c r="A24" s="92">
        <v>41334</v>
      </c>
      <c r="B24" s="84">
        <v>1.91</v>
      </c>
      <c r="C24" s="84">
        <v>5.17</v>
      </c>
      <c r="D24" s="84">
        <v>3.57</v>
      </c>
      <c r="E24" s="98"/>
    </row>
    <row r="25" spans="1:5">
      <c r="A25" s="92">
        <v>41365</v>
      </c>
      <c r="B25" s="84">
        <v>2</v>
      </c>
      <c r="C25" s="84">
        <v>5.16</v>
      </c>
      <c r="D25" s="84">
        <v>3.59</v>
      </c>
      <c r="E25" s="98"/>
    </row>
    <row r="26" spans="1:5">
      <c r="A26" s="92">
        <v>41395</v>
      </c>
      <c r="B26" s="84">
        <v>2.04</v>
      </c>
      <c r="C26" s="84">
        <v>5.15</v>
      </c>
      <c r="D26" s="84">
        <v>3.59</v>
      </c>
      <c r="E26" s="98"/>
    </row>
    <row r="27" spans="1:5">
      <c r="A27" s="92">
        <v>41426</v>
      </c>
      <c r="B27" s="84">
        <v>1.89</v>
      </c>
      <c r="C27" s="84">
        <v>4.88</v>
      </c>
      <c r="D27" s="84">
        <v>3.36</v>
      </c>
      <c r="E27" s="98"/>
    </row>
    <row r="28" spans="1:5">
      <c r="A28" s="92">
        <v>41456</v>
      </c>
      <c r="B28" s="84">
        <v>1.86</v>
      </c>
      <c r="C28" s="84">
        <v>4.53</v>
      </c>
      <c r="D28" s="84">
        <v>3.19</v>
      </c>
      <c r="E28" s="98"/>
    </row>
    <row r="29" spans="1:5">
      <c r="A29" s="92">
        <v>41487</v>
      </c>
      <c r="B29" s="84">
        <v>1.83</v>
      </c>
      <c r="C29" s="84">
        <v>4.42</v>
      </c>
      <c r="D29" s="84">
        <v>3.11</v>
      </c>
      <c r="E29" s="98"/>
    </row>
    <row r="30" spans="1:5">
      <c r="A30" s="92">
        <v>41518</v>
      </c>
      <c r="B30" s="84">
        <v>1.95</v>
      </c>
      <c r="C30" s="84">
        <v>4.3099999999999996</v>
      </c>
      <c r="D30" s="84">
        <v>3.12</v>
      </c>
      <c r="E30" s="98"/>
    </row>
    <row r="31" spans="1:5">
      <c r="A31" s="92">
        <v>41548</v>
      </c>
      <c r="B31" s="84">
        <v>1.92</v>
      </c>
      <c r="C31" s="84">
        <v>4.18</v>
      </c>
      <c r="D31" s="84">
        <v>3.04</v>
      </c>
      <c r="E31" s="98"/>
    </row>
    <row r="32" spans="1:5">
      <c r="A32" s="92">
        <v>41579</v>
      </c>
      <c r="B32" s="84">
        <v>1.89</v>
      </c>
      <c r="C32" s="84">
        <v>4.05</v>
      </c>
      <c r="D32" s="84">
        <v>2.95</v>
      </c>
      <c r="E32" s="98"/>
    </row>
    <row r="33" spans="1:5">
      <c r="A33" s="92">
        <v>41609</v>
      </c>
      <c r="B33" s="84">
        <v>1.8</v>
      </c>
      <c r="C33" s="84">
        <v>3.93</v>
      </c>
      <c r="D33" s="84">
        <v>2.84</v>
      </c>
      <c r="E33" s="98"/>
    </row>
    <row r="34" spans="1:5">
      <c r="A34" s="92">
        <v>41640</v>
      </c>
      <c r="B34" s="84">
        <v>1.8</v>
      </c>
      <c r="C34" s="84">
        <v>3.98</v>
      </c>
      <c r="D34" s="84">
        <v>2.85</v>
      </c>
      <c r="E34" s="98"/>
    </row>
    <row r="35" spans="1:5">
      <c r="A35" s="92">
        <v>41671</v>
      </c>
      <c r="B35" s="84">
        <v>1.87</v>
      </c>
      <c r="C35" s="84">
        <v>3.94</v>
      </c>
      <c r="D35" s="84">
        <v>2.86</v>
      </c>
      <c r="E35" s="98"/>
    </row>
    <row r="36" spans="1:5">
      <c r="A36" s="92">
        <v>41699</v>
      </c>
      <c r="B36" s="84">
        <v>1.96</v>
      </c>
      <c r="C36" s="84">
        <v>3.89</v>
      </c>
      <c r="D36" s="84">
        <v>2.89</v>
      </c>
      <c r="E36" s="98"/>
    </row>
    <row r="37" spans="1:5">
      <c r="A37" s="92">
        <v>41730</v>
      </c>
      <c r="B37" s="84">
        <v>2.06</v>
      </c>
      <c r="C37" s="84">
        <v>3.89</v>
      </c>
      <c r="D37" s="84">
        <v>2.93</v>
      </c>
      <c r="E37" s="98"/>
    </row>
    <row r="38" spans="1:5">
      <c r="A38" s="92">
        <v>41760</v>
      </c>
      <c r="B38" s="84">
        <v>2.11</v>
      </c>
      <c r="C38" s="84">
        <v>3.99</v>
      </c>
      <c r="D38" s="84">
        <v>3</v>
      </c>
      <c r="E38" s="98"/>
    </row>
    <row r="39" spans="1:5">
      <c r="A39" s="92">
        <v>41791</v>
      </c>
      <c r="B39" s="84">
        <v>2.04</v>
      </c>
      <c r="C39" s="84">
        <v>3.88</v>
      </c>
      <c r="D39" s="84">
        <v>2.91</v>
      </c>
      <c r="E39" s="98"/>
    </row>
    <row r="40" spans="1:5">
      <c r="A40" s="92">
        <v>41821</v>
      </c>
      <c r="B40" s="84">
        <v>2.11</v>
      </c>
      <c r="C40" s="84">
        <v>3.92</v>
      </c>
      <c r="D40" s="84">
        <v>2.96</v>
      </c>
      <c r="E40" s="84"/>
    </row>
    <row r="41" spans="1:5">
      <c r="A41" s="92">
        <v>41852</v>
      </c>
      <c r="B41" s="84">
        <v>2.17</v>
      </c>
      <c r="C41" s="84">
        <v>3.9</v>
      </c>
      <c r="D41" s="84">
        <v>2.98</v>
      </c>
      <c r="E41" s="84"/>
    </row>
    <row r="42" spans="1:5">
      <c r="A42" s="92">
        <v>41883</v>
      </c>
      <c r="B42" s="84">
        <v>2.14</v>
      </c>
      <c r="C42" s="84">
        <v>3.78</v>
      </c>
      <c r="D42" s="84">
        <v>2.92</v>
      </c>
      <c r="E42" s="84"/>
    </row>
    <row r="43" spans="1:5">
      <c r="A43" s="92">
        <v>41913</v>
      </c>
      <c r="B43" s="84">
        <v>2.2599999999999998</v>
      </c>
      <c r="C43" s="84">
        <v>3.75</v>
      </c>
      <c r="D43" s="84">
        <v>2.96</v>
      </c>
      <c r="E43" s="84"/>
    </row>
    <row r="44" spans="1:5">
      <c r="A44" s="92">
        <v>41944</v>
      </c>
      <c r="B44" s="84">
        <v>2.17</v>
      </c>
      <c r="C44" s="84">
        <v>3.62</v>
      </c>
      <c r="D44" s="84">
        <v>2.85</v>
      </c>
      <c r="E44" s="84"/>
    </row>
    <row r="45" spans="1:5">
      <c r="A45" s="92">
        <v>41974</v>
      </c>
      <c r="B45" s="84">
        <v>2</v>
      </c>
      <c r="C45" s="84">
        <v>3.56</v>
      </c>
      <c r="D45" s="84">
        <v>2.73</v>
      </c>
      <c r="E45" s="84"/>
    </row>
    <row r="46" spans="1:5">
      <c r="A46" s="92">
        <v>42005</v>
      </c>
      <c r="B46" s="84">
        <v>2.1</v>
      </c>
      <c r="C46" s="84">
        <v>3.64</v>
      </c>
      <c r="D46" s="84">
        <v>2.82</v>
      </c>
      <c r="E46" s="84"/>
    </row>
    <row r="47" spans="1:5">
      <c r="A47" s="92">
        <v>42036</v>
      </c>
      <c r="B47" s="84">
        <v>2.2000000000000002</v>
      </c>
      <c r="C47" s="84">
        <v>3.58</v>
      </c>
      <c r="D47" s="84">
        <v>2.85</v>
      </c>
      <c r="E47" s="84"/>
    </row>
    <row r="48" spans="1:5">
      <c r="A48" s="92">
        <v>42064</v>
      </c>
      <c r="B48" s="84">
        <v>2.2000000000000002</v>
      </c>
      <c r="C48" s="84">
        <v>3.56</v>
      </c>
      <c r="D48" s="84">
        <v>2.82</v>
      </c>
      <c r="E48" s="84"/>
    </row>
    <row r="49" spans="1:5">
      <c r="A49" s="92">
        <v>42095</v>
      </c>
      <c r="B49" s="84">
        <v>2.2999999999999998</v>
      </c>
      <c r="C49" s="84">
        <v>3.71</v>
      </c>
      <c r="D49" s="84">
        <v>2.96</v>
      </c>
      <c r="E49" s="84"/>
    </row>
    <row r="50" spans="1:5">
      <c r="A50" s="92">
        <v>42125</v>
      </c>
      <c r="B50" s="84">
        <v>2.4300000000000002</v>
      </c>
      <c r="C50" s="84">
        <v>3.74</v>
      </c>
      <c r="D50" s="84">
        <v>3.02</v>
      </c>
      <c r="E50" s="84"/>
    </row>
    <row r="51" spans="1:5">
      <c r="A51" s="92">
        <v>42156</v>
      </c>
      <c r="B51" s="84">
        <v>2.2000000000000002</v>
      </c>
      <c r="C51" s="84">
        <v>3.74</v>
      </c>
      <c r="D51" s="84">
        <v>2.92</v>
      </c>
      <c r="E51" s="84"/>
    </row>
    <row r="52" spans="1:5">
      <c r="A52" s="92">
        <v>42186</v>
      </c>
      <c r="B52" s="84">
        <v>2.37</v>
      </c>
      <c r="C52" s="84">
        <v>3.86</v>
      </c>
      <c r="D52" s="84">
        <v>3.04</v>
      </c>
      <c r="E52" s="84"/>
    </row>
    <row r="53" spans="1:5">
      <c r="A53" s="92">
        <v>42217</v>
      </c>
      <c r="B53" s="84">
        <v>2.4500000000000002</v>
      </c>
      <c r="C53" s="84">
        <v>3.96</v>
      </c>
      <c r="D53" s="84">
        <v>3.12</v>
      </c>
      <c r="E53" s="84"/>
    </row>
    <row r="54" spans="1:5">
      <c r="A54" s="92">
        <v>42248</v>
      </c>
      <c r="B54" s="84">
        <v>2.48</v>
      </c>
      <c r="C54" s="84">
        <v>3.92</v>
      </c>
      <c r="D54" s="84">
        <v>3.12</v>
      </c>
      <c r="E54" s="84"/>
    </row>
    <row r="55" spans="1:5">
      <c r="A55" s="92">
        <v>42278</v>
      </c>
      <c r="B55" s="84">
        <v>2.64</v>
      </c>
      <c r="C55" s="84">
        <v>4</v>
      </c>
      <c r="D55" s="84">
        <v>3.24</v>
      </c>
      <c r="E55" s="84"/>
    </row>
    <row r="56" spans="1:5">
      <c r="A56" s="92">
        <v>42309</v>
      </c>
      <c r="B56" s="84">
        <v>2.76</v>
      </c>
      <c r="C56" s="84">
        <v>4.1500000000000004</v>
      </c>
      <c r="D56" s="84">
        <v>3.38</v>
      </c>
      <c r="E56" s="84"/>
    </row>
    <row r="57" spans="1:5">
      <c r="A57" s="92">
        <v>42339</v>
      </c>
      <c r="B57" s="84">
        <v>2.7</v>
      </c>
      <c r="C57" s="84">
        <v>4.2300000000000004</v>
      </c>
      <c r="D57" s="84">
        <v>3.38</v>
      </c>
      <c r="E57" s="84"/>
    </row>
    <row r="58" spans="1:5">
      <c r="A58" s="92">
        <v>42370</v>
      </c>
      <c r="B58" s="84">
        <v>2.78</v>
      </c>
      <c r="C58" s="84">
        <v>4.3600000000000003</v>
      </c>
      <c r="D58" s="84">
        <v>3.47</v>
      </c>
      <c r="E58" s="84"/>
    </row>
    <row r="59" spans="1:5">
      <c r="A59" s="92">
        <v>42401</v>
      </c>
      <c r="B59" s="84">
        <v>2.79</v>
      </c>
      <c r="C59" s="84">
        <v>4.4400000000000004</v>
      </c>
      <c r="D59" s="84">
        <v>3.52</v>
      </c>
      <c r="E59" s="84"/>
    </row>
    <row r="60" spans="1:5">
      <c r="A60" s="92">
        <v>42430</v>
      </c>
      <c r="B60" s="84">
        <v>2.82</v>
      </c>
      <c r="C60" s="84">
        <v>4.4400000000000004</v>
      </c>
      <c r="D60" s="84">
        <v>3.54</v>
      </c>
      <c r="E60" s="84"/>
    </row>
    <row r="61" spans="1:5">
      <c r="A61" s="92">
        <v>42461</v>
      </c>
      <c r="B61" s="84">
        <v>2.91</v>
      </c>
      <c r="C61" s="84">
        <v>4.62</v>
      </c>
      <c r="D61" s="84">
        <v>3.67</v>
      </c>
      <c r="E61" s="84"/>
    </row>
    <row r="62" spans="1:5">
      <c r="A62" s="92">
        <v>42491</v>
      </c>
      <c r="B62" s="84">
        <v>3.01</v>
      </c>
      <c r="C62" s="84">
        <v>4.68</v>
      </c>
      <c r="D62" s="84">
        <v>3.76</v>
      </c>
      <c r="E62" s="84"/>
    </row>
    <row r="63" spans="1:5">
      <c r="A63" s="92">
        <v>42522</v>
      </c>
      <c r="B63" s="84">
        <v>2.72</v>
      </c>
      <c r="C63" s="84">
        <v>4.5599999999999996</v>
      </c>
      <c r="D63" s="84">
        <v>3.52</v>
      </c>
      <c r="E63" s="84"/>
    </row>
    <row r="64" spans="1:5">
      <c r="A64" s="92">
        <v>42552</v>
      </c>
      <c r="B64" s="84">
        <v>2.78</v>
      </c>
      <c r="C64" s="84">
        <v>4.59</v>
      </c>
      <c r="D64" s="84">
        <v>3.56</v>
      </c>
      <c r="E64" s="84"/>
    </row>
    <row r="65" spans="1:15">
      <c r="A65" s="92">
        <v>42583</v>
      </c>
      <c r="B65" s="84">
        <v>2.91</v>
      </c>
      <c r="C65" s="84">
        <v>4.7</v>
      </c>
      <c r="D65" s="84">
        <v>3.69</v>
      </c>
      <c r="E65" s="84"/>
    </row>
    <row r="66" spans="1:15">
      <c r="A66" s="92">
        <v>42614</v>
      </c>
      <c r="B66" s="84">
        <v>2.98</v>
      </c>
      <c r="C66" s="84">
        <v>4.7</v>
      </c>
      <c r="D66" s="84">
        <v>3.73</v>
      </c>
      <c r="E66" s="84"/>
    </row>
    <row r="67" spans="1:15">
      <c r="A67" s="92">
        <v>42644</v>
      </c>
      <c r="B67" s="84">
        <v>3.3</v>
      </c>
      <c r="C67" s="84">
        <v>4.6500000000000004</v>
      </c>
      <c r="D67" s="84">
        <v>3.89</v>
      </c>
      <c r="E67" s="84"/>
    </row>
    <row r="68" spans="1:15">
      <c r="A68" s="92">
        <v>42675</v>
      </c>
      <c r="B68" s="84">
        <v>3.25</v>
      </c>
      <c r="C68" s="84">
        <v>4.51</v>
      </c>
      <c r="D68" s="84">
        <v>3.81</v>
      </c>
      <c r="E68" s="84"/>
    </row>
    <row r="69" spans="1:15">
      <c r="A69" s="92">
        <v>42705</v>
      </c>
      <c r="B69" s="84">
        <v>3.12</v>
      </c>
      <c r="C69" s="84">
        <v>4.45</v>
      </c>
      <c r="D69" s="84">
        <v>3.71</v>
      </c>
      <c r="E69" s="84"/>
    </row>
    <row r="70" spans="1:15">
      <c r="A70" s="92"/>
      <c r="B70" s="84"/>
      <c r="C70" s="84"/>
      <c r="D70" s="84"/>
      <c r="E70" s="84"/>
    </row>
    <row r="71" spans="1:15">
      <c r="A71" s="92"/>
      <c r="B71" s="84"/>
      <c r="C71" s="84"/>
      <c r="D71" s="84"/>
      <c r="E71" s="84"/>
    </row>
    <row r="72" spans="1:15" ht="33.75" customHeight="1">
      <c r="A72" s="430" t="s">
        <v>246</v>
      </c>
      <c r="B72" s="430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</row>
    <row r="73" spans="1:15" ht="37.5" customHeight="1">
      <c r="A73" s="430" t="s">
        <v>247</v>
      </c>
      <c r="B73" s="430"/>
      <c r="C73" s="430"/>
      <c r="D73" s="430"/>
      <c r="E73" s="430"/>
      <c r="F73" s="430"/>
      <c r="G73" s="430"/>
      <c r="H73" s="430"/>
      <c r="I73" s="430"/>
      <c r="J73" s="430"/>
      <c r="K73" s="430"/>
      <c r="L73" s="430"/>
      <c r="M73" s="430"/>
      <c r="N73" s="430"/>
      <c r="O73" s="430"/>
    </row>
    <row r="74" spans="1:15" ht="35.25" customHeight="1">
      <c r="A74" s="430" t="s">
        <v>248</v>
      </c>
      <c r="B74" s="430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</row>
    <row r="75" spans="1:15" ht="35.25" customHeight="1">
      <c r="A75" s="430"/>
      <c r="B75" s="430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</row>
    <row r="76" spans="1:15">
      <c r="A76" s="92"/>
      <c r="B76" s="84"/>
      <c r="C76" s="84"/>
      <c r="D76" s="84"/>
      <c r="E76" s="84"/>
    </row>
    <row r="77" spans="1:15">
      <c r="A77" s="92"/>
      <c r="B77" s="84"/>
      <c r="C77" s="84"/>
      <c r="D77" s="84"/>
      <c r="E77" s="84"/>
    </row>
    <row r="78" spans="1:15">
      <c r="A78" s="92"/>
      <c r="B78" s="84"/>
      <c r="C78" s="84"/>
      <c r="D78" s="84"/>
      <c r="E78" s="84"/>
    </row>
    <row r="79" spans="1:15">
      <c r="A79" s="92"/>
      <c r="B79" s="84"/>
      <c r="C79" s="84"/>
      <c r="D79" s="84"/>
      <c r="E79" s="84"/>
    </row>
    <row r="80" spans="1:15">
      <c r="A80" s="92"/>
      <c r="B80" s="84"/>
      <c r="C80" s="84"/>
      <c r="D80" s="84"/>
      <c r="E80" s="84"/>
    </row>
    <row r="81" spans="1:13">
      <c r="A81" s="92"/>
      <c r="B81" s="84"/>
      <c r="C81" s="84"/>
      <c r="D81" s="84"/>
      <c r="E81" s="84"/>
    </row>
    <row r="82" spans="1:13">
      <c r="A82" s="92"/>
      <c r="B82" s="84"/>
      <c r="C82" s="84"/>
      <c r="D82" s="84"/>
      <c r="E82" s="84"/>
    </row>
    <row r="83" spans="1:13">
      <c r="B83" s="84"/>
      <c r="C83" s="84"/>
      <c r="D83" s="84"/>
      <c r="E83" s="84"/>
    </row>
    <row r="84" spans="1:13">
      <c r="A84" s="99"/>
      <c r="B84" s="84"/>
      <c r="C84" s="84"/>
      <c r="D84" s="84"/>
      <c r="E84" s="84"/>
    </row>
    <row r="85" spans="1:13">
      <c r="A85" s="99"/>
      <c r="B85" s="84"/>
      <c r="C85" s="84"/>
      <c r="D85" s="84"/>
      <c r="E85" s="84"/>
    </row>
    <row r="86" spans="1:13">
      <c r="A86" s="99"/>
      <c r="B86" s="84"/>
      <c r="C86" s="84"/>
      <c r="D86" s="84"/>
      <c r="E86" s="84"/>
    </row>
    <row r="87" spans="1:13">
      <c r="A87" s="99"/>
      <c r="B87" s="84"/>
      <c r="C87" s="84"/>
      <c r="D87" s="84"/>
      <c r="E87" s="84"/>
    </row>
    <row r="88" spans="1:13">
      <c r="B88" s="84"/>
      <c r="C88" s="84"/>
      <c r="D88" s="84"/>
      <c r="E88" s="84"/>
    </row>
    <row r="90" spans="1:13" ht="33" customHeight="1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1:13" ht="34.5" customHeight="1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1:13" ht="32.25" customHeight="1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1:13" ht="30" customHeight="1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</sheetData>
  <mergeCells count="4">
    <mergeCell ref="A72:O72"/>
    <mergeCell ref="A73:O73"/>
    <mergeCell ref="A74:O74"/>
    <mergeCell ref="A75:O7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16"/>
  <sheetViews>
    <sheetView showGridLines="0" zoomScaleNormal="100" workbookViewId="0"/>
  </sheetViews>
  <sheetFormatPr defaultColWidth="9" defaultRowHeight="20.100000000000001" customHeight="1"/>
  <cols>
    <col min="1" max="1" width="119.375" style="2" customWidth="1"/>
    <col min="2" max="16384" width="9" style="2"/>
  </cols>
  <sheetData>
    <row r="1" spans="1:1" ht="20.100000000000001" customHeight="1">
      <c r="A1" s="6" t="s">
        <v>124</v>
      </c>
    </row>
    <row r="2" spans="1:1" ht="20.100000000000001" customHeight="1">
      <c r="A2" s="1"/>
    </row>
    <row r="3" spans="1:1" ht="20.100000000000001" customHeight="1">
      <c r="A3" s="1"/>
    </row>
    <row r="4" spans="1:1" ht="47.25">
      <c r="A4" s="3" t="s">
        <v>130</v>
      </c>
    </row>
    <row r="5" spans="1:1" ht="20.100000000000001" customHeight="1">
      <c r="A5" s="7"/>
    </row>
    <row r="6" spans="1:1" ht="77.25" customHeight="1">
      <c r="A6" s="3" t="s">
        <v>899</v>
      </c>
    </row>
    <row r="7" spans="1:1" ht="15.75">
      <c r="A7" s="3"/>
    </row>
    <row r="8" spans="1:1" ht="23.25" customHeight="1">
      <c r="A8" s="3" t="s">
        <v>131</v>
      </c>
    </row>
    <row r="9" spans="1:1" ht="20.100000000000001" customHeight="1">
      <c r="A9" s="1"/>
    </row>
    <row r="10" spans="1:1" ht="20.100000000000001" customHeight="1">
      <c r="A10" s="7"/>
    </row>
    <row r="11" spans="1:1" ht="20.100000000000001" customHeight="1">
      <c r="A11" s="7" t="s">
        <v>0</v>
      </c>
    </row>
    <row r="12" spans="1:1" ht="20.100000000000001" customHeight="1">
      <c r="A12" s="11" t="s">
        <v>2</v>
      </c>
    </row>
    <row r="13" spans="1:1" ht="20.100000000000001" customHeight="1">
      <c r="A13" s="7" t="s">
        <v>170</v>
      </c>
    </row>
    <row r="14" spans="1:1" ht="20.100000000000001" customHeight="1">
      <c r="A14" s="7"/>
    </row>
    <row r="15" spans="1:1" ht="20.100000000000001" customHeight="1">
      <c r="A15" s="7"/>
    </row>
    <row r="16" spans="1:1" ht="20.100000000000001" customHeight="1">
      <c r="A16" s="7"/>
    </row>
  </sheetData>
  <customSheetViews>
    <customSheetView guid="{3F0F68FC-DA75-49A6-957B-48A3B36084EE}" showGridLines="0">
      <selection activeCell="A14" sqref="A14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C17DCB99-44F8-4F7E-B33F-5661C72EBC2B}" showGridLines="0">
      <selection activeCell="A14" sqref="A14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6606653-C9A1-4926-B767-39BEECEFF693}" showGridLines="0">
      <selection activeCell="A14" sqref="A14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104DD86D-764F-46A9-BEB6-267CD2C1E853}" showGridLines="0">
      <selection activeCell="A14" sqref="A14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11B243BC-0CDD-4863-BDF5-E9604855462B}" showGridLines="0">
      <selection sqref="A1:IV65536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55821C00-3D00-4540-B6BB-874DB480FA04}" showGridLines="0">
      <selection sqref="A1:IV65536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A3C79732-49B8-4647-A9D1-077C8F3FF719}" showGridLines="0">
      <selection activeCell="A14" sqref="A14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hyperlinks>
    <hyperlink ref="A12" r:id="rId8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M62"/>
  <sheetViews>
    <sheetView showGridLines="0" workbookViewId="0">
      <selection activeCell="H11" sqref="H11"/>
    </sheetView>
  </sheetViews>
  <sheetFormatPr defaultRowHeight="15.75"/>
  <cols>
    <col min="1" max="1" width="9" style="79"/>
    <col min="2" max="2" width="15.25" style="79" customWidth="1"/>
    <col min="3" max="3" width="13" style="79" customWidth="1"/>
    <col min="4" max="5" width="15" style="79" customWidth="1"/>
    <col min="6" max="16384" width="9" style="79"/>
  </cols>
  <sheetData>
    <row r="1" spans="1:5">
      <c r="A1" s="78" t="s">
        <v>222</v>
      </c>
    </row>
    <row r="3" spans="1:5">
      <c r="A3" s="78" t="s">
        <v>766</v>
      </c>
    </row>
    <row r="4" spans="1:5">
      <c r="A4" s="54" t="s">
        <v>223</v>
      </c>
    </row>
    <row r="6" spans="1:5" ht="16.5" customHeight="1">
      <c r="B6" s="433" t="s">
        <v>227</v>
      </c>
      <c r="C6" s="433"/>
      <c r="D6" s="433"/>
      <c r="E6" s="433"/>
    </row>
    <row r="7" spans="1:5" ht="31.5">
      <c r="B7" s="392" t="s">
        <v>249</v>
      </c>
      <c r="C7" s="392" t="s">
        <v>250</v>
      </c>
      <c r="D7" s="392" t="s">
        <v>251</v>
      </c>
      <c r="E7" s="392" t="s">
        <v>252</v>
      </c>
    </row>
    <row r="8" spans="1:5">
      <c r="A8" s="92">
        <v>42036</v>
      </c>
      <c r="B8" s="84">
        <v>1.7378672535999669</v>
      </c>
      <c r="C8" s="84">
        <v>7.9421331328619909</v>
      </c>
      <c r="D8" s="84">
        <v>0.88584096872222218</v>
      </c>
      <c r="E8" s="84">
        <v>4.2090870166368397</v>
      </c>
    </row>
    <row r="9" spans="1:5">
      <c r="A9" s="92">
        <v>42064</v>
      </c>
      <c r="B9" s="84">
        <v>1.7460675867261632</v>
      </c>
      <c r="C9" s="84">
        <v>8.0460381844010502</v>
      </c>
      <c r="D9" s="84">
        <v>0.91169892937501207</v>
      </c>
      <c r="E9" s="84">
        <v>4.4820929989147595</v>
      </c>
    </row>
    <row r="10" spans="1:5">
      <c r="A10" s="92">
        <v>42095</v>
      </c>
      <c r="B10" s="84">
        <v>1.7620355502617129</v>
      </c>
      <c r="C10" s="84">
        <v>8.1960983576849404</v>
      </c>
      <c r="D10" s="84">
        <v>1.0435204153918072</v>
      </c>
      <c r="E10" s="84">
        <v>4.8863517388909994</v>
      </c>
    </row>
    <row r="11" spans="1:5">
      <c r="A11" s="92">
        <v>42125</v>
      </c>
      <c r="B11" s="84">
        <v>1.7788622428104577</v>
      </c>
      <c r="C11" s="84">
        <v>8.6793898658107604</v>
      </c>
      <c r="D11" s="84">
        <v>1.0892722793073961</v>
      </c>
      <c r="E11" s="84">
        <v>4.9173400178750999</v>
      </c>
    </row>
    <row r="12" spans="1:5">
      <c r="A12" s="92">
        <v>42156</v>
      </c>
      <c r="B12" s="84">
        <v>1.828225954890722</v>
      </c>
      <c r="C12" s="84">
        <v>8.7801793694402708</v>
      </c>
      <c r="D12" s="84">
        <v>1.085201560613521</v>
      </c>
      <c r="E12" s="84">
        <v>4.9769282554549399</v>
      </c>
    </row>
    <row r="13" spans="1:5">
      <c r="A13" s="92">
        <v>42186</v>
      </c>
      <c r="B13" s="84">
        <v>1.8590010977809486</v>
      </c>
      <c r="C13" s="84">
        <v>8.8801088129099295</v>
      </c>
      <c r="D13" s="84">
        <v>1.0970071641136034</v>
      </c>
      <c r="E13" s="84">
        <v>5.0616039394285099</v>
      </c>
    </row>
    <row r="14" spans="1:5">
      <c r="A14" s="92">
        <v>42217</v>
      </c>
      <c r="B14" s="84">
        <v>1.864090851382423</v>
      </c>
      <c r="C14" s="84">
        <v>9.1678868125834008</v>
      </c>
      <c r="D14" s="84">
        <v>1.0271910698983238</v>
      </c>
      <c r="E14" s="84">
        <v>5.8107440974173894</v>
      </c>
    </row>
    <row r="15" spans="1:5">
      <c r="A15" s="92">
        <v>42248</v>
      </c>
      <c r="B15" s="84">
        <v>1.9188278585130347</v>
      </c>
      <c r="C15" s="84">
        <v>9.3803238371219901</v>
      </c>
      <c r="D15" s="84">
        <v>1.0951812684183528</v>
      </c>
      <c r="E15" s="84">
        <v>5.8304672009074094</v>
      </c>
    </row>
    <row r="16" spans="1:5">
      <c r="A16" s="92">
        <v>42278</v>
      </c>
      <c r="B16" s="84">
        <v>1.9297792654917594</v>
      </c>
      <c r="C16" s="84">
        <v>9.505842451703959</v>
      </c>
      <c r="D16" s="84">
        <v>1.1285098025750486</v>
      </c>
      <c r="E16" s="84">
        <v>6.0064610644379997</v>
      </c>
    </row>
    <row r="17" spans="1:5">
      <c r="A17" s="92">
        <v>42309</v>
      </c>
      <c r="B17" s="84">
        <v>1.9022268282738206</v>
      </c>
      <c r="C17" s="84">
        <v>9.6524906087565512</v>
      </c>
      <c r="D17" s="84">
        <v>1.107667676199162</v>
      </c>
      <c r="E17" s="84">
        <v>6.2858219761925795</v>
      </c>
    </row>
    <row r="18" spans="1:5">
      <c r="A18" s="92">
        <v>42339</v>
      </c>
      <c r="B18" s="84">
        <v>2.0614158097705326</v>
      </c>
      <c r="C18" s="84">
        <v>9.6831159357751098</v>
      </c>
      <c r="D18" s="84">
        <v>1.1888974648960344</v>
      </c>
      <c r="E18" s="84">
        <v>6.3076594049689909</v>
      </c>
    </row>
    <row r="19" spans="1:5">
      <c r="A19" s="92">
        <v>42370</v>
      </c>
      <c r="B19" s="84">
        <v>2.0126650481991182</v>
      </c>
      <c r="C19" s="84">
        <v>9.7256259366885889</v>
      </c>
      <c r="D19" s="84">
        <v>1.1256483293370563</v>
      </c>
      <c r="E19" s="84">
        <v>6.3122623350095708</v>
      </c>
    </row>
    <row r="20" spans="1:5">
      <c r="A20" s="92">
        <v>42401</v>
      </c>
      <c r="B20" s="84">
        <v>2.0803908162011697</v>
      </c>
      <c r="C20" s="84">
        <v>9.8827053900599395</v>
      </c>
      <c r="D20" s="84">
        <v>1.1929814956057667</v>
      </c>
      <c r="E20" s="84">
        <v>6.4303796774863198</v>
      </c>
    </row>
    <row r="21" spans="1:5">
      <c r="A21" s="92">
        <v>42430</v>
      </c>
      <c r="B21" s="84">
        <v>2.13237950626494</v>
      </c>
      <c r="C21" s="84">
        <v>10.2075017407576</v>
      </c>
      <c r="D21" s="84">
        <v>1.3175542683039045</v>
      </c>
      <c r="E21" s="84">
        <v>6.6609209061902401</v>
      </c>
    </row>
    <row r="22" spans="1:5">
      <c r="A22" s="92">
        <v>42461</v>
      </c>
      <c r="B22" s="84">
        <v>2.1765853625325131</v>
      </c>
      <c r="C22" s="84">
        <v>10.343972241394001</v>
      </c>
      <c r="D22" s="84">
        <v>1.3868489522580822</v>
      </c>
      <c r="E22" s="84">
        <v>6.8740382440429197</v>
      </c>
    </row>
    <row r="23" spans="1:5">
      <c r="A23" s="92">
        <v>42491</v>
      </c>
      <c r="B23" s="84">
        <v>2.2455210476400453</v>
      </c>
      <c r="C23" s="84">
        <v>10.4965712799125</v>
      </c>
      <c r="D23" s="84">
        <v>1.4549372931279136</v>
      </c>
      <c r="E23" s="84">
        <v>6.9112627304164702</v>
      </c>
    </row>
    <row r="24" spans="1:5">
      <c r="A24" s="92">
        <v>42522</v>
      </c>
      <c r="B24" s="84">
        <v>2.368871977381545</v>
      </c>
      <c r="C24" s="84">
        <v>11.0352507292999</v>
      </c>
      <c r="D24" s="84">
        <v>1.5766914599597233</v>
      </c>
      <c r="E24" s="84">
        <v>7.3793643773554196</v>
      </c>
    </row>
    <row r="25" spans="1:5">
      <c r="A25" s="92">
        <v>42552</v>
      </c>
      <c r="B25" s="84">
        <v>2.4174776882020295</v>
      </c>
      <c r="C25" s="84">
        <v>11.2199072190857</v>
      </c>
      <c r="D25" s="84">
        <v>1.5996124812195649</v>
      </c>
      <c r="E25" s="84">
        <v>7.5402533814344297</v>
      </c>
    </row>
    <row r="26" spans="1:5">
      <c r="A26" s="92">
        <v>42583</v>
      </c>
      <c r="B26" s="84">
        <v>2.4605148566758239</v>
      </c>
      <c r="C26" s="84">
        <v>11.5101077561674</v>
      </c>
      <c r="D26" s="84">
        <v>1.6280775585846916</v>
      </c>
      <c r="E26" s="84">
        <v>7.9037165497132991</v>
      </c>
    </row>
    <row r="27" spans="1:5">
      <c r="A27" s="92">
        <v>42614</v>
      </c>
      <c r="B27" s="84">
        <v>2.513064399660967</v>
      </c>
      <c r="C27" s="84">
        <v>11.5894615895968</v>
      </c>
      <c r="D27" s="84">
        <v>1.6646158976587646</v>
      </c>
      <c r="E27" s="84">
        <v>8.05942326487577</v>
      </c>
    </row>
    <row r="28" spans="1:5">
      <c r="A28" s="92">
        <v>42644</v>
      </c>
      <c r="B28" s="84">
        <v>2.6118166754022578</v>
      </c>
      <c r="C28" s="84">
        <v>11.8768315520612</v>
      </c>
      <c r="D28" s="84">
        <v>1.729984661118418</v>
      </c>
      <c r="E28" s="84">
        <v>8.161375935432801</v>
      </c>
    </row>
    <row r="29" spans="1:5">
      <c r="A29" s="92">
        <v>42675</v>
      </c>
      <c r="B29" s="84">
        <v>2.764794359571658</v>
      </c>
      <c r="C29" s="84">
        <v>11.8596617873201</v>
      </c>
      <c r="D29" s="84">
        <v>1.8235328808683424</v>
      </c>
      <c r="E29" s="84">
        <v>9.4766931575409998</v>
      </c>
    </row>
    <row r="30" spans="1:5">
      <c r="A30" s="92">
        <v>42705</v>
      </c>
      <c r="B30" s="84">
        <v>2.9186646621328993</v>
      </c>
      <c r="C30" s="84">
        <v>12.0842998992256</v>
      </c>
      <c r="D30" s="84">
        <v>1.932894199304509</v>
      </c>
      <c r="E30" s="84">
        <v>9.7235366425155991</v>
      </c>
    </row>
    <row r="31" spans="1:5">
      <c r="A31" s="92"/>
      <c r="B31" s="84"/>
      <c r="C31" s="84"/>
      <c r="D31" s="84"/>
      <c r="E31" s="84"/>
    </row>
    <row r="32" spans="1:5">
      <c r="A32" s="92"/>
      <c r="B32" s="84"/>
      <c r="C32" s="84"/>
      <c r="D32" s="84"/>
      <c r="E32" s="84"/>
    </row>
    <row r="33" spans="1:5">
      <c r="A33" s="92"/>
      <c r="B33" s="84"/>
      <c r="C33" s="84"/>
      <c r="D33" s="84"/>
      <c r="E33" s="84"/>
    </row>
    <row r="34" spans="1:5">
      <c r="A34" s="92"/>
      <c r="B34" s="84"/>
      <c r="C34" s="84"/>
      <c r="D34" s="84"/>
      <c r="E34" s="84"/>
    </row>
    <row r="35" spans="1:5">
      <c r="A35" s="92"/>
      <c r="B35" s="84"/>
      <c r="C35" s="84"/>
      <c r="D35" s="84"/>
      <c r="E35" s="84"/>
    </row>
    <row r="36" spans="1:5">
      <c r="A36" s="92"/>
      <c r="B36" s="84"/>
      <c r="C36" s="84"/>
      <c r="D36" s="84"/>
      <c r="E36" s="84"/>
    </row>
    <row r="37" spans="1:5">
      <c r="A37" s="92"/>
      <c r="B37" s="84"/>
      <c r="C37" s="84"/>
      <c r="D37" s="84"/>
      <c r="E37" s="84"/>
    </row>
    <row r="38" spans="1:5">
      <c r="A38" s="92"/>
      <c r="B38" s="84"/>
      <c r="C38" s="84"/>
      <c r="D38" s="84"/>
      <c r="E38" s="84"/>
    </row>
    <row r="39" spans="1:5">
      <c r="A39" s="92"/>
      <c r="B39" s="84"/>
      <c r="C39" s="84"/>
      <c r="D39" s="84"/>
      <c r="E39" s="84"/>
    </row>
    <row r="40" spans="1:5">
      <c r="A40" s="92"/>
      <c r="B40" s="84"/>
      <c r="C40" s="84"/>
      <c r="D40" s="84"/>
      <c r="E40" s="84"/>
    </row>
    <row r="41" spans="1:5">
      <c r="A41" s="92"/>
      <c r="B41" s="84"/>
      <c r="C41" s="84"/>
      <c r="D41" s="84"/>
      <c r="E41" s="84"/>
    </row>
    <row r="42" spans="1:5">
      <c r="A42" s="92"/>
      <c r="B42" s="84"/>
      <c r="C42" s="84"/>
      <c r="D42" s="84"/>
      <c r="E42" s="84"/>
    </row>
    <row r="43" spans="1:5">
      <c r="A43" s="92"/>
      <c r="B43" s="84"/>
      <c r="C43" s="84"/>
      <c r="D43" s="84"/>
      <c r="E43" s="84"/>
    </row>
    <row r="44" spans="1:5">
      <c r="A44" s="92"/>
      <c r="B44" s="84"/>
      <c r="C44" s="84"/>
      <c r="D44" s="84"/>
      <c r="E44" s="84"/>
    </row>
    <row r="45" spans="1:5">
      <c r="A45" s="92"/>
      <c r="B45" s="84"/>
      <c r="C45" s="84"/>
      <c r="D45" s="84"/>
      <c r="E45" s="84"/>
    </row>
    <row r="46" spans="1:5">
      <c r="A46" s="92"/>
      <c r="B46" s="84"/>
      <c r="C46" s="84"/>
      <c r="D46" s="84"/>
      <c r="E46" s="84"/>
    </row>
    <row r="47" spans="1:5">
      <c r="A47" s="92"/>
      <c r="B47" s="84"/>
      <c r="C47" s="84"/>
      <c r="D47" s="84"/>
      <c r="E47" s="84"/>
    </row>
    <row r="48" spans="1:5">
      <c r="A48" s="92"/>
      <c r="B48" s="84"/>
      <c r="C48" s="84"/>
      <c r="D48" s="84"/>
      <c r="E48" s="84"/>
    </row>
    <row r="49" spans="1:13">
      <c r="A49" s="92"/>
      <c r="B49" s="84"/>
      <c r="C49" s="84"/>
      <c r="D49" s="84"/>
      <c r="E49" s="84"/>
    </row>
    <row r="50" spans="1:13">
      <c r="A50" s="92"/>
      <c r="B50" s="84"/>
      <c r="C50" s="84"/>
      <c r="D50" s="84"/>
      <c r="E50" s="84"/>
    </row>
    <row r="51" spans="1:13">
      <c r="A51" s="92"/>
      <c r="B51" s="84"/>
      <c r="C51" s="84"/>
      <c r="D51" s="84"/>
      <c r="E51" s="84"/>
    </row>
    <row r="52" spans="1:13">
      <c r="A52" s="92"/>
      <c r="B52" s="84"/>
      <c r="C52" s="84"/>
      <c r="D52" s="84"/>
      <c r="E52" s="84"/>
    </row>
    <row r="53" spans="1:13">
      <c r="A53" s="92"/>
      <c r="B53" s="84"/>
      <c r="C53" s="84"/>
      <c r="D53" s="84"/>
      <c r="E53" s="84"/>
    </row>
    <row r="54" spans="1:13">
      <c r="A54" s="92"/>
      <c r="B54" s="84"/>
      <c r="C54" s="84"/>
      <c r="D54" s="84"/>
      <c r="E54" s="84"/>
    </row>
    <row r="55" spans="1:13">
      <c r="A55" s="92"/>
      <c r="B55" s="84"/>
      <c r="C55" s="84"/>
      <c r="D55" s="84"/>
      <c r="E55" s="84"/>
    </row>
    <row r="56" spans="1:13">
      <c r="A56" s="92"/>
      <c r="B56" s="84"/>
      <c r="C56" s="84"/>
      <c r="D56" s="84"/>
      <c r="E56" s="84"/>
    </row>
    <row r="57" spans="1:13">
      <c r="A57" s="92"/>
      <c r="B57" s="84"/>
      <c r="C57" s="84"/>
      <c r="D57" s="84"/>
      <c r="E57" s="84"/>
    </row>
    <row r="59" spans="1:13" ht="33" customHeight="1">
      <c r="A59" s="430"/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</row>
    <row r="60" spans="1:13" ht="34.5" customHeight="1">
      <c r="A60" s="430"/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</row>
    <row r="61" spans="1:13" ht="32.25" customHeight="1">
      <c r="A61" s="430"/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</row>
    <row r="62" spans="1:13" ht="30" customHeight="1">
      <c r="A62" s="430"/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</row>
  </sheetData>
  <mergeCells count="5">
    <mergeCell ref="A59:M59"/>
    <mergeCell ref="A60:M60"/>
    <mergeCell ref="A61:M61"/>
    <mergeCell ref="A62:M62"/>
    <mergeCell ref="B6:E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61"/>
  <sheetViews>
    <sheetView showGridLines="0" workbookViewId="0"/>
  </sheetViews>
  <sheetFormatPr defaultRowHeight="15.75"/>
  <cols>
    <col min="1" max="1" width="9" style="79"/>
    <col min="2" max="2" width="19.875" style="79" customWidth="1"/>
    <col min="3" max="16384" width="9" style="79"/>
  </cols>
  <sheetData>
    <row r="1" spans="1:4">
      <c r="A1" s="78" t="s">
        <v>222</v>
      </c>
    </row>
    <row r="3" spans="1:4">
      <c r="A3" s="78" t="s">
        <v>767</v>
      </c>
    </row>
    <row r="4" spans="1:4">
      <c r="A4" s="54" t="s">
        <v>223</v>
      </c>
    </row>
    <row r="6" spans="1:4" ht="16.5" customHeight="1">
      <c r="B6" s="433"/>
      <c r="C6" s="433"/>
      <c r="D6" s="433"/>
    </row>
    <row r="7" spans="1:4" ht="16.5" customHeight="1">
      <c r="B7" s="393" t="s">
        <v>253</v>
      </c>
      <c r="C7" s="393" t="s">
        <v>254</v>
      </c>
      <c r="D7" s="100"/>
    </row>
    <row r="8" spans="1:4">
      <c r="A8" s="391">
        <v>40878</v>
      </c>
      <c r="B8" s="84">
        <v>56.236331338310002</v>
      </c>
      <c r="C8" s="84">
        <v>3.2512873902436699</v>
      </c>
      <c r="D8" s="98"/>
    </row>
    <row r="9" spans="1:4">
      <c r="A9" s="391">
        <v>41244</v>
      </c>
      <c r="B9" s="84">
        <v>72.789394747619994</v>
      </c>
      <c r="C9" s="84">
        <v>3.5261673416330361</v>
      </c>
      <c r="D9" s="84"/>
    </row>
    <row r="10" spans="1:4">
      <c r="A10" s="92">
        <v>41609</v>
      </c>
      <c r="B10" s="84">
        <v>85.436258169089996</v>
      </c>
      <c r="C10" s="84">
        <v>3.5924320433236394</v>
      </c>
      <c r="D10" s="84"/>
    </row>
    <row r="11" spans="1:4">
      <c r="A11" s="92">
        <v>41974</v>
      </c>
      <c r="B11" s="84">
        <v>75.775295323899897</v>
      </c>
      <c r="C11" s="84">
        <v>2.7745577477974934</v>
      </c>
      <c r="D11" s="84"/>
    </row>
    <row r="12" spans="1:4">
      <c r="A12" s="92">
        <v>42339</v>
      </c>
      <c r="B12" s="84">
        <v>84.104252490329998</v>
      </c>
      <c r="C12" s="84">
        <v>2.7504096068239936</v>
      </c>
      <c r="D12" s="84"/>
    </row>
    <row r="13" spans="1:4">
      <c r="A13" s="92">
        <v>42705</v>
      </c>
      <c r="B13" s="84">
        <v>111.56920364499</v>
      </c>
      <c r="C13" s="84">
        <v>3.4176138804449017</v>
      </c>
      <c r="D13" s="84"/>
    </row>
    <row r="14" spans="1:4">
      <c r="A14" s="92"/>
      <c r="B14" s="84"/>
      <c r="C14" s="84"/>
      <c r="D14" s="84"/>
    </row>
    <row r="15" spans="1:4">
      <c r="A15" s="92"/>
      <c r="B15" s="84"/>
      <c r="C15" s="84"/>
      <c r="D15" s="84"/>
    </row>
    <row r="16" spans="1:4">
      <c r="A16" s="92"/>
      <c r="B16" s="84"/>
      <c r="C16" s="84"/>
      <c r="D16" s="84"/>
    </row>
    <row r="17" spans="1:4">
      <c r="A17" s="92"/>
      <c r="B17" s="84"/>
      <c r="C17" s="84"/>
      <c r="D17" s="84"/>
    </row>
    <row r="18" spans="1:4">
      <c r="A18" s="92"/>
      <c r="B18" s="84"/>
      <c r="C18" s="84"/>
      <c r="D18" s="84"/>
    </row>
    <row r="19" spans="1:4">
      <c r="A19" s="92"/>
      <c r="B19" s="84"/>
      <c r="C19" s="84"/>
      <c r="D19" s="84"/>
    </row>
    <row r="20" spans="1:4">
      <c r="A20" s="92"/>
      <c r="B20" s="84"/>
      <c r="C20" s="84"/>
      <c r="D20" s="84"/>
    </row>
    <row r="21" spans="1:4">
      <c r="A21" s="92"/>
      <c r="B21" s="84"/>
      <c r="C21" s="84"/>
      <c r="D21" s="84"/>
    </row>
    <row r="22" spans="1:4">
      <c r="A22" s="92"/>
      <c r="B22" s="84"/>
      <c r="C22" s="84"/>
      <c r="D22" s="84"/>
    </row>
    <row r="23" spans="1:4">
      <c r="A23" s="92"/>
      <c r="B23" s="84"/>
      <c r="C23" s="84"/>
      <c r="D23" s="84"/>
    </row>
    <row r="24" spans="1:4">
      <c r="A24" s="92"/>
      <c r="B24" s="84"/>
      <c r="C24" s="84"/>
      <c r="D24" s="84"/>
    </row>
    <row r="25" spans="1:4">
      <c r="A25" s="92"/>
      <c r="B25" s="84"/>
      <c r="C25" s="84"/>
      <c r="D25" s="84"/>
    </row>
    <row r="26" spans="1:4">
      <c r="A26" s="92"/>
      <c r="B26" s="84"/>
      <c r="C26" s="84"/>
      <c r="D26" s="84"/>
    </row>
    <row r="27" spans="1:4">
      <c r="A27" s="92"/>
      <c r="B27" s="84"/>
      <c r="C27" s="84"/>
      <c r="D27" s="84"/>
    </row>
    <row r="28" spans="1:4">
      <c r="A28" s="92"/>
      <c r="B28" s="84"/>
      <c r="C28" s="84"/>
      <c r="D28" s="84"/>
    </row>
    <row r="29" spans="1:4">
      <c r="A29" s="92"/>
      <c r="B29" s="84"/>
      <c r="C29" s="84"/>
      <c r="D29" s="84"/>
    </row>
    <row r="30" spans="1:4">
      <c r="A30" s="92"/>
      <c r="B30" s="84"/>
      <c r="C30" s="84"/>
      <c r="D30" s="84"/>
    </row>
    <row r="31" spans="1:4">
      <c r="A31" s="92"/>
      <c r="B31" s="84"/>
      <c r="C31" s="84"/>
      <c r="D31" s="84"/>
    </row>
    <row r="32" spans="1:4">
      <c r="A32" s="92"/>
      <c r="B32" s="84"/>
      <c r="C32" s="84"/>
      <c r="D32" s="84"/>
    </row>
    <row r="33" spans="1:4">
      <c r="A33" s="92"/>
      <c r="B33" s="84"/>
      <c r="C33" s="84"/>
      <c r="D33" s="84"/>
    </row>
    <row r="34" spans="1:4">
      <c r="A34" s="92"/>
      <c r="B34" s="84"/>
      <c r="C34" s="84"/>
      <c r="D34" s="84"/>
    </row>
    <row r="35" spans="1:4">
      <c r="A35" s="92"/>
      <c r="B35" s="84"/>
      <c r="C35" s="84"/>
      <c r="D35" s="84"/>
    </row>
    <row r="36" spans="1:4">
      <c r="A36" s="92"/>
      <c r="B36" s="84"/>
      <c r="C36" s="84"/>
      <c r="D36" s="84"/>
    </row>
    <row r="37" spans="1:4">
      <c r="A37" s="92"/>
      <c r="B37" s="84"/>
      <c r="C37" s="84"/>
      <c r="D37" s="84"/>
    </row>
    <row r="38" spans="1:4">
      <c r="A38" s="92"/>
      <c r="B38" s="84"/>
      <c r="C38" s="84"/>
      <c r="D38" s="84"/>
    </row>
    <row r="39" spans="1:4">
      <c r="A39" s="92"/>
      <c r="B39" s="84"/>
      <c r="C39" s="84"/>
      <c r="D39" s="84"/>
    </row>
    <row r="40" spans="1:4">
      <c r="A40" s="92"/>
      <c r="B40" s="84"/>
      <c r="C40" s="84"/>
      <c r="D40" s="84"/>
    </row>
    <row r="41" spans="1:4">
      <c r="A41" s="92"/>
      <c r="B41" s="84"/>
      <c r="C41" s="84"/>
      <c r="D41" s="84"/>
    </row>
    <row r="42" spans="1:4">
      <c r="A42" s="92"/>
      <c r="B42" s="84"/>
      <c r="C42" s="84"/>
      <c r="D42" s="84"/>
    </row>
    <row r="43" spans="1:4">
      <c r="A43" s="92"/>
      <c r="B43" s="84"/>
      <c r="C43" s="84"/>
      <c r="D43" s="84"/>
    </row>
    <row r="44" spans="1:4">
      <c r="A44" s="92"/>
      <c r="B44" s="84"/>
      <c r="C44" s="84"/>
      <c r="D44" s="84"/>
    </row>
    <row r="45" spans="1:4">
      <c r="A45" s="92"/>
      <c r="B45" s="84"/>
      <c r="C45" s="84"/>
      <c r="D45" s="84"/>
    </row>
    <row r="46" spans="1:4">
      <c r="A46" s="92"/>
      <c r="B46" s="84"/>
      <c r="C46" s="84"/>
      <c r="D46" s="84"/>
    </row>
    <row r="47" spans="1:4">
      <c r="A47" s="92"/>
      <c r="B47" s="84"/>
      <c r="C47" s="84"/>
      <c r="D47" s="84"/>
    </row>
    <row r="48" spans="1:4">
      <c r="A48" s="92"/>
      <c r="B48" s="84"/>
      <c r="C48" s="84"/>
      <c r="D48" s="84"/>
    </row>
    <row r="49" spans="1:15">
      <c r="A49" s="92"/>
      <c r="B49" s="84"/>
      <c r="C49" s="84"/>
      <c r="D49" s="84"/>
    </row>
    <row r="50" spans="1:15">
      <c r="A50" s="92"/>
      <c r="B50" s="84"/>
      <c r="C50" s="84"/>
      <c r="D50" s="84"/>
    </row>
    <row r="51" spans="1:15">
      <c r="A51" s="92"/>
      <c r="B51" s="84"/>
      <c r="C51" s="84"/>
      <c r="D51" s="84"/>
    </row>
    <row r="52" spans="1:15">
      <c r="A52" s="92"/>
      <c r="B52" s="84"/>
      <c r="C52" s="84"/>
      <c r="D52" s="84"/>
    </row>
    <row r="53" spans="1:15">
      <c r="A53" s="92"/>
      <c r="B53" s="84"/>
      <c r="C53" s="84"/>
      <c r="D53" s="84"/>
    </row>
    <row r="54" spans="1:15">
      <c r="A54" s="92"/>
      <c r="B54" s="84"/>
      <c r="C54" s="84"/>
      <c r="D54" s="84"/>
    </row>
    <row r="55" spans="1:15">
      <c r="A55" s="92"/>
      <c r="B55" s="84"/>
      <c r="C55" s="84"/>
      <c r="D55" s="84"/>
    </row>
    <row r="56" spans="1:15">
      <c r="A56" s="92"/>
      <c r="B56" s="84"/>
      <c r="C56" s="84"/>
      <c r="D56" s="84"/>
    </row>
    <row r="57" spans="1:15">
      <c r="A57" s="92"/>
      <c r="B57" s="84"/>
      <c r="C57" s="84"/>
      <c r="D57" s="84"/>
    </row>
    <row r="58" spans="1:15">
      <c r="A58" s="92"/>
    </row>
    <row r="59" spans="1:15" ht="31.5" customHeight="1">
      <c r="A59" s="430" t="s">
        <v>246</v>
      </c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430"/>
    </row>
    <row r="60" spans="1:15" ht="32.25" customHeight="1">
      <c r="A60" s="430" t="s">
        <v>247</v>
      </c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430"/>
    </row>
    <row r="61" spans="1:15" ht="31.5" customHeight="1">
      <c r="A61" s="430" t="s">
        <v>248</v>
      </c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</row>
  </sheetData>
  <mergeCells count="4">
    <mergeCell ref="B6:D6"/>
    <mergeCell ref="A59:O59"/>
    <mergeCell ref="A60:O60"/>
    <mergeCell ref="A61:O6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61"/>
  <sheetViews>
    <sheetView showGridLines="0" workbookViewId="0">
      <selection activeCell="F6" sqref="F6"/>
    </sheetView>
  </sheetViews>
  <sheetFormatPr defaultRowHeight="15.75"/>
  <cols>
    <col min="1" max="2" width="9" style="79"/>
    <col min="3" max="3" width="15.375" style="79" bestFit="1" customWidth="1"/>
    <col min="4" max="16384" width="9" style="79"/>
  </cols>
  <sheetData>
    <row r="1" spans="1:4">
      <c r="A1" s="78" t="s">
        <v>222</v>
      </c>
    </row>
    <row r="3" spans="1:4">
      <c r="A3" s="78" t="s">
        <v>769</v>
      </c>
    </row>
    <row r="4" spans="1:4">
      <c r="A4" s="54" t="s">
        <v>223</v>
      </c>
    </row>
    <row r="6" spans="1:4" ht="16.5" customHeight="1">
      <c r="B6" s="433" t="s">
        <v>227</v>
      </c>
      <c r="C6" s="433"/>
      <c r="D6" s="433"/>
    </row>
    <row r="7" spans="1:4" ht="16.5" customHeight="1">
      <c r="B7" s="79" t="s">
        <v>255</v>
      </c>
      <c r="C7" s="79" t="s">
        <v>256</v>
      </c>
      <c r="D7" s="100" t="s">
        <v>257</v>
      </c>
    </row>
    <row r="8" spans="1:4">
      <c r="A8" s="391">
        <v>40878</v>
      </c>
      <c r="B8" s="84">
        <v>0.20273743183340781</v>
      </c>
      <c r="C8" s="84">
        <v>4.162569912829893</v>
      </c>
      <c r="D8" s="84">
        <v>2.2276861408561786</v>
      </c>
    </row>
    <row r="9" spans="1:4">
      <c r="A9" s="391">
        <v>41244</v>
      </c>
      <c r="B9" s="84">
        <v>0.39747868783332818</v>
      </c>
      <c r="C9" s="84">
        <v>4.340026190939688</v>
      </c>
      <c r="D9" s="84">
        <v>2.4003670936886703</v>
      </c>
    </row>
    <row r="10" spans="1:4">
      <c r="A10" s="92">
        <v>41609</v>
      </c>
      <c r="B10" s="84">
        <v>0.35554308125540368</v>
      </c>
      <c r="C10" s="84">
        <v>4.7943045393370225</v>
      </c>
      <c r="D10" s="84">
        <v>2.5281727556437157</v>
      </c>
    </row>
    <row r="11" spans="1:4">
      <c r="A11" s="92">
        <v>41974</v>
      </c>
      <c r="B11" s="84">
        <v>0.35251929712541891</v>
      </c>
      <c r="C11" s="84">
        <v>4.1494816728803618</v>
      </c>
      <c r="D11" s="84">
        <v>2.1247163703109351</v>
      </c>
    </row>
    <row r="12" spans="1:4">
      <c r="A12" s="92">
        <v>42339</v>
      </c>
      <c r="B12" s="84">
        <v>0.64940699961473758</v>
      </c>
      <c r="C12" s="84">
        <v>4.8143978375749681</v>
      </c>
      <c r="D12" s="84">
        <v>2.4363118778221549</v>
      </c>
    </row>
    <row r="13" spans="1:4">
      <c r="A13" s="92">
        <v>42705</v>
      </c>
      <c r="B13" s="84">
        <v>0.88922682883634496</v>
      </c>
      <c r="C13" s="84">
        <v>6.6953788963890561</v>
      </c>
      <c r="D13" s="84">
        <v>3.0871803057280967</v>
      </c>
    </row>
    <row r="14" spans="1:4">
      <c r="A14" s="92"/>
      <c r="B14" s="84"/>
      <c r="C14" s="84"/>
      <c r="D14" s="84"/>
    </row>
    <row r="15" spans="1:4">
      <c r="A15" s="92"/>
      <c r="B15" s="84"/>
      <c r="C15" s="84"/>
      <c r="D15" s="84"/>
    </row>
    <row r="16" spans="1:4">
      <c r="A16" s="92"/>
      <c r="B16" s="84"/>
      <c r="C16" s="84"/>
      <c r="D16" s="84"/>
    </row>
    <row r="17" spans="1:4">
      <c r="A17" s="92"/>
      <c r="B17" s="84"/>
      <c r="C17" s="84"/>
      <c r="D17" s="84"/>
    </row>
    <row r="18" spans="1:4">
      <c r="A18" s="92"/>
      <c r="B18" s="84"/>
      <c r="C18" s="84"/>
      <c r="D18" s="84"/>
    </row>
    <row r="19" spans="1:4">
      <c r="A19" s="92"/>
      <c r="B19" s="84"/>
      <c r="C19" s="84"/>
      <c r="D19" s="84"/>
    </row>
    <row r="20" spans="1:4">
      <c r="A20" s="92"/>
      <c r="B20" s="84"/>
      <c r="C20" s="84"/>
      <c r="D20" s="84"/>
    </row>
    <row r="21" spans="1:4">
      <c r="A21" s="92"/>
      <c r="B21" s="84"/>
      <c r="C21" s="84"/>
      <c r="D21" s="84"/>
    </row>
    <row r="22" spans="1:4">
      <c r="A22" s="92"/>
      <c r="B22" s="84"/>
      <c r="C22" s="84"/>
      <c r="D22" s="84"/>
    </row>
    <row r="23" spans="1:4">
      <c r="A23" s="92"/>
      <c r="B23" s="84"/>
      <c r="C23" s="84"/>
      <c r="D23" s="84"/>
    </row>
    <row r="24" spans="1:4">
      <c r="A24" s="92"/>
      <c r="B24" s="84"/>
      <c r="C24" s="84"/>
      <c r="D24" s="84"/>
    </row>
    <row r="25" spans="1:4">
      <c r="A25" s="92"/>
      <c r="B25" s="84"/>
      <c r="C25" s="84"/>
      <c r="D25" s="84"/>
    </row>
    <row r="26" spans="1:4">
      <c r="A26" s="92"/>
      <c r="B26" s="84"/>
      <c r="C26" s="84"/>
      <c r="D26" s="84"/>
    </row>
    <row r="27" spans="1:4">
      <c r="A27" s="92"/>
      <c r="B27" s="84"/>
      <c r="C27" s="84"/>
      <c r="D27" s="84"/>
    </row>
    <row r="28" spans="1:4">
      <c r="A28" s="92"/>
      <c r="B28" s="84"/>
      <c r="C28" s="84"/>
      <c r="D28" s="84"/>
    </row>
    <row r="29" spans="1:4">
      <c r="A29" s="92"/>
      <c r="B29" s="84"/>
      <c r="C29" s="84"/>
      <c r="D29" s="84"/>
    </row>
    <row r="30" spans="1:4">
      <c r="A30" s="92"/>
      <c r="B30" s="84"/>
      <c r="C30" s="84"/>
      <c r="D30" s="84"/>
    </row>
    <row r="31" spans="1:4">
      <c r="A31" s="92"/>
      <c r="B31" s="84"/>
      <c r="C31" s="84"/>
      <c r="D31" s="84"/>
    </row>
    <row r="32" spans="1:4">
      <c r="A32" s="92"/>
      <c r="B32" s="84"/>
      <c r="C32" s="84"/>
      <c r="D32" s="84"/>
    </row>
    <row r="33" spans="1:4">
      <c r="A33" s="92"/>
      <c r="B33" s="84"/>
      <c r="C33" s="84"/>
      <c r="D33" s="84"/>
    </row>
    <row r="34" spans="1:4">
      <c r="A34" s="92"/>
      <c r="B34" s="84"/>
      <c r="C34" s="84"/>
      <c r="D34" s="84"/>
    </row>
    <row r="35" spans="1:4">
      <c r="A35" s="92"/>
      <c r="B35" s="84"/>
      <c r="C35" s="84"/>
      <c r="D35" s="84"/>
    </row>
    <row r="36" spans="1:4">
      <c r="A36" s="92"/>
      <c r="B36" s="84"/>
      <c r="C36" s="84"/>
      <c r="D36" s="84"/>
    </row>
    <row r="37" spans="1:4">
      <c r="A37" s="92"/>
      <c r="B37" s="84"/>
      <c r="C37" s="84"/>
      <c r="D37" s="84"/>
    </row>
    <row r="38" spans="1:4">
      <c r="A38" s="92"/>
      <c r="B38" s="84"/>
      <c r="C38" s="84"/>
      <c r="D38" s="84"/>
    </row>
    <row r="39" spans="1:4">
      <c r="A39" s="92"/>
      <c r="B39" s="84"/>
      <c r="C39" s="84"/>
      <c r="D39" s="84"/>
    </row>
    <row r="40" spans="1:4">
      <c r="A40" s="92"/>
      <c r="B40" s="84"/>
      <c r="C40" s="84"/>
      <c r="D40" s="84"/>
    </row>
    <row r="41" spans="1:4">
      <c r="A41" s="92"/>
      <c r="B41" s="84"/>
      <c r="C41" s="84"/>
      <c r="D41" s="84"/>
    </row>
    <row r="42" spans="1:4">
      <c r="A42" s="92"/>
      <c r="B42" s="84"/>
      <c r="C42" s="84"/>
      <c r="D42" s="84"/>
    </row>
    <row r="43" spans="1:4">
      <c r="A43" s="92"/>
      <c r="B43" s="84"/>
      <c r="C43" s="84"/>
      <c r="D43" s="84"/>
    </row>
    <row r="44" spans="1:4">
      <c r="A44" s="92"/>
      <c r="B44" s="84"/>
      <c r="C44" s="84"/>
      <c r="D44" s="84"/>
    </row>
    <row r="45" spans="1:4">
      <c r="A45" s="92"/>
      <c r="B45" s="84"/>
      <c r="C45" s="84"/>
      <c r="D45" s="84"/>
    </row>
    <row r="46" spans="1:4">
      <c r="A46" s="92"/>
      <c r="B46" s="84"/>
      <c r="C46" s="84"/>
      <c r="D46" s="84"/>
    </row>
    <row r="47" spans="1:4">
      <c r="A47" s="92"/>
      <c r="B47" s="84"/>
      <c r="C47" s="84"/>
      <c r="D47" s="84"/>
    </row>
    <row r="48" spans="1:4">
      <c r="A48" s="92"/>
      <c r="B48" s="84"/>
      <c r="C48" s="84"/>
      <c r="D48" s="84"/>
    </row>
    <row r="49" spans="1:15">
      <c r="A49" s="92"/>
      <c r="B49" s="84"/>
      <c r="C49" s="84"/>
      <c r="D49" s="84"/>
    </row>
    <row r="50" spans="1:15">
      <c r="A50" s="92"/>
      <c r="B50" s="84"/>
      <c r="C50" s="84"/>
      <c r="D50" s="84"/>
    </row>
    <row r="51" spans="1:15">
      <c r="A51" s="92"/>
      <c r="B51" s="84"/>
      <c r="C51" s="84"/>
      <c r="D51" s="84"/>
    </row>
    <row r="52" spans="1:15">
      <c r="A52" s="92"/>
      <c r="B52" s="84"/>
      <c r="C52" s="84"/>
      <c r="D52" s="84"/>
    </row>
    <row r="53" spans="1:15">
      <c r="A53" s="92"/>
      <c r="B53" s="84"/>
      <c r="C53" s="84"/>
      <c r="D53" s="84"/>
    </row>
    <row r="54" spans="1:15">
      <c r="A54" s="92"/>
      <c r="B54" s="84"/>
      <c r="C54" s="84"/>
      <c r="D54" s="84"/>
    </row>
    <row r="55" spans="1:15">
      <c r="A55" s="92"/>
      <c r="B55" s="84"/>
      <c r="C55" s="84"/>
      <c r="D55" s="84"/>
    </row>
    <row r="56" spans="1:15">
      <c r="A56" s="92"/>
      <c r="B56" s="84"/>
      <c r="C56" s="84"/>
      <c r="D56" s="84"/>
    </row>
    <row r="57" spans="1:15">
      <c r="A57" s="92"/>
      <c r="B57" s="84"/>
      <c r="C57" s="84"/>
      <c r="D57" s="84"/>
    </row>
    <row r="58" spans="1:15">
      <c r="A58" s="92"/>
    </row>
    <row r="59" spans="1:15" ht="31.5" customHeight="1">
      <c r="A59" s="430" t="s">
        <v>246</v>
      </c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430"/>
    </row>
    <row r="60" spans="1:15" ht="32.25" customHeight="1">
      <c r="A60" s="430" t="s">
        <v>247</v>
      </c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430"/>
    </row>
    <row r="61" spans="1:15" ht="31.5" customHeight="1">
      <c r="A61" s="430" t="s">
        <v>248</v>
      </c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</row>
  </sheetData>
  <mergeCells count="4">
    <mergeCell ref="A59:O59"/>
    <mergeCell ref="A60:O60"/>
    <mergeCell ref="A61:O61"/>
    <mergeCell ref="B6:D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61"/>
  <sheetViews>
    <sheetView showGridLines="0" workbookViewId="0">
      <selection activeCell="G9" sqref="G8:G9"/>
    </sheetView>
  </sheetViews>
  <sheetFormatPr defaultColWidth="12.75" defaultRowHeight="15.75"/>
  <cols>
    <col min="1" max="4" width="12.75" style="79"/>
    <col min="5" max="5" width="16.5" style="79" customWidth="1"/>
    <col min="6" max="6" width="13.375" style="79" customWidth="1"/>
    <col min="7" max="16384" width="12.75" style="79"/>
  </cols>
  <sheetData>
    <row r="1" spans="1:7">
      <c r="A1" s="78" t="s">
        <v>222</v>
      </c>
    </row>
    <row r="3" spans="1:7">
      <c r="A3" s="78" t="s">
        <v>770</v>
      </c>
    </row>
    <row r="4" spans="1:7">
      <c r="A4" s="54" t="s">
        <v>223</v>
      </c>
    </row>
    <row r="6" spans="1:7" ht="16.5" customHeight="1">
      <c r="B6" s="433" t="s">
        <v>227</v>
      </c>
      <c r="C6" s="433"/>
      <c r="D6" s="433"/>
      <c r="E6" s="433"/>
      <c r="F6" s="433"/>
      <c r="G6" s="96"/>
    </row>
    <row r="7" spans="1:7" ht="16.5" customHeight="1">
      <c r="B7" s="100" t="s">
        <v>258</v>
      </c>
      <c r="C7" s="100" t="s">
        <v>259</v>
      </c>
      <c r="D7" s="100" t="s">
        <v>260</v>
      </c>
      <c r="E7" s="100" t="s">
        <v>261</v>
      </c>
      <c r="F7" s="100" t="s">
        <v>262</v>
      </c>
    </row>
    <row r="8" spans="1:7">
      <c r="A8" s="391">
        <v>40878</v>
      </c>
      <c r="B8" s="84">
        <v>0.37452421772370903</v>
      </c>
      <c r="C8" s="84">
        <v>2.9034031484435068</v>
      </c>
      <c r="D8" s="84">
        <v>1.7502006291785988</v>
      </c>
      <c r="E8" s="84">
        <v>6.0092206538048814</v>
      </c>
      <c r="F8" s="84">
        <v>4.4315100948517223</v>
      </c>
    </row>
    <row r="9" spans="1:7">
      <c r="A9" s="391">
        <v>41244</v>
      </c>
      <c r="B9" s="84">
        <v>0.2733930253099417</v>
      </c>
      <c r="C9" s="84">
        <v>4.722859579745208</v>
      </c>
      <c r="D9" s="84">
        <v>1.7813738554941332</v>
      </c>
      <c r="E9" s="84">
        <v>7.0085641098426077</v>
      </c>
      <c r="F9" s="84">
        <v>3.2357775261347603</v>
      </c>
    </row>
    <row r="10" spans="1:7">
      <c r="A10" s="92">
        <v>41609</v>
      </c>
      <c r="B10" s="84">
        <v>0.21739292557882736</v>
      </c>
      <c r="C10" s="84">
        <v>4.9164277609670766</v>
      </c>
      <c r="D10" s="84">
        <v>2.3695033364011486</v>
      </c>
      <c r="E10" s="84">
        <v>7.2295201470266512</v>
      </c>
      <c r="F10" s="84">
        <v>3.6166610355342534</v>
      </c>
    </row>
    <row r="11" spans="1:7">
      <c r="A11" s="92">
        <v>41974</v>
      </c>
      <c r="B11" s="84">
        <v>0.2836228574652262</v>
      </c>
      <c r="C11" s="84">
        <v>3.8378963487576239</v>
      </c>
      <c r="D11" s="84">
        <v>2.4027484966196893</v>
      </c>
      <c r="E11" s="84">
        <v>5.3007816635823142</v>
      </c>
      <c r="F11" s="84">
        <v>3.6876500459542645</v>
      </c>
    </row>
    <row r="12" spans="1:7">
      <c r="A12" s="92">
        <v>42339</v>
      </c>
      <c r="B12" s="84">
        <v>0.31222561398577608</v>
      </c>
      <c r="C12" s="84">
        <v>2.794577317915405</v>
      </c>
      <c r="D12" s="84">
        <v>2.1105845974291539</v>
      </c>
      <c r="E12" s="84">
        <v>4.9239650509859203</v>
      </c>
      <c r="F12" s="84">
        <v>2.9243787607140566</v>
      </c>
    </row>
    <row r="13" spans="1:7">
      <c r="A13" s="92">
        <v>42705</v>
      </c>
      <c r="B13" s="84">
        <v>0.37867018417341591</v>
      </c>
      <c r="C13" s="84">
        <v>3.2461515703158264</v>
      </c>
      <c r="D13" s="84">
        <v>2.341668144149426</v>
      </c>
      <c r="E13" s="84">
        <v>6.4550904913244622</v>
      </c>
      <c r="F13" s="84">
        <v>2.8096518766062935</v>
      </c>
    </row>
    <row r="14" spans="1:7">
      <c r="A14" s="92"/>
      <c r="B14" s="84"/>
      <c r="C14" s="84"/>
      <c r="D14" s="84"/>
    </row>
    <row r="15" spans="1:7">
      <c r="A15" s="92"/>
      <c r="B15" s="84"/>
      <c r="C15" s="84"/>
      <c r="D15" s="84"/>
    </row>
    <row r="16" spans="1:7">
      <c r="A16" s="92"/>
      <c r="B16" s="84"/>
      <c r="C16" s="84"/>
      <c r="D16" s="84"/>
    </row>
    <row r="17" spans="1:4">
      <c r="A17" s="92"/>
      <c r="B17" s="84"/>
      <c r="C17" s="84"/>
      <c r="D17" s="84"/>
    </row>
    <row r="18" spans="1:4">
      <c r="A18" s="92"/>
      <c r="B18" s="84"/>
      <c r="C18" s="84"/>
      <c r="D18" s="84"/>
    </row>
    <row r="19" spans="1:4">
      <c r="A19" s="92"/>
      <c r="B19" s="84"/>
      <c r="C19" s="84"/>
      <c r="D19" s="84"/>
    </row>
    <row r="20" spans="1:4">
      <c r="A20" s="92"/>
      <c r="B20" s="84"/>
      <c r="C20" s="84"/>
      <c r="D20" s="84"/>
    </row>
    <row r="21" spans="1:4">
      <c r="A21" s="92"/>
      <c r="B21" s="84"/>
      <c r="C21" s="84"/>
      <c r="D21" s="84"/>
    </row>
    <row r="22" spans="1:4">
      <c r="A22" s="92"/>
      <c r="B22" s="84"/>
      <c r="C22" s="84"/>
      <c r="D22" s="84"/>
    </row>
    <row r="23" spans="1:4">
      <c r="A23" s="92"/>
      <c r="B23" s="84"/>
      <c r="C23" s="84"/>
      <c r="D23" s="84"/>
    </row>
    <row r="24" spans="1:4">
      <c r="A24" s="92"/>
      <c r="B24" s="84"/>
      <c r="C24" s="84"/>
      <c r="D24" s="84"/>
    </row>
    <row r="25" spans="1:4">
      <c r="A25" s="92"/>
      <c r="B25" s="84"/>
      <c r="C25" s="84"/>
      <c r="D25" s="84"/>
    </row>
    <row r="26" spans="1:4">
      <c r="A26" s="92"/>
      <c r="B26" s="84"/>
      <c r="C26" s="84"/>
      <c r="D26" s="84"/>
    </row>
    <row r="27" spans="1:4">
      <c r="A27" s="92"/>
      <c r="B27" s="84"/>
      <c r="C27" s="84"/>
      <c r="D27" s="84"/>
    </row>
    <row r="28" spans="1:4">
      <c r="A28" s="92"/>
      <c r="B28" s="84"/>
      <c r="C28" s="84"/>
      <c r="D28" s="84"/>
    </row>
    <row r="29" spans="1:4">
      <c r="A29" s="92"/>
      <c r="B29" s="84"/>
      <c r="C29" s="84"/>
      <c r="D29" s="84"/>
    </row>
    <row r="30" spans="1:4">
      <c r="A30" s="92"/>
      <c r="B30" s="84"/>
      <c r="C30" s="84"/>
      <c r="D30" s="84"/>
    </row>
    <row r="31" spans="1:4">
      <c r="A31" s="92"/>
      <c r="B31" s="84"/>
      <c r="C31" s="84"/>
      <c r="D31" s="84"/>
    </row>
    <row r="32" spans="1:4">
      <c r="A32" s="92"/>
      <c r="B32" s="84"/>
      <c r="C32" s="84"/>
      <c r="D32" s="84"/>
    </row>
    <row r="33" spans="1:4">
      <c r="A33" s="92"/>
      <c r="B33" s="84"/>
      <c r="C33" s="84"/>
      <c r="D33" s="84"/>
    </row>
    <row r="34" spans="1:4">
      <c r="A34" s="92"/>
      <c r="B34" s="84"/>
      <c r="C34" s="84"/>
      <c r="D34" s="84"/>
    </row>
    <row r="35" spans="1:4">
      <c r="A35" s="92"/>
      <c r="B35" s="84"/>
      <c r="C35" s="84"/>
      <c r="D35" s="84"/>
    </row>
    <row r="36" spans="1:4">
      <c r="A36" s="92"/>
      <c r="B36" s="84"/>
      <c r="C36" s="84"/>
      <c r="D36" s="84"/>
    </row>
    <row r="37" spans="1:4">
      <c r="A37" s="92"/>
      <c r="B37" s="84"/>
      <c r="C37" s="84"/>
      <c r="D37" s="84"/>
    </row>
    <row r="38" spans="1:4">
      <c r="A38" s="92"/>
      <c r="B38" s="84"/>
      <c r="C38" s="84"/>
      <c r="D38" s="84"/>
    </row>
    <row r="39" spans="1:4">
      <c r="A39" s="92"/>
      <c r="B39" s="84"/>
      <c r="C39" s="84"/>
      <c r="D39" s="84"/>
    </row>
    <row r="40" spans="1:4">
      <c r="A40" s="92"/>
      <c r="B40" s="84"/>
      <c r="C40" s="84"/>
      <c r="D40" s="84"/>
    </row>
    <row r="41" spans="1:4">
      <c r="A41" s="92"/>
      <c r="B41" s="84"/>
      <c r="C41" s="84"/>
      <c r="D41" s="84"/>
    </row>
    <row r="42" spans="1:4">
      <c r="A42" s="92"/>
      <c r="B42" s="84"/>
      <c r="C42" s="84"/>
      <c r="D42" s="84"/>
    </row>
    <row r="43" spans="1:4">
      <c r="A43" s="92"/>
      <c r="B43" s="84"/>
      <c r="C43" s="84"/>
      <c r="D43" s="84"/>
    </row>
    <row r="44" spans="1:4">
      <c r="A44" s="92"/>
      <c r="B44" s="84"/>
      <c r="C44" s="84"/>
      <c r="D44" s="84"/>
    </row>
    <row r="45" spans="1:4">
      <c r="A45" s="92"/>
      <c r="B45" s="84"/>
      <c r="C45" s="84"/>
      <c r="D45" s="84"/>
    </row>
    <row r="46" spans="1:4">
      <c r="A46" s="92"/>
      <c r="B46" s="84"/>
      <c r="C46" s="84"/>
      <c r="D46" s="84"/>
    </row>
    <row r="47" spans="1:4">
      <c r="A47" s="92"/>
      <c r="B47" s="84"/>
      <c r="C47" s="84"/>
      <c r="D47" s="84"/>
    </row>
    <row r="48" spans="1:4">
      <c r="A48" s="92"/>
      <c r="B48" s="84"/>
      <c r="C48" s="84"/>
      <c r="D48" s="84"/>
    </row>
    <row r="49" spans="1:15">
      <c r="A49" s="92"/>
      <c r="B49" s="84"/>
      <c r="C49" s="84"/>
      <c r="D49" s="84"/>
    </row>
    <row r="50" spans="1:15">
      <c r="A50" s="92"/>
      <c r="B50" s="84"/>
      <c r="C50" s="84"/>
      <c r="D50" s="84"/>
    </row>
    <row r="51" spans="1:15">
      <c r="A51" s="92"/>
      <c r="B51" s="84"/>
      <c r="C51" s="84"/>
      <c r="D51" s="84"/>
    </row>
    <row r="52" spans="1:15">
      <c r="A52" s="92"/>
      <c r="B52" s="84"/>
      <c r="C52" s="84"/>
      <c r="D52" s="84"/>
    </row>
    <row r="53" spans="1:15">
      <c r="A53" s="92"/>
      <c r="B53" s="84"/>
      <c r="C53" s="84"/>
      <c r="D53" s="84"/>
    </row>
    <row r="54" spans="1:15">
      <c r="A54" s="92"/>
      <c r="B54" s="84"/>
      <c r="C54" s="84"/>
      <c r="D54" s="84"/>
    </row>
    <row r="55" spans="1:15">
      <c r="A55" s="92"/>
      <c r="B55" s="84"/>
      <c r="C55" s="84"/>
      <c r="D55" s="84"/>
    </row>
    <row r="56" spans="1:15">
      <c r="A56" s="92"/>
      <c r="B56" s="84"/>
      <c r="C56" s="84"/>
      <c r="D56" s="84"/>
    </row>
    <row r="57" spans="1:15">
      <c r="A57" s="92"/>
      <c r="B57" s="84"/>
      <c r="C57" s="84"/>
      <c r="D57" s="84"/>
    </row>
    <row r="58" spans="1:15">
      <c r="A58" s="92"/>
    </row>
    <row r="59" spans="1:15" ht="31.5" customHeight="1">
      <c r="A59" s="430" t="s">
        <v>246</v>
      </c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430"/>
    </row>
    <row r="60" spans="1:15" ht="32.25" customHeight="1">
      <c r="A60" s="430" t="s">
        <v>247</v>
      </c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430"/>
    </row>
    <row r="61" spans="1:15" ht="31.5" customHeight="1">
      <c r="A61" s="430" t="s">
        <v>248</v>
      </c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</row>
  </sheetData>
  <mergeCells count="4">
    <mergeCell ref="A59:O59"/>
    <mergeCell ref="A60:O60"/>
    <mergeCell ref="A61:O61"/>
    <mergeCell ref="B6:F6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7"/>
  <sheetViews>
    <sheetView showGridLines="0" workbookViewId="0">
      <selection activeCell="C25" sqref="C25"/>
    </sheetView>
  </sheetViews>
  <sheetFormatPr defaultRowHeight="15.75"/>
  <cols>
    <col min="1" max="1" width="9" style="79"/>
    <col min="2" max="2" width="16.625" style="79" customWidth="1"/>
    <col min="3" max="3" width="19.25" style="79" bestFit="1" customWidth="1"/>
    <col min="4" max="4" width="27.5" style="79" customWidth="1"/>
    <col min="5" max="16384" width="9" style="79"/>
  </cols>
  <sheetData>
    <row r="1" spans="1:15">
      <c r="A1" s="78" t="s">
        <v>222</v>
      </c>
    </row>
    <row r="3" spans="1:15">
      <c r="A3" s="78" t="s">
        <v>774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31.5">
      <c r="A7" s="101"/>
      <c r="B7" s="137" t="s">
        <v>771</v>
      </c>
      <c r="C7" s="137" t="s">
        <v>772</v>
      </c>
      <c r="D7" s="137" t="s">
        <v>773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</row>
    <row r="8" spans="1:15">
      <c r="A8" s="92">
        <v>40603</v>
      </c>
      <c r="B8" s="103">
        <v>3.25</v>
      </c>
      <c r="C8" s="103">
        <v>5.0940001523005911</v>
      </c>
      <c r="D8" s="103">
        <v>1.5673846622463357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>
      <c r="A9" s="92">
        <v>40634</v>
      </c>
      <c r="B9" s="103">
        <v>3.31</v>
      </c>
      <c r="C9" s="103">
        <v>5.1930852313473554</v>
      </c>
      <c r="D9" s="103">
        <v>1.5689079248783551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>
      <c r="A10" s="92">
        <v>40664</v>
      </c>
      <c r="B10" s="103">
        <v>3.44</v>
      </c>
      <c r="C10" s="103">
        <v>5.2282178742340504</v>
      </c>
      <c r="D10" s="103">
        <v>1.5198307773936193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>
      <c r="A11" s="92">
        <v>40695</v>
      </c>
      <c r="B11" s="103">
        <v>3.39</v>
      </c>
      <c r="C11" s="103">
        <v>5.2341186105316009</v>
      </c>
      <c r="D11" s="103">
        <v>1.5439877907172863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>
      <c r="A12" s="92">
        <v>40725</v>
      </c>
      <c r="B12" s="103">
        <v>3.47</v>
      </c>
      <c r="C12" s="103">
        <v>5.3134457600405671</v>
      </c>
      <c r="D12" s="103">
        <v>1.531252380415149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>
      <c r="A13" s="92">
        <v>40756</v>
      </c>
      <c r="B13" s="103">
        <v>3.52</v>
      </c>
      <c r="C13" s="103">
        <v>5.321069734571938</v>
      </c>
      <c r="D13" s="103">
        <v>1.5116675382306641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>
      <c r="A14" s="92">
        <v>40787</v>
      </c>
      <c r="B14" s="103">
        <v>3.54</v>
      </c>
      <c r="C14" s="103">
        <v>5.2864451092349807</v>
      </c>
      <c r="D14" s="103">
        <v>1.4933460760550792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>
      <c r="A15" s="92">
        <v>40817</v>
      </c>
      <c r="B15" s="103">
        <v>3.66</v>
      </c>
      <c r="C15" s="103">
        <v>5.3642924592624643</v>
      </c>
      <c r="D15" s="103">
        <v>1.4656536773941158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>
      <c r="A16" s="92">
        <v>40848</v>
      </c>
      <c r="B16" s="103">
        <v>3.67</v>
      </c>
      <c r="C16" s="103">
        <v>5.4152316212355043</v>
      </c>
      <c r="D16" s="103">
        <v>1.4755399512903282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>
      <c r="A17" s="92">
        <v>40878</v>
      </c>
      <c r="B17" s="103">
        <v>3.64</v>
      </c>
      <c r="C17" s="103">
        <v>5.3935339737280197</v>
      </c>
      <c r="D17" s="103">
        <v>1.4817401026725328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>
      <c r="A18" s="92">
        <v>40909</v>
      </c>
      <c r="B18" s="103">
        <v>3.77</v>
      </c>
      <c r="C18" s="103">
        <v>5.5146481997457188</v>
      </c>
      <c r="D18" s="103">
        <v>1.4627714057680952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>
      <c r="A19" s="92">
        <v>40940</v>
      </c>
      <c r="B19" s="103">
        <v>3.81</v>
      </c>
      <c r="C19" s="103">
        <v>5.5457511856700501</v>
      </c>
      <c r="D19" s="103">
        <v>1.4555777390210105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>
      <c r="A20" s="92">
        <v>40969</v>
      </c>
      <c r="B20" s="103">
        <v>3.77</v>
      </c>
      <c r="C20" s="103">
        <v>5.4905642951697811</v>
      </c>
      <c r="D20" s="103">
        <v>1.4563831021670506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>
      <c r="A21" s="92">
        <v>41000</v>
      </c>
      <c r="B21" s="103">
        <v>3.86</v>
      </c>
      <c r="C21" s="103">
        <v>5.5281415181442952</v>
      </c>
      <c r="D21" s="103">
        <v>1.4321610150632889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>
      <c r="A22" s="92">
        <v>41030</v>
      </c>
      <c r="B22" s="103">
        <v>3.87</v>
      </c>
      <c r="C22" s="103">
        <v>5.565247675019525</v>
      </c>
      <c r="D22" s="103">
        <v>1.4380484948370866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>
      <c r="A23" s="92">
        <v>41061</v>
      </c>
      <c r="B23" s="103">
        <v>3.82</v>
      </c>
      <c r="C23" s="103">
        <v>5.5659533776064478</v>
      </c>
      <c r="D23" s="103">
        <v>1.4570558580121591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>
      <c r="A24" s="92">
        <v>41091</v>
      </c>
      <c r="B24" s="103">
        <v>3.83</v>
      </c>
      <c r="C24" s="103">
        <v>5.5834132887771739</v>
      </c>
      <c r="D24" s="103">
        <v>1.4578102581663639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>
      <c r="A25" s="92">
        <v>41122</v>
      </c>
      <c r="B25" s="103">
        <v>3.86</v>
      </c>
      <c r="C25" s="103">
        <v>5.5670477407194854</v>
      </c>
      <c r="D25" s="103">
        <v>1.4422403473366543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>
      <c r="A26" s="92">
        <v>41153</v>
      </c>
      <c r="B26" s="103">
        <v>3.82</v>
      </c>
      <c r="C26" s="103">
        <v>5.5264618792643621</v>
      </c>
      <c r="D26" s="103">
        <v>1.4467177694409326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2">
        <v>41183</v>
      </c>
      <c r="B27" s="103">
        <v>3.87</v>
      </c>
      <c r="C27" s="103">
        <v>5.5192098005259451</v>
      </c>
      <c r="D27" s="103">
        <v>1.4261524032366784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2">
        <v>41214</v>
      </c>
      <c r="B28" s="103">
        <v>3.79</v>
      </c>
      <c r="C28" s="103">
        <v>5.4528199906440991</v>
      </c>
      <c r="D28" s="103">
        <v>1.4387387838111079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>
      <c r="A29" s="92">
        <v>41244</v>
      </c>
      <c r="B29" s="103">
        <v>3.68</v>
      </c>
      <c r="C29" s="103">
        <v>5.2885610077615608</v>
      </c>
      <c r="D29" s="103">
        <v>1.437108969500424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>
      <c r="A30" s="92">
        <v>41275</v>
      </c>
      <c r="B30" s="103">
        <v>3.66</v>
      </c>
      <c r="C30" s="103">
        <v>5.3223676286311399</v>
      </c>
      <c r="D30" s="103">
        <v>1.4541988056369235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>
      <c r="A31" s="92">
        <v>41306</v>
      </c>
      <c r="B31" s="103">
        <v>3.64</v>
      </c>
      <c r="C31" s="103">
        <v>5.2870934138614878</v>
      </c>
      <c r="D31" s="103">
        <v>1.4524981906212877</v>
      </c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>
      <c r="A32" s="92">
        <v>41334</v>
      </c>
      <c r="B32" s="103">
        <v>3.57</v>
      </c>
      <c r="C32" s="103">
        <v>5.34514569467117</v>
      </c>
      <c r="D32" s="103">
        <v>1.4972396903840812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>
      <c r="A33" s="92">
        <v>41365</v>
      </c>
      <c r="B33" s="103">
        <v>3.59</v>
      </c>
      <c r="C33" s="103">
        <v>5.3188722440915148</v>
      </c>
      <c r="D33" s="103">
        <v>1.4815800122817591</v>
      </c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>
      <c r="A34" s="92">
        <v>41395</v>
      </c>
      <c r="B34" s="103">
        <v>3.59</v>
      </c>
      <c r="C34" s="103">
        <v>5.3040774431973059</v>
      </c>
      <c r="D34" s="103">
        <v>1.4774588978265477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>
      <c r="A35" s="92">
        <v>41426</v>
      </c>
      <c r="B35" s="103">
        <v>3.36</v>
      </c>
      <c r="C35" s="103">
        <v>5.0493447559938947</v>
      </c>
      <c r="D35" s="103">
        <v>1.5027811773791353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>
      <c r="A36" s="92">
        <v>41456</v>
      </c>
      <c r="B36" s="103">
        <v>3.33</v>
      </c>
      <c r="C36" s="103">
        <v>5.1309030944231857</v>
      </c>
      <c r="D36" s="103">
        <v>1.5408117400670227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>
      <c r="A37" s="92">
        <v>41487</v>
      </c>
      <c r="B37" s="103">
        <v>3.24</v>
      </c>
      <c r="C37" s="103">
        <v>5.0666557015587266</v>
      </c>
      <c r="D37" s="103">
        <v>1.5637826239378785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>
      <c r="A38" s="92">
        <v>41518</v>
      </c>
      <c r="B38" s="103">
        <v>3.25</v>
      </c>
      <c r="C38" s="103">
        <v>5.0608971002260921</v>
      </c>
      <c r="D38" s="103">
        <v>1.5571991077618745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>
      <c r="A39" s="92">
        <v>41548</v>
      </c>
      <c r="B39" s="103">
        <v>3.16</v>
      </c>
      <c r="C39" s="103">
        <v>5.0560128454387465</v>
      </c>
      <c r="D39" s="103">
        <v>1.6000040650122616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>
      <c r="A40" s="92">
        <v>41579</v>
      </c>
      <c r="B40" s="103">
        <v>3.07</v>
      </c>
      <c r="C40" s="103">
        <v>4.9635915508101691</v>
      </c>
      <c r="D40" s="103">
        <v>1.6168050654104786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>
      <c r="A41" s="92">
        <v>41609</v>
      </c>
      <c r="B41" s="103">
        <v>2.84</v>
      </c>
      <c r="C41" s="103">
        <v>4.9630611229521895</v>
      </c>
      <c r="D41" s="103">
        <v>1.7475567334338695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>
      <c r="A42" s="92">
        <v>41640</v>
      </c>
      <c r="B42" s="103">
        <v>2.85</v>
      </c>
      <c r="C42" s="103">
        <v>4.9506665570818402</v>
      </c>
      <c r="D42" s="103">
        <v>1.7370759849409965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>
      <c r="A43" s="92">
        <v>41671</v>
      </c>
      <c r="B43" s="103">
        <v>2.86</v>
      </c>
      <c r="C43" s="103">
        <v>4.8765579758531175</v>
      </c>
      <c r="D43" s="103">
        <v>1.705090201347244</v>
      </c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>
      <c r="A44" s="92">
        <v>41699</v>
      </c>
      <c r="B44" s="103">
        <v>2.89</v>
      </c>
      <c r="C44" s="103">
        <v>4.896142810584208</v>
      </c>
      <c r="D44" s="103">
        <v>1.6941670624858851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>
      <c r="A45" s="92">
        <v>41730</v>
      </c>
      <c r="B45" s="103">
        <v>2.93</v>
      </c>
      <c r="C45" s="103">
        <v>4.8606327536753788</v>
      </c>
      <c r="D45" s="103">
        <v>1.6589190285581497</v>
      </c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>
      <c r="A46" s="92">
        <v>41760</v>
      </c>
      <c r="B46" s="103">
        <v>3</v>
      </c>
      <c r="C46" s="103">
        <v>4.8979365728918536</v>
      </c>
      <c r="D46" s="103">
        <v>1.6326455242972846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>
      <c r="A47" s="92">
        <v>41791</v>
      </c>
      <c r="B47" s="103">
        <v>2.91</v>
      </c>
      <c r="C47" s="103">
        <v>4.8471903890993007</v>
      </c>
      <c r="D47" s="103">
        <v>1.6657011646389348</v>
      </c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>
      <c r="A48" s="92">
        <v>41821</v>
      </c>
      <c r="B48" s="103">
        <v>2.96</v>
      </c>
      <c r="C48" s="103">
        <v>4.900411326092148</v>
      </c>
      <c r="D48" s="103">
        <v>1.655544366923023</v>
      </c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>
      <c r="A49" s="92">
        <v>41852</v>
      </c>
      <c r="B49" s="103">
        <v>2.98</v>
      </c>
      <c r="C49" s="103">
        <v>4.9094123402459484</v>
      </c>
      <c r="D49" s="103">
        <v>1.6474538054516605</v>
      </c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>
      <c r="A50" s="92">
        <v>41883</v>
      </c>
      <c r="B50" s="103">
        <v>2.92</v>
      </c>
      <c r="C50" s="103">
        <v>4.846559896705414</v>
      </c>
      <c r="D50" s="103">
        <v>1.6597807865429501</v>
      </c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>
      <c r="A51" s="92">
        <v>41913</v>
      </c>
      <c r="B51" s="103">
        <v>2.96</v>
      </c>
      <c r="C51" s="103">
        <v>4.8841099016354814</v>
      </c>
      <c r="D51" s="103">
        <v>1.6500371289309059</v>
      </c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>
      <c r="A52" s="92">
        <v>41944</v>
      </c>
      <c r="B52" s="103">
        <v>2.85</v>
      </c>
      <c r="C52" s="103">
        <v>4.8703594907527199</v>
      </c>
      <c r="D52" s="103">
        <v>1.7088980669307789</v>
      </c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>
      <c r="A53" s="92">
        <v>41974</v>
      </c>
      <c r="B53" s="103">
        <v>2.73</v>
      </c>
      <c r="C53" s="103">
        <v>4.8606673178154054</v>
      </c>
      <c r="D53" s="103">
        <v>1.780464218980002</v>
      </c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>
      <c r="A54" s="92">
        <v>42005</v>
      </c>
      <c r="B54" s="103">
        <v>2.82</v>
      </c>
      <c r="C54" s="103">
        <v>4.9161806156577388</v>
      </c>
      <c r="D54" s="103">
        <v>1.7433264594530991</v>
      </c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>
      <c r="A55" s="92">
        <v>42036</v>
      </c>
      <c r="B55" s="103">
        <v>2.85</v>
      </c>
      <c r="C55" s="103">
        <v>5.0328165730251069</v>
      </c>
      <c r="D55" s="103">
        <v>1.7659005519386339</v>
      </c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>
      <c r="A56" s="92">
        <v>42064</v>
      </c>
      <c r="B56" s="103">
        <v>2.82</v>
      </c>
      <c r="C56" s="103">
        <v>4.9602591007488082</v>
      </c>
      <c r="D56" s="103">
        <v>1.7589571279251093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>
      <c r="A57" s="92">
        <v>42095</v>
      </c>
      <c r="B57" s="103">
        <v>2.96</v>
      </c>
      <c r="C57" s="103">
        <v>5.026489518010826</v>
      </c>
      <c r="D57" s="103">
        <v>1.6981383506793331</v>
      </c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>
      <c r="A58" s="92">
        <v>42125</v>
      </c>
      <c r="B58" s="103">
        <v>3.02</v>
      </c>
      <c r="C58" s="103">
        <v>5.1595245777999832</v>
      </c>
      <c r="D58" s="103">
        <v>1.7084518469536367</v>
      </c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>
      <c r="A59" s="92">
        <v>42156</v>
      </c>
      <c r="B59" s="103">
        <v>2.92</v>
      </c>
      <c r="C59" s="103">
        <v>5.0848034339354449</v>
      </c>
      <c r="D59" s="103">
        <v>1.741371039018988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>
      <c r="A60" s="92">
        <v>42186</v>
      </c>
      <c r="B60" s="103">
        <v>3.04</v>
      </c>
      <c r="C60" s="103">
        <v>5.1262439149649186</v>
      </c>
      <c r="D60" s="103">
        <v>1.6862644457121443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>
      <c r="A61" s="92">
        <v>42217</v>
      </c>
      <c r="B61" s="103">
        <v>3.12</v>
      </c>
      <c r="C61" s="103">
        <v>5.2629249741521003</v>
      </c>
      <c r="D61" s="103">
        <v>1.6868349276128527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>
      <c r="A62" s="92">
        <v>42248</v>
      </c>
      <c r="B62" s="103">
        <v>3.12</v>
      </c>
      <c r="C62" s="103">
        <v>5.2523408542505452</v>
      </c>
      <c r="D62" s="103">
        <v>1.6834425814905594</v>
      </c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>
      <c r="A63" s="92">
        <v>42278</v>
      </c>
      <c r="B63" s="103">
        <v>3.24</v>
      </c>
      <c r="C63" s="103">
        <v>5.3084771969775959</v>
      </c>
      <c r="D63" s="103">
        <v>1.638418887956048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>
      <c r="A64" s="92">
        <v>42309</v>
      </c>
      <c r="B64" s="103">
        <v>3.38</v>
      </c>
      <c r="C64" s="103">
        <v>5.4387908321284284</v>
      </c>
      <c r="D64" s="103">
        <v>1.6091097136474641</v>
      </c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2">
        <v>42339</v>
      </c>
      <c r="B65" s="103">
        <v>3.38</v>
      </c>
      <c r="C65" s="103">
        <v>5.5855955900920389</v>
      </c>
      <c r="D65" s="103">
        <v>1.6525430739917275</v>
      </c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>
      <c r="A66" s="92">
        <v>42370</v>
      </c>
      <c r="B66" s="103">
        <v>3.47</v>
      </c>
      <c r="C66" s="103">
        <v>5.6726699863122585</v>
      </c>
      <c r="D66" s="103">
        <v>1.6347752121937345</v>
      </c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A67" s="92">
        <v>42401</v>
      </c>
      <c r="B67" s="103">
        <v>3.51</v>
      </c>
      <c r="C67" s="103">
        <v>5.8908874596854375</v>
      </c>
      <c r="D67" s="103">
        <v>1.6783155155798968</v>
      </c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A68" s="92">
        <v>42430</v>
      </c>
      <c r="B68" s="103">
        <v>3.53</v>
      </c>
      <c r="C68" s="103">
        <v>5.9752626076950532</v>
      </c>
      <c r="D68" s="103">
        <v>1.6927089540212616</v>
      </c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A69" s="92">
        <v>42461</v>
      </c>
      <c r="B69" s="103">
        <v>3.65</v>
      </c>
      <c r="C69" s="103">
        <v>6.1632268934603811</v>
      </c>
      <c r="D69" s="103">
        <v>1.6885553132768167</v>
      </c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A70" s="92">
        <v>42491</v>
      </c>
      <c r="B70" s="103">
        <v>3.73</v>
      </c>
      <c r="C70" s="103">
        <v>6.2729975234549222</v>
      </c>
      <c r="D70" s="103">
        <v>1.681768773044215</v>
      </c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A71" s="92">
        <v>42522</v>
      </c>
      <c r="B71" s="103">
        <v>3.52</v>
      </c>
      <c r="C71" s="103">
        <v>6.4654519078786512</v>
      </c>
      <c r="D71" s="103">
        <v>1.8367761101927986</v>
      </c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A72" s="92">
        <v>42552</v>
      </c>
      <c r="B72" s="103">
        <v>3.56</v>
      </c>
      <c r="C72" s="103">
        <v>6.6796231438226856</v>
      </c>
      <c r="D72" s="103">
        <v>1.8762986359052487</v>
      </c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A73" s="92">
        <v>42583</v>
      </c>
      <c r="B73" s="103">
        <v>3.69</v>
      </c>
      <c r="C73" s="103">
        <v>6.7266101313068569</v>
      </c>
      <c r="D73" s="103">
        <v>1.822929574879907</v>
      </c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A74" s="92">
        <v>42614</v>
      </c>
      <c r="B74" s="103">
        <v>3.73</v>
      </c>
      <c r="C74" s="103">
        <v>6.7824396687202926</v>
      </c>
      <c r="D74" s="103">
        <v>1.818348436654234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A75" s="92">
        <v>42644</v>
      </c>
      <c r="B75" s="103">
        <v>3.89</v>
      </c>
      <c r="C75" s="103">
        <v>6.9302768850527094</v>
      </c>
      <c r="D75" s="103">
        <v>1.7815621812474831</v>
      </c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A76" s="92">
        <v>42675</v>
      </c>
      <c r="B76" s="103">
        <v>3.8</v>
      </c>
      <c r="C76" s="103">
        <v>6.8612675366913773</v>
      </c>
      <c r="D76" s="103">
        <v>1.8055967201819414</v>
      </c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A77" s="92">
        <v>42705</v>
      </c>
      <c r="B77" s="104">
        <v>3.71</v>
      </c>
      <c r="C77" s="104">
        <v>6.8776650592525339</v>
      </c>
      <c r="D77" s="104">
        <v>1.8538180752702247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8"/>
  <sheetViews>
    <sheetView showGridLines="0" workbookViewId="0">
      <selection activeCell="F5" sqref="F5"/>
    </sheetView>
  </sheetViews>
  <sheetFormatPr defaultRowHeight="15.75"/>
  <cols>
    <col min="1" max="1" width="9" style="79"/>
    <col min="2" max="2" width="11.125" style="79" customWidth="1"/>
    <col min="3" max="3" width="13.125" style="79" customWidth="1"/>
    <col min="4" max="4" width="24" style="79" bestFit="1" customWidth="1"/>
    <col min="5" max="16384" width="9" style="79"/>
  </cols>
  <sheetData>
    <row r="1" spans="1:15">
      <c r="A1" s="78" t="s">
        <v>222</v>
      </c>
    </row>
    <row r="3" spans="1:15">
      <c r="A3" s="78" t="s">
        <v>775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63">
      <c r="B7" s="395" t="s">
        <v>771</v>
      </c>
      <c r="C7" s="395" t="s">
        <v>776</v>
      </c>
      <c r="D7" s="395" t="s">
        <v>777</v>
      </c>
    </row>
    <row r="8" spans="1:15" ht="16.5" customHeight="1">
      <c r="A8" s="92">
        <v>41122</v>
      </c>
      <c r="B8" s="103">
        <v>3.72</v>
      </c>
      <c r="C8" s="107">
        <v>4.0704502700000003</v>
      </c>
      <c r="D8" s="107">
        <v>6.2532227699999998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>
      <c r="A9" s="92">
        <v>41153</v>
      </c>
      <c r="B9" s="103">
        <v>3.68</v>
      </c>
      <c r="C9" s="103">
        <v>4.1055753999999993</v>
      </c>
      <c r="D9" s="103">
        <v>6.3127887300000003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>
      <c r="A10" s="92">
        <v>41183</v>
      </c>
      <c r="B10" s="103">
        <v>3.73</v>
      </c>
      <c r="C10" s="103">
        <v>4.1421789699999998</v>
      </c>
      <c r="D10" s="103">
        <v>6.3558919700000009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>
      <c r="A11" s="92">
        <v>41214</v>
      </c>
      <c r="B11" s="103">
        <v>3.64</v>
      </c>
      <c r="C11" s="103">
        <v>4.0963960899999998</v>
      </c>
      <c r="D11" s="103">
        <v>6.2982108300000004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>
      <c r="A12" s="92">
        <v>41244</v>
      </c>
      <c r="B12" s="103">
        <v>3.53</v>
      </c>
      <c r="C12" s="103">
        <v>4.0313746800000008</v>
      </c>
      <c r="D12" s="103">
        <v>6.1489780600000001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>
      <c r="A13" s="92">
        <v>41275</v>
      </c>
      <c r="B13" s="103">
        <v>3.51</v>
      </c>
      <c r="C13" s="103">
        <v>4.0318675000000006</v>
      </c>
      <c r="D13" s="103">
        <v>6.1681334200000002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>
      <c r="A14" s="92">
        <v>41306</v>
      </c>
      <c r="B14" s="103">
        <v>3.49</v>
      </c>
      <c r="C14" s="103">
        <v>4.0213654200000004</v>
      </c>
      <c r="D14" s="103">
        <v>6.0880871299999999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>
      <c r="A15" s="92">
        <v>41334</v>
      </c>
      <c r="B15" s="103">
        <v>3.43</v>
      </c>
      <c r="C15" s="103">
        <v>3.9577293399999998</v>
      </c>
      <c r="D15" s="103">
        <v>6.079744830000001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>
      <c r="A16" s="92">
        <v>41365</v>
      </c>
      <c r="B16" s="103">
        <v>3.45</v>
      </c>
      <c r="C16" s="103">
        <v>3.9543133999999998</v>
      </c>
      <c r="D16" s="103">
        <v>6.0635327399999994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>
      <c r="A17" s="92">
        <v>41395</v>
      </c>
      <c r="B17" s="103">
        <v>3.45</v>
      </c>
      <c r="C17" s="103">
        <v>3.99260942</v>
      </c>
      <c r="D17" s="103">
        <v>6.0707635300000007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>
      <c r="A18" s="92">
        <v>41426</v>
      </c>
      <c r="B18" s="103">
        <v>3.23</v>
      </c>
      <c r="C18" s="103">
        <v>3.8022205600000003</v>
      </c>
      <c r="D18" s="103">
        <v>5.8409713700000001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>
      <c r="A19" s="92">
        <v>41456</v>
      </c>
      <c r="B19" s="103">
        <v>3.19</v>
      </c>
      <c r="C19" s="103">
        <v>3.7685459200000002</v>
      </c>
      <c r="D19" s="103">
        <v>5.9055585300000004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>
      <c r="A20" s="92">
        <v>41487</v>
      </c>
      <c r="B20" s="103">
        <v>3.11</v>
      </c>
      <c r="C20" s="103">
        <v>3.6933631499999997</v>
      </c>
      <c r="D20" s="103">
        <v>5.814217919999999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>
      <c r="A21" s="92">
        <v>41518</v>
      </c>
      <c r="B21" s="103">
        <v>3.12</v>
      </c>
      <c r="C21" s="103">
        <v>3.7123911900000004</v>
      </c>
      <c r="D21" s="103">
        <v>5.8194135500000002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>
      <c r="A22" s="92">
        <v>41548</v>
      </c>
      <c r="B22" s="103">
        <v>3.04</v>
      </c>
      <c r="C22" s="103">
        <v>3.6456570000000004</v>
      </c>
      <c r="D22" s="103">
        <v>5.75060606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>
      <c r="A23" s="92">
        <v>41579</v>
      </c>
      <c r="B23" s="103">
        <v>2.95</v>
      </c>
      <c r="C23" s="103">
        <v>3.5254978199999996</v>
      </c>
      <c r="D23" s="103">
        <v>5.6195922899999999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>
      <c r="A24" s="92">
        <v>41609</v>
      </c>
      <c r="B24" s="103">
        <v>2.84</v>
      </c>
      <c r="C24" s="103">
        <v>3.4462594200000001</v>
      </c>
      <c r="D24" s="103">
        <v>5.5891966499999999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>
      <c r="A25" s="92">
        <v>41640</v>
      </c>
      <c r="B25" s="103">
        <v>2.85</v>
      </c>
      <c r="C25" s="103">
        <v>3.4563821700000008</v>
      </c>
      <c r="D25" s="103">
        <v>5.6029646700000004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>
      <c r="A26" s="92">
        <v>41671</v>
      </c>
      <c r="B26" s="103">
        <v>2.86</v>
      </c>
      <c r="C26" s="103">
        <v>3.3821358899999998</v>
      </c>
      <c r="D26" s="103">
        <v>5.52455009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2">
        <v>41699</v>
      </c>
      <c r="B27" s="103">
        <v>2.89</v>
      </c>
      <c r="C27" s="103">
        <v>3.4173912699999991</v>
      </c>
      <c r="D27" s="103">
        <v>5.5628399399999999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2">
        <v>41730</v>
      </c>
      <c r="B28" s="103">
        <v>2.93</v>
      </c>
      <c r="C28" s="103">
        <v>3.4699452399999999</v>
      </c>
      <c r="D28" s="103">
        <v>5.5756696100000003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>
      <c r="A29" s="92">
        <v>41760</v>
      </c>
      <c r="B29" s="103">
        <v>3</v>
      </c>
      <c r="C29" s="103">
        <v>3.5227343000000002</v>
      </c>
      <c r="D29" s="103">
        <v>5.6072115700000005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>
      <c r="A30" s="92">
        <v>41791</v>
      </c>
      <c r="B30" s="103">
        <v>2.91</v>
      </c>
      <c r="C30" s="103">
        <v>3.4367563600000008</v>
      </c>
      <c r="D30" s="103">
        <v>5.5078194299999996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>
      <c r="A31" s="92">
        <v>41821</v>
      </c>
      <c r="B31" s="103">
        <v>2.96</v>
      </c>
      <c r="C31" s="103">
        <v>3.5028376299999997</v>
      </c>
      <c r="D31" s="103">
        <v>5.5965089899999994</v>
      </c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>
      <c r="A32" s="92">
        <v>41852</v>
      </c>
      <c r="B32" s="103">
        <v>2.98</v>
      </c>
      <c r="C32" s="103">
        <v>3.5312424000000004</v>
      </c>
      <c r="D32" s="103">
        <v>5.6072126200000003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>
      <c r="A33" s="92">
        <v>41883</v>
      </c>
      <c r="B33" s="103">
        <v>2.92</v>
      </c>
      <c r="C33" s="103">
        <v>3.4868493800000002</v>
      </c>
      <c r="D33" s="103">
        <v>5.5622983000000001</v>
      </c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>
      <c r="A34" s="92">
        <v>41913</v>
      </c>
      <c r="B34" s="103">
        <v>2.96</v>
      </c>
      <c r="C34" s="103">
        <v>3.5295513099999996</v>
      </c>
      <c r="D34" s="103">
        <v>5.6261033299999994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>
      <c r="A35" s="92">
        <v>41944</v>
      </c>
      <c r="B35" s="103">
        <v>2.85</v>
      </c>
      <c r="C35" s="103">
        <v>3.4184079600000006</v>
      </c>
      <c r="D35" s="103">
        <v>5.5393274100000003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>
      <c r="A36" s="92">
        <v>41974</v>
      </c>
      <c r="B36" s="103">
        <v>2.73</v>
      </c>
      <c r="C36" s="103">
        <v>3.3069705200000001</v>
      </c>
      <c r="D36" s="103">
        <v>5.4762131499999995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>
      <c r="A37" s="92">
        <v>42005</v>
      </c>
      <c r="B37" s="103">
        <v>2.82</v>
      </c>
      <c r="C37" s="103">
        <v>3.3924702299999998</v>
      </c>
      <c r="D37" s="103">
        <v>5.5622152800000002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>
      <c r="A38" s="92">
        <v>42036</v>
      </c>
      <c r="B38" s="103">
        <v>2.85</v>
      </c>
      <c r="C38" s="103">
        <v>3.4033174900000001</v>
      </c>
      <c r="D38" s="103">
        <v>5.6274479900000003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>
      <c r="A39" s="92">
        <v>42064</v>
      </c>
      <c r="B39" s="103">
        <v>2.82</v>
      </c>
      <c r="C39" s="103">
        <v>3.3773451899999998</v>
      </c>
      <c r="D39" s="103">
        <v>5.54934949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>
      <c r="A40" s="92">
        <v>42095</v>
      </c>
      <c r="B40" s="103">
        <v>2.96</v>
      </c>
      <c r="C40" s="103">
        <v>3.5049857800000002</v>
      </c>
      <c r="D40" s="103">
        <v>5.6686213900000011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>
      <c r="A41" s="92">
        <v>42125</v>
      </c>
      <c r="B41" s="103">
        <v>3.02</v>
      </c>
      <c r="C41" s="103">
        <v>3.5772753900000001</v>
      </c>
      <c r="D41" s="103">
        <v>5.8145859499999997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>
      <c r="A42" s="92">
        <v>42156</v>
      </c>
      <c r="B42" s="103">
        <v>2.92</v>
      </c>
      <c r="C42" s="103">
        <v>3.5205509999999998</v>
      </c>
      <c r="D42" s="103">
        <v>5.7335744599999998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>
      <c r="A43" s="92">
        <v>42186</v>
      </c>
      <c r="B43" s="103">
        <v>3.04</v>
      </c>
      <c r="C43" s="103">
        <v>3.6420437699999995</v>
      </c>
      <c r="D43" s="103">
        <v>5.8079371399999999</v>
      </c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>
      <c r="A44" s="92">
        <v>42217</v>
      </c>
      <c r="B44" s="103">
        <v>3.12</v>
      </c>
      <c r="C44" s="103">
        <v>3.70189697</v>
      </c>
      <c r="D44" s="103">
        <v>5.8967730300000003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>
      <c r="A45" s="92">
        <v>42248</v>
      </c>
      <c r="B45" s="103">
        <v>3.12</v>
      </c>
      <c r="C45" s="103">
        <v>3.7388375100000002</v>
      </c>
      <c r="D45" s="103">
        <v>5.9337469200000008</v>
      </c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>
      <c r="A46" s="92">
        <v>42278</v>
      </c>
      <c r="B46" s="103">
        <v>3.24</v>
      </c>
      <c r="C46" s="103">
        <v>3.8556585700000006</v>
      </c>
      <c r="D46" s="103">
        <v>6.0516803400000008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>
      <c r="A47" s="92">
        <v>42309</v>
      </c>
      <c r="B47" s="103">
        <v>3.38</v>
      </c>
      <c r="C47" s="103">
        <v>3.97816495</v>
      </c>
      <c r="D47" s="103">
        <v>6.2106091900000004</v>
      </c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>
      <c r="A48" s="92">
        <v>42339</v>
      </c>
      <c r="B48" s="103">
        <v>3.38</v>
      </c>
      <c r="C48" s="103">
        <v>4.0605773899999997</v>
      </c>
      <c r="D48" s="103">
        <v>6.4176618000000003</v>
      </c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>
      <c r="A49" s="92">
        <v>42370</v>
      </c>
      <c r="B49" s="103">
        <v>3.47</v>
      </c>
      <c r="C49" s="103">
        <v>4.1130447500000002</v>
      </c>
      <c r="D49" s="103">
        <v>6.5136765700000003</v>
      </c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>
      <c r="A50" s="92">
        <v>42401</v>
      </c>
      <c r="B50" s="103">
        <v>3.51</v>
      </c>
      <c r="C50" s="103">
        <v>4.1938157599999997</v>
      </c>
      <c r="D50" s="103">
        <v>6.6919774800000003</v>
      </c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>
      <c r="A51" s="92">
        <v>42430</v>
      </c>
      <c r="B51" s="103">
        <v>3.53</v>
      </c>
      <c r="C51" s="103">
        <v>4.2638959199999995</v>
      </c>
      <c r="D51" s="103">
        <v>6.7921011799999995</v>
      </c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>
      <c r="A52" s="92">
        <v>42461</v>
      </c>
      <c r="B52" s="103">
        <v>3.65</v>
      </c>
      <c r="C52" s="103">
        <v>4.4042922099999995</v>
      </c>
      <c r="D52" s="103">
        <v>6.9623477399999993</v>
      </c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>
      <c r="A53" s="92">
        <v>42491</v>
      </c>
      <c r="B53" s="103">
        <v>3.73</v>
      </c>
      <c r="C53" s="103">
        <v>4.5184311199999998</v>
      </c>
      <c r="D53" s="103">
        <v>7.1367279199999993</v>
      </c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>
      <c r="A54" s="92">
        <v>42522</v>
      </c>
      <c r="B54" s="103">
        <v>3.52</v>
      </c>
      <c r="C54" s="103">
        <v>4.3878603999999992</v>
      </c>
      <c r="D54" s="103">
        <v>7.2835401800000001</v>
      </c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>
      <c r="A55" s="92">
        <v>42552</v>
      </c>
      <c r="B55" s="103">
        <v>3.56</v>
      </c>
      <c r="C55" s="103">
        <v>4.4481655400000006</v>
      </c>
      <c r="D55" s="103">
        <v>7.5034254900000006</v>
      </c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>
      <c r="A56" s="92">
        <v>42583</v>
      </c>
      <c r="B56" s="103">
        <v>3.69</v>
      </c>
      <c r="C56" s="103">
        <v>4.5928701600000004</v>
      </c>
      <c r="D56" s="103">
        <v>7.5998354899999994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>
      <c r="A57" s="92">
        <v>42614</v>
      </c>
      <c r="B57" s="103">
        <v>3.73</v>
      </c>
      <c r="C57" s="103">
        <v>4.6457267100000008</v>
      </c>
      <c r="D57" s="103">
        <v>7.716215130000001</v>
      </c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>
      <c r="A58" s="92">
        <v>42644</v>
      </c>
      <c r="B58" s="103">
        <v>3.89</v>
      </c>
      <c r="C58" s="103">
        <v>4.8393713299999996</v>
      </c>
      <c r="D58" s="103">
        <v>7.8881793</v>
      </c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>
      <c r="A59" s="92">
        <v>42675</v>
      </c>
      <c r="B59" s="103">
        <v>3.8</v>
      </c>
      <c r="C59" s="103">
        <v>4.7989032800000002</v>
      </c>
      <c r="D59" s="103">
        <v>7.8977384699999993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>
      <c r="A60" s="92">
        <v>42705</v>
      </c>
      <c r="B60" s="103">
        <v>3.71</v>
      </c>
      <c r="C60" s="103">
        <v>4.7705736700000001</v>
      </c>
      <c r="D60" s="103">
        <v>7.9419033899999993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>
      <c r="A61" s="9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>
      <c r="A62" s="9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>
      <c r="A63" s="9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>
      <c r="A64" s="9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>
      <c r="A66" s="9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A67" s="92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A68" s="92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A69" s="92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A70" s="92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A71" s="92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A72" s="92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A73" s="9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A74" s="9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A75" s="9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A76" s="9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A77" s="9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1:15">
      <c r="A78" s="92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7"/>
  <sheetViews>
    <sheetView showGridLines="0" workbookViewId="0"/>
  </sheetViews>
  <sheetFormatPr defaultRowHeight="15.75"/>
  <cols>
    <col min="1" max="1" width="9" style="79"/>
    <col min="2" max="2" width="11.125" style="79" customWidth="1"/>
    <col min="3" max="3" width="13.625" style="79" customWidth="1"/>
    <col min="4" max="4" width="10.75" style="79" customWidth="1"/>
    <col min="5" max="5" width="15.625" style="79" bestFit="1" customWidth="1"/>
    <col min="6" max="6" width="12.5" style="79" customWidth="1"/>
    <col min="7" max="8" width="9" style="79"/>
    <col min="9" max="9" width="20" style="79" customWidth="1"/>
    <col min="10" max="16384" width="9" style="79"/>
  </cols>
  <sheetData>
    <row r="1" spans="1:15">
      <c r="A1" s="78" t="s">
        <v>222</v>
      </c>
    </row>
    <row r="3" spans="1:15">
      <c r="A3" s="434" t="s">
        <v>782</v>
      </c>
      <c r="B3" s="434"/>
      <c r="C3" s="434"/>
      <c r="D3" s="434"/>
      <c r="E3" s="434"/>
      <c r="F3" s="434"/>
      <c r="G3" s="434"/>
      <c r="H3" s="434"/>
      <c r="I3" s="434"/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  <c r="E6" s="433"/>
      <c r="F6" s="433"/>
      <c r="G6" s="96"/>
      <c r="H6" s="96"/>
    </row>
    <row r="7" spans="1:15" ht="47.25">
      <c r="B7" s="137" t="s">
        <v>780</v>
      </c>
      <c r="C7" s="137" t="s">
        <v>778</v>
      </c>
      <c r="D7" s="137" t="s">
        <v>771</v>
      </c>
      <c r="E7" s="137" t="s">
        <v>781</v>
      </c>
      <c r="F7" s="137" t="s">
        <v>779</v>
      </c>
      <c r="G7" s="101"/>
      <c r="H7" s="101"/>
      <c r="I7" s="101"/>
      <c r="J7" s="101"/>
      <c r="K7" s="101"/>
      <c r="L7" s="101"/>
      <c r="M7" s="101"/>
      <c r="N7" s="101"/>
      <c r="O7" s="101"/>
    </row>
    <row r="8" spans="1:15">
      <c r="A8" s="92">
        <v>41244</v>
      </c>
      <c r="B8" s="103">
        <v>5.5082509337771892</v>
      </c>
      <c r="C8" s="107">
        <v>5.2885610077615608</v>
      </c>
      <c r="D8" s="107">
        <v>3.53</v>
      </c>
      <c r="E8" s="103">
        <v>3.2768508391078477</v>
      </c>
      <c r="F8" s="103">
        <v>6.1489780600000001</v>
      </c>
      <c r="G8" s="101"/>
      <c r="I8" s="101"/>
      <c r="J8" s="101"/>
      <c r="K8" s="101"/>
      <c r="L8" s="101"/>
      <c r="M8" s="101"/>
      <c r="N8" s="101"/>
      <c r="O8" s="101"/>
    </row>
    <row r="9" spans="1:15">
      <c r="A9" s="92">
        <v>41275</v>
      </c>
      <c r="B9" s="103">
        <v>5.5178738591771923</v>
      </c>
      <c r="C9" s="103">
        <v>5.3223676286311399</v>
      </c>
      <c r="D9" s="103">
        <v>3.51</v>
      </c>
      <c r="E9" s="103">
        <v>3.3075862454034275</v>
      </c>
      <c r="F9" s="103">
        <v>6.1681334200000002</v>
      </c>
      <c r="G9" s="101"/>
      <c r="I9" s="101"/>
      <c r="J9" s="101"/>
      <c r="K9" s="101"/>
      <c r="L9" s="101"/>
      <c r="M9" s="101"/>
      <c r="N9" s="101"/>
      <c r="O9" s="101"/>
    </row>
    <row r="10" spans="1:15">
      <c r="A10" s="92">
        <v>41306</v>
      </c>
      <c r="B10" s="103">
        <v>5.4706395418353013</v>
      </c>
      <c r="C10" s="103">
        <v>5.2870934138614878</v>
      </c>
      <c r="D10" s="103">
        <v>3.49</v>
      </c>
      <c r="E10" s="103">
        <v>3.313247311100409</v>
      </c>
      <c r="F10" s="103">
        <v>6.0880871299999999</v>
      </c>
      <c r="G10" s="101"/>
      <c r="I10" s="101"/>
      <c r="J10" s="101"/>
      <c r="K10" s="101"/>
      <c r="L10" s="101"/>
      <c r="M10" s="101"/>
      <c r="N10" s="101"/>
      <c r="O10" s="101"/>
    </row>
    <row r="11" spans="1:15">
      <c r="A11" s="92">
        <v>41334</v>
      </c>
      <c r="B11" s="103">
        <v>5.4052595277747333</v>
      </c>
      <c r="C11" s="103">
        <v>5.34514569467117</v>
      </c>
      <c r="D11" s="103">
        <v>3.43</v>
      </c>
      <c r="E11" s="103">
        <v>3.2134599126371723</v>
      </c>
      <c r="F11" s="103">
        <v>6.079744830000001</v>
      </c>
      <c r="G11" s="101"/>
      <c r="I11" s="101"/>
      <c r="J11" s="101"/>
      <c r="K11" s="101"/>
      <c r="L11" s="101"/>
      <c r="M11" s="101"/>
      <c r="N11" s="101"/>
      <c r="O11" s="101"/>
    </row>
    <row r="12" spans="1:15">
      <c r="A12" s="92">
        <v>41365</v>
      </c>
      <c r="B12" s="103">
        <v>5.4613708364585714</v>
      </c>
      <c r="C12" s="103">
        <v>5.3188722440915148</v>
      </c>
      <c r="D12" s="103">
        <v>3.45</v>
      </c>
      <c r="E12" s="103">
        <v>3.16519890729997</v>
      </c>
      <c r="F12" s="103">
        <v>6.0635327399999994</v>
      </c>
      <c r="G12" s="101"/>
      <c r="I12" s="101"/>
      <c r="J12" s="101"/>
      <c r="K12" s="101"/>
      <c r="L12" s="101"/>
      <c r="M12" s="101"/>
      <c r="N12" s="101"/>
      <c r="O12" s="101"/>
    </row>
    <row r="13" spans="1:15">
      <c r="A13" s="92">
        <v>41395</v>
      </c>
      <c r="B13" s="103">
        <v>5.4370331774209237</v>
      </c>
      <c r="C13" s="103">
        <v>5.3040774431973059</v>
      </c>
      <c r="D13" s="103">
        <v>3.45</v>
      </c>
      <c r="E13" s="103">
        <v>3.1588667538051398</v>
      </c>
      <c r="F13" s="103">
        <v>6.0707635300000007</v>
      </c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>
      <c r="A14" s="92">
        <v>41426</v>
      </c>
      <c r="B14" s="103">
        <v>5.1816338912993327</v>
      </c>
      <c r="C14" s="103">
        <v>5.0493447559938947</v>
      </c>
      <c r="D14" s="103">
        <v>3.23</v>
      </c>
      <c r="E14" s="103">
        <v>3.0270433276816493</v>
      </c>
      <c r="F14" s="103">
        <v>5.8409713700000001</v>
      </c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>
      <c r="A15" s="92">
        <v>41456</v>
      </c>
      <c r="B15" s="103">
        <v>5.1677185460686248</v>
      </c>
      <c r="C15" s="103">
        <v>5.1309030944231857</v>
      </c>
      <c r="D15" s="103">
        <v>3.19</v>
      </c>
      <c r="E15" s="103">
        <v>3.0841027546645021</v>
      </c>
      <c r="F15" s="103">
        <v>5.9055585300000004</v>
      </c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>
      <c r="A16" s="92">
        <v>41487</v>
      </c>
      <c r="B16" s="103">
        <v>5.1107618138047091</v>
      </c>
      <c r="C16" s="103">
        <v>5.0666557015587266</v>
      </c>
      <c r="D16" s="103">
        <v>3.11</v>
      </c>
      <c r="E16" s="103">
        <v>3.0293980633300928</v>
      </c>
      <c r="F16" s="103">
        <v>5.814217919999999</v>
      </c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>
      <c r="A17" s="92">
        <v>41518</v>
      </c>
      <c r="B17" s="103">
        <v>5.0954347196638796</v>
      </c>
      <c r="C17" s="103">
        <v>5.0608971002260921</v>
      </c>
      <c r="D17" s="103">
        <v>3.12</v>
      </c>
      <c r="E17" s="103">
        <v>2.9436843451779016</v>
      </c>
      <c r="F17" s="103">
        <v>5.8194135500000002</v>
      </c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>
      <c r="A18" s="92">
        <v>41548</v>
      </c>
      <c r="B18" s="103">
        <v>5.1058165253901002</v>
      </c>
      <c r="C18" s="103">
        <v>5.0560128454387465</v>
      </c>
      <c r="D18" s="103">
        <v>3.04</v>
      </c>
      <c r="E18" s="103">
        <v>2.9306647741535383</v>
      </c>
      <c r="F18" s="103">
        <v>5.75060606</v>
      </c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>
      <c r="A19" s="92">
        <v>41579</v>
      </c>
      <c r="B19" s="103">
        <v>5.0578336171033129</v>
      </c>
      <c r="C19" s="103">
        <v>4.9635915508101691</v>
      </c>
      <c r="D19" s="103">
        <v>2.95</v>
      </c>
      <c r="E19" s="103">
        <v>2.9435404856937302</v>
      </c>
      <c r="F19" s="103">
        <v>5.6195922899999999</v>
      </c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>
      <c r="A20" s="92">
        <v>41609</v>
      </c>
      <c r="B20" s="103">
        <v>4.9760803667222229</v>
      </c>
      <c r="C20" s="103">
        <v>4.9630611229521895</v>
      </c>
      <c r="D20" s="103">
        <v>2.84</v>
      </c>
      <c r="E20" s="103">
        <v>2.7933570682344837</v>
      </c>
      <c r="F20" s="103">
        <v>5.5891966499999999</v>
      </c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>
      <c r="A21" s="92">
        <v>41640</v>
      </c>
      <c r="B21" s="103">
        <v>4.9813675080742028</v>
      </c>
      <c r="C21" s="103">
        <v>4.9506665570818402</v>
      </c>
      <c r="D21" s="103">
        <v>2.85</v>
      </c>
      <c r="E21" s="103">
        <v>2.7944566179364312</v>
      </c>
      <c r="F21" s="103">
        <v>5.6029646700000004</v>
      </c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>
      <c r="A22" s="92">
        <v>41671</v>
      </c>
      <c r="B22" s="103">
        <v>4.9169152921943082</v>
      </c>
      <c r="C22" s="103">
        <v>4.8765579758531175</v>
      </c>
      <c r="D22" s="103">
        <v>2.86</v>
      </c>
      <c r="E22" s="103">
        <v>2.7700399472603254</v>
      </c>
      <c r="F22" s="103">
        <v>5.52455009</v>
      </c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>
      <c r="A23" s="92">
        <v>41699</v>
      </c>
      <c r="B23" s="103">
        <v>4.8685294313206207</v>
      </c>
      <c r="C23" s="103">
        <v>4.896142810584208</v>
      </c>
      <c r="D23" s="103">
        <v>2.89</v>
      </c>
      <c r="E23" s="103">
        <v>2.7901017116585498</v>
      </c>
      <c r="F23" s="103">
        <v>5.5628399399999999</v>
      </c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>
      <c r="A24" s="92">
        <v>41730</v>
      </c>
      <c r="B24" s="103">
        <v>4.8578543213823462</v>
      </c>
      <c r="C24" s="103">
        <v>4.8606327536753788</v>
      </c>
      <c r="D24" s="103">
        <v>2.93</v>
      </c>
      <c r="E24" s="103">
        <v>2.8034311896907895</v>
      </c>
      <c r="F24" s="103">
        <v>5.5756696100000003</v>
      </c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>
      <c r="A25" s="92">
        <v>41760</v>
      </c>
      <c r="B25" s="103">
        <v>4.8366073805894532</v>
      </c>
      <c r="C25" s="103">
        <v>4.8979365728918536</v>
      </c>
      <c r="D25" s="103">
        <v>3</v>
      </c>
      <c r="E25" s="103">
        <v>2.805625999986062</v>
      </c>
      <c r="F25" s="103">
        <v>5.6072115700000005</v>
      </c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>
      <c r="A26" s="92">
        <v>41791</v>
      </c>
      <c r="B26" s="103">
        <v>4.8022286844346826</v>
      </c>
      <c r="C26" s="103">
        <v>4.8471903890993007</v>
      </c>
      <c r="D26" s="103">
        <v>2.91</v>
      </c>
      <c r="E26" s="103">
        <v>2.720243015863693</v>
      </c>
      <c r="F26" s="103">
        <v>5.5078194299999996</v>
      </c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2">
        <v>41821</v>
      </c>
      <c r="B27" s="103">
        <v>4.8462931902994297</v>
      </c>
      <c r="C27" s="103">
        <v>4.900411326092148</v>
      </c>
      <c r="D27" s="103">
        <v>2.96</v>
      </c>
      <c r="E27" s="103">
        <v>2.7626453453669653</v>
      </c>
      <c r="F27" s="103">
        <v>5.5965089899999994</v>
      </c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2">
        <v>41852</v>
      </c>
      <c r="B28" s="103">
        <v>4.890375879124071</v>
      </c>
      <c r="C28" s="103">
        <v>4.9094123402459484</v>
      </c>
      <c r="D28" s="103">
        <v>2.98</v>
      </c>
      <c r="E28" s="103">
        <v>2.7936920926221815</v>
      </c>
      <c r="F28" s="103">
        <v>5.6072126200000003</v>
      </c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>
      <c r="A29" s="92">
        <v>41883</v>
      </c>
      <c r="B29" s="103">
        <v>4.8179053155974136</v>
      </c>
      <c r="C29" s="103">
        <v>4.846559896705414</v>
      </c>
      <c r="D29" s="103">
        <v>2.92</v>
      </c>
      <c r="E29" s="103">
        <v>2.8838358742029362</v>
      </c>
      <c r="F29" s="103">
        <v>5.5622983000000001</v>
      </c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>
      <c r="A30" s="92">
        <v>41913</v>
      </c>
      <c r="B30" s="103">
        <v>4.8581118273426442</v>
      </c>
      <c r="C30" s="103">
        <v>4.8841099016354814</v>
      </c>
      <c r="D30" s="103">
        <v>2.96</v>
      </c>
      <c r="E30" s="103">
        <v>2.9767798780813619</v>
      </c>
      <c r="F30" s="103">
        <v>5.6261033299999994</v>
      </c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>
      <c r="A31" s="92">
        <v>41944</v>
      </c>
      <c r="B31" s="103">
        <v>4.8480027220465134</v>
      </c>
      <c r="C31" s="103">
        <v>4.8703594907527199</v>
      </c>
      <c r="D31" s="103">
        <v>2.85</v>
      </c>
      <c r="E31" s="103">
        <v>2.8273017668145055</v>
      </c>
      <c r="F31" s="103">
        <v>5.5393274100000003</v>
      </c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>
      <c r="A32" s="92">
        <v>41974</v>
      </c>
      <c r="B32" s="103">
        <v>4.8808665312766779</v>
      </c>
      <c r="C32" s="103">
        <v>4.8606673178154054</v>
      </c>
      <c r="D32" s="103">
        <v>2.73</v>
      </c>
      <c r="E32" s="103">
        <v>2.7873405851064597</v>
      </c>
      <c r="F32" s="103">
        <v>5.4762131499999995</v>
      </c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>
      <c r="A33" s="92">
        <v>42005</v>
      </c>
      <c r="B33" s="103">
        <v>4.9129009954788385</v>
      </c>
      <c r="C33" s="103">
        <v>4.9161806156577388</v>
      </c>
      <c r="D33" s="103">
        <v>2.82</v>
      </c>
      <c r="E33" s="103">
        <v>2.8425205353917611</v>
      </c>
      <c r="F33" s="103">
        <v>5.5622152800000002</v>
      </c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>
      <c r="A34" s="92">
        <v>42036</v>
      </c>
      <c r="B34" s="103">
        <v>4.9422414853474299</v>
      </c>
      <c r="C34" s="103">
        <v>5.0328165730251069</v>
      </c>
      <c r="D34" s="103">
        <v>2.85</v>
      </c>
      <c r="E34" s="103">
        <v>2.9207157010609999</v>
      </c>
      <c r="F34" s="103">
        <v>5.6274479900000003</v>
      </c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>
      <c r="A35" s="92">
        <v>42064</v>
      </c>
      <c r="B35" s="103">
        <v>4.9239544409489104</v>
      </c>
      <c r="C35" s="103">
        <v>4.9602591007488082</v>
      </c>
      <c r="D35" s="103">
        <v>2.82</v>
      </c>
      <c r="E35" s="103">
        <v>2.9936242899153829</v>
      </c>
      <c r="F35" s="103">
        <v>5.54934949</v>
      </c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>
      <c r="A36" s="92">
        <v>42095</v>
      </c>
      <c r="B36" s="103">
        <v>4.9408589014767959</v>
      </c>
      <c r="C36" s="103">
        <v>5.026489518010826</v>
      </c>
      <c r="D36" s="103">
        <v>2.96</v>
      </c>
      <c r="E36" s="103">
        <v>3.0322041788095477</v>
      </c>
      <c r="F36" s="103">
        <v>5.6686213900000011</v>
      </c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>
      <c r="A37" s="92">
        <v>42125</v>
      </c>
      <c r="B37" s="103">
        <v>5.0084511245997474</v>
      </c>
      <c r="C37" s="103">
        <v>5.1595245777999832</v>
      </c>
      <c r="D37" s="103">
        <v>3.02</v>
      </c>
      <c r="E37" s="103">
        <v>3.1626381201000511</v>
      </c>
      <c r="F37" s="103">
        <v>5.8145859499999997</v>
      </c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>
      <c r="A38" s="92">
        <v>42156</v>
      </c>
      <c r="B38" s="103">
        <v>5.0290895884495725</v>
      </c>
      <c r="C38" s="103">
        <v>5.0848034339354449</v>
      </c>
      <c r="D38" s="103">
        <v>2.92</v>
      </c>
      <c r="E38" s="103">
        <v>3.1635656579481761</v>
      </c>
      <c r="F38" s="103">
        <v>5.7335744599999998</v>
      </c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>
      <c r="A39" s="92">
        <v>42186</v>
      </c>
      <c r="B39" s="103">
        <v>5.0874922740401969</v>
      </c>
      <c r="C39" s="103">
        <v>5.1262439149649186</v>
      </c>
      <c r="D39" s="103">
        <v>3.04</v>
      </c>
      <c r="E39" s="103">
        <v>3.2121545412017962</v>
      </c>
      <c r="F39" s="103">
        <v>5.8079371399999999</v>
      </c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>
      <c r="A40" s="92">
        <v>42217</v>
      </c>
      <c r="B40" s="103">
        <v>5.2056225035380663</v>
      </c>
      <c r="C40" s="103">
        <v>5.2629249741521003</v>
      </c>
      <c r="D40" s="103">
        <v>3.12</v>
      </c>
      <c r="E40" s="103">
        <v>3.3121962088794068</v>
      </c>
      <c r="F40" s="103">
        <v>5.8967730300000003</v>
      </c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>
      <c r="A41" s="92">
        <v>42248</v>
      </c>
      <c r="B41" s="103">
        <v>5.5449546503176057</v>
      </c>
      <c r="C41" s="103">
        <v>5.2523408542505452</v>
      </c>
      <c r="D41" s="103">
        <v>3.12</v>
      </c>
      <c r="E41" s="103">
        <v>3.3630596877072336</v>
      </c>
      <c r="F41" s="103">
        <v>5.9337469200000008</v>
      </c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>
      <c r="A42" s="92">
        <v>42278</v>
      </c>
      <c r="B42" s="103">
        <v>5.5812973883740522</v>
      </c>
      <c r="C42" s="103">
        <v>5.3084771969775959</v>
      </c>
      <c r="D42" s="103">
        <v>3.24</v>
      </c>
      <c r="E42" s="103">
        <v>3.3697852004516351</v>
      </c>
      <c r="F42" s="103">
        <v>6.0516803400000008</v>
      </c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>
      <c r="A43" s="92">
        <v>42309</v>
      </c>
      <c r="B43" s="103">
        <v>5.6887664764902617</v>
      </c>
      <c r="C43" s="103">
        <v>5.4387908321284284</v>
      </c>
      <c r="D43" s="103">
        <v>3.38</v>
      </c>
      <c r="E43" s="103">
        <v>3.505436564768837</v>
      </c>
      <c r="F43" s="103">
        <v>6.2106091900000004</v>
      </c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>
      <c r="A44" s="92">
        <v>42339</v>
      </c>
      <c r="B44" s="103">
        <v>5.7162825805369435</v>
      </c>
      <c r="C44" s="103">
        <v>5.5855955900920389</v>
      </c>
      <c r="D44" s="103">
        <v>3.38</v>
      </c>
      <c r="E44" s="103"/>
      <c r="F44" s="103">
        <v>6.4176618000000003</v>
      </c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>
      <c r="A45" s="92">
        <v>42370</v>
      </c>
      <c r="B45" s="103">
        <v>5.8394361432055177</v>
      </c>
      <c r="C45" s="103">
        <v>5.6726699863122585</v>
      </c>
      <c r="D45" s="103">
        <v>3.47</v>
      </c>
      <c r="E45" s="103"/>
      <c r="F45" s="103">
        <v>6.5136765700000003</v>
      </c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>
      <c r="A46" s="92">
        <v>42401</v>
      </c>
      <c r="B46" s="103">
        <v>5.9793853309031491</v>
      </c>
      <c r="C46" s="103">
        <v>5.8908874596854375</v>
      </c>
      <c r="D46" s="103">
        <v>3.51</v>
      </c>
      <c r="E46" s="103"/>
      <c r="F46" s="103">
        <v>6.6919774800000003</v>
      </c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>
      <c r="A47" s="92">
        <v>42430</v>
      </c>
      <c r="B47" s="103">
        <v>5.9984534082919847</v>
      </c>
      <c r="C47" s="103">
        <v>5.9752626076950532</v>
      </c>
      <c r="D47" s="103">
        <v>3.53</v>
      </c>
      <c r="E47" s="103"/>
      <c r="F47" s="103">
        <v>6.7921011799999995</v>
      </c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>
      <c r="A48" s="92">
        <v>42461</v>
      </c>
      <c r="B48" s="103">
        <v>6.1323818596784383</v>
      </c>
      <c r="C48" s="103">
        <v>6.1632268934603811</v>
      </c>
      <c r="D48" s="103">
        <v>3.65</v>
      </c>
      <c r="E48" s="103"/>
      <c r="F48" s="103">
        <v>6.9623477399999993</v>
      </c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>
      <c r="A49" s="92">
        <v>42491</v>
      </c>
      <c r="B49" s="103">
        <v>6.1893023047451239</v>
      </c>
      <c r="C49" s="103">
        <v>6.2729975234549222</v>
      </c>
      <c r="D49" s="103">
        <v>3.73</v>
      </c>
      <c r="E49" s="103"/>
      <c r="F49" s="103">
        <v>7.1367279199999993</v>
      </c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>
      <c r="A50" s="92">
        <v>42522</v>
      </c>
      <c r="B50" s="103">
        <v>6.2708456753791122</v>
      </c>
      <c r="C50" s="103">
        <v>6.4654519078786512</v>
      </c>
      <c r="D50" s="103">
        <v>3.52</v>
      </c>
      <c r="E50" s="103"/>
      <c r="F50" s="103">
        <v>7.2835401800000001</v>
      </c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>
      <c r="A51" s="92">
        <v>42552</v>
      </c>
      <c r="B51" s="103">
        <v>6.4254303554425798</v>
      </c>
      <c r="C51" s="103">
        <v>6.6796231438226856</v>
      </c>
      <c r="D51" s="103">
        <v>3.56</v>
      </c>
      <c r="E51" s="103"/>
      <c r="F51" s="103">
        <v>7.5034254900000006</v>
      </c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>
      <c r="A52" s="92">
        <v>42583</v>
      </c>
      <c r="B52" s="103">
        <v>6.4304690723056153</v>
      </c>
      <c r="C52" s="103">
        <v>6.7266101313068569</v>
      </c>
      <c r="D52" s="103">
        <v>3.69</v>
      </c>
      <c r="E52" s="103"/>
      <c r="F52" s="103">
        <v>7.5998354899999994</v>
      </c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>
      <c r="A53" s="92">
        <v>42614</v>
      </c>
      <c r="B53" s="103">
        <v>6.5187729550107516</v>
      </c>
      <c r="C53" s="103">
        <v>6.7824396687202926</v>
      </c>
      <c r="D53" s="103">
        <v>3.73</v>
      </c>
      <c r="E53" s="103"/>
      <c r="F53" s="103">
        <v>7.716215130000001</v>
      </c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>
      <c r="A54" s="92">
        <v>42644</v>
      </c>
      <c r="B54" s="103">
        <v>6.5862623292484921</v>
      </c>
      <c r="C54" s="103">
        <v>6.9302768850527094</v>
      </c>
      <c r="D54" s="103">
        <v>3.89</v>
      </c>
      <c r="E54" s="103"/>
      <c r="F54" s="103">
        <v>7.8881793</v>
      </c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>
      <c r="A55" s="92">
        <v>42675</v>
      </c>
      <c r="B55" s="103">
        <v>6.5165324802103175</v>
      </c>
      <c r="C55" s="103">
        <v>6.8612675366913773</v>
      </c>
      <c r="D55" s="103">
        <v>3.81</v>
      </c>
      <c r="E55" s="103"/>
      <c r="F55" s="103">
        <v>7.8977384699999993</v>
      </c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>
      <c r="A56" s="92">
        <v>42705</v>
      </c>
      <c r="B56" s="103">
        <v>6.6181727309848934</v>
      </c>
      <c r="C56" s="103">
        <v>6.8776650592525339</v>
      </c>
      <c r="D56" s="103">
        <v>3.71</v>
      </c>
      <c r="E56" s="103"/>
      <c r="F56" s="103">
        <v>7.9419033899999993</v>
      </c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>
      <c r="A57" s="9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 ht="52.5" customHeight="1">
      <c r="A58" s="430" t="s">
        <v>266</v>
      </c>
      <c r="B58" s="430"/>
      <c r="C58" s="430"/>
      <c r="D58" s="430"/>
      <c r="E58" s="430"/>
      <c r="F58" s="430"/>
      <c r="G58" s="430"/>
      <c r="H58" s="430"/>
      <c r="I58" s="430"/>
      <c r="J58" s="430"/>
      <c r="K58" s="430"/>
      <c r="L58" s="430"/>
      <c r="M58" s="430"/>
      <c r="N58" s="430"/>
      <c r="O58" s="101"/>
    </row>
    <row r="59" spans="1:15" ht="52.5" customHeight="1">
      <c r="A59" s="430" t="s">
        <v>267</v>
      </c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101"/>
    </row>
    <row r="60" spans="1:15" ht="39.75" customHeight="1">
      <c r="A60" s="430" t="s">
        <v>268</v>
      </c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101"/>
    </row>
    <row r="61" spans="1:15" ht="52.5" customHeight="1">
      <c r="A61" s="430" t="s">
        <v>269</v>
      </c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101"/>
    </row>
    <row r="62" spans="1:15">
      <c r="A62" s="9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>
      <c r="A63" s="9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>
      <c r="A64" s="9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>
      <c r="A66" s="9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A67" s="92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A68" s="92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A69" s="92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A70" s="92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A71" s="92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A72" s="92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A73" s="9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A74" s="9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B77" s="101"/>
      <c r="C77" s="101"/>
      <c r="D77" s="101"/>
    </row>
  </sheetData>
  <mergeCells count="6">
    <mergeCell ref="A61:N61"/>
    <mergeCell ref="B6:F6"/>
    <mergeCell ref="A3:I3"/>
    <mergeCell ref="A58:N58"/>
    <mergeCell ref="A59:N59"/>
    <mergeCell ref="A60:N60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7"/>
  <sheetViews>
    <sheetView showGridLines="0" workbookViewId="0"/>
  </sheetViews>
  <sheetFormatPr defaultRowHeight="15.75"/>
  <cols>
    <col min="1" max="16384" width="9" style="79"/>
  </cols>
  <sheetData>
    <row r="1" spans="1:15">
      <c r="A1" s="78" t="s">
        <v>222</v>
      </c>
    </row>
    <row r="3" spans="1:15">
      <c r="A3" s="78" t="s">
        <v>783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16.5" customHeight="1">
      <c r="B7" s="108" t="s">
        <v>270</v>
      </c>
      <c r="C7" s="100" t="s">
        <v>271</v>
      </c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</row>
    <row r="8" spans="1:15">
      <c r="A8" s="92">
        <v>41244</v>
      </c>
      <c r="B8" s="103">
        <v>0.89445757430463169</v>
      </c>
      <c r="C8" s="107">
        <v>1.558073654390935</v>
      </c>
      <c r="D8" s="109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>
      <c r="A9" s="92">
        <v>41275</v>
      </c>
      <c r="B9" s="103">
        <v>0.89167980416350978</v>
      </c>
      <c r="C9" s="103">
        <v>1.566951566951567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>
      <c r="A10" s="92">
        <v>41306</v>
      </c>
      <c r="B10" s="103">
        <v>0.90340362786496453</v>
      </c>
      <c r="C10" s="103">
        <v>1.5759312320916905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>
      <c r="A11" s="92">
        <v>41334</v>
      </c>
      <c r="B11" s="103">
        <v>0.88819517117793234</v>
      </c>
      <c r="C11" s="103">
        <v>1.5743440233236152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>
      <c r="A12" s="92">
        <v>41365</v>
      </c>
      <c r="B12" s="103">
        <v>0.90706197786605847</v>
      </c>
      <c r="C12" s="103">
        <v>1.5942028985507246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>
      <c r="A13" s="92">
        <v>41395</v>
      </c>
      <c r="B13" s="103">
        <v>0.88950919819471208</v>
      </c>
      <c r="C13" s="103">
        <v>1.5652173913043479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>
      <c r="A14" s="92">
        <v>41426</v>
      </c>
      <c r="B14" s="103">
        <v>0.89026288105226581</v>
      </c>
      <c r="C14" s="103">
        <v>1.6099071207430342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>
      <c r="A15" s="92">
        <v>41456</v>
      </c>
      <c r="B15" s="103">
        <v>0.88052636741879853</v>
      </c>
      <c r="C15" s="103">
        <v>1.6300940438871474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>
      <c r="A16" s="92">
        <v>41487</v>
      </c>
      <c r="B16" s="103">
        <v>0.87716010479359541</v>
      </c>
      <c r="C16" s="103">
        <v>1.639871382636656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>
      <c r="A17" s="92">
        <v>41518</v>
      </c>
      <c r="B17" s="103">
        <v>0.87637696757261729</v>
      </c>
      <c r="C17" s="103">
        <v>1.6346153846153844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>
      <c r="A18" s="92">
        <v>41548</v>
      </c>
      <c r="B18" s="103">
        <v>0.88686304483183453</v>
      </c>
      <c r="C18" s="103">
        <v>1.6776315789473684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>
      <c r="A19" s="92">
        <v>41579</v>
      </c>
      <c r="B19" s="103">
        <v>0.90753914818258097</v>
      </c>
      <c r="C19" s="103">
        <v>1.7288135593220337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>
      <c r="A20" s="92">
        <v>41609</v>
      </c>
      <c r="B20" s="103">
        <v>0.89458294511788206</v>
      </c>
      <c r="C20" s="103">
        <v>1.7605633802816902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>
      <c r="A21" s="92">
        <v>41640</v>
      </c>
      <c r="B21" s="103">
        <v>0.89238470961124228</v>
      </c>
      <c r="C21" s="103">
        <v>1.7543859649122806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>
      <c r="A22" s="92">
        <v>41671</v>
      </c>
      <c r="B22" s="103">
        <v>0.88695005388212533</v>
      </c>
      <c r="C22" s="103">
        <v>1.7132867132867136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>
      <c r="A23" s="92">
        <v>41699</v>
      </c>
      <c r="B23" s="103">
        <v>0.88084504548948073</v>
      </c>
      <c r="C23" s="103">
        <v>1.6955017301038062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>
      <c r="A24" s="92">
        <v>41730</v>
      </c>
      <c r="B24" s="103">
        <v>0.87881821247295899</v>
      </c>
      <c r="C24" s="103">
        <v>1.6723549488054608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>
      <c r="A25" s="92">
        <v>41760</v>
      </c>
      <c r="B25" s="103">
        <v>0.85604046504705</v>
      </c>
      <c r="C25" s="103">
        <v>1.5999999999999999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>
      <c r="A26" s="92">
        <v>41791</v>
      </c>
      <c r="B26" s="103">
        <v>0.87148826518446709</v>
      </c>
      <c r="C26" s="103">
        <v>1.6494845360824741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2">
        <v>41821</v>
      </c>
      <c r="B27" s="103">
        <v>0.85767752871955993</v>
      </c>
      <c r="C27" s="103">
        <v>1.6216216216216215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2">
        <v>41852</v>
      </c>
      <c r="B28" s="103">
        <v>0.87387447776146576</v>
      </c>
      <c r="C28" s="103">
        <v>1.644295302013423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>
      <c r="A29" s="92">
        <v>41883</v>
      </c>
      <c r="B29" s="103">
        <v>0.86295263955908297</v>
      </c>
      <c r="C29" s="103">
        <v>1.6494845360824741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>
      <c r="A30" s="92">
        <v>41913</v>
      </c>
      <c r="B30" s="103">
        <v>0.87094027830448695</v>
      </c>
      <c r="C30" s="103">
        <v>1.6554054054054055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>
      <c r="A31" s="92">
        <v>41944</v>
      </c>
      <c r="B31" s="103">
        <v>0.86653119498491593</v>
      </c>
      <c r="C31" s="103">
        <v>1.6842105263157894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>
      <c r="A32" s="92">
        <v>41974</v>
      </c>
      <c r="B32" s="103">
        <v>0.8947789039219558</v>
      </c>
      <c r="C32" s="103">
        <v>1.7948717948717949</v>
      </c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>
      <c r="A33" s="92">
        <v>42005</v>
      </c>
      <c r="B33" s="103">
        <v>0.88094396806590347</v>
      </c>
      <c r="C33" s="103">
        <v>1.7375886524822697</v>
      </c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>
      <c r="A34" s="92">
        <v>42036</v>
      </c>
      <c r="B34" s="103">
        <v>0.8707321700186873</v>
      </c>
      <c r="C34" s="103">
        <v>1.7192982456140351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>
      <c r="A35" s="92">
        <v>42064</v>
      </c>
      <c r="B35" s="103">
        <v>0.88298637684108094</v>
      </c>
      <c r="C35" s="103">
        <v>1.7375886524822697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>
      <c r="A36" s="92">
        <v>42095</v>
      </c>
      <c r="B36" s="103">
        <v>0.86440770389853105</v>
      </c>
      <c r="C36" s="103">
        <v>1.6554054054054055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>
      <c r="A37" s="92">
        <v>42125</v>
      </c>
      <c r="B37" s="103">
        <v>0.85990645645198527</v>
      </c>
      <c r="C37" s="103">
        <v>1.6556291390728477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>
      <c r="A38" s="92">
        <v>42156</v>
      </c>
      <c r="B38" s="103">
        <v>0.87205634720230008</v>
      </c>
      <c r="C38" s="103">
        <v>1.7123287671232876</v>
      </c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>
      <c r="A39" s="92">
        <v>42186</v>
      </c>
      <c r="B39" s="103">
        <v>0.87810867732635267</v>
      </c>
      <c r="C39" s="103">
        <v>1.6776315789473684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>
      <c r="A40" s="92">
        <v>42217</v>
      </c>
      <c r="B40" s="103">
        <v>0.88183824840210945</v>
      </c>
      <c r="C40" s="103">
        <v>1.6666666666666667</v>
      </c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>
      <c r="A41" s="92">
        <v>42248</v>
      </c>
      <c r="B41" s="103">
        <v>0.92690168188029143</v>
      </c>
      <c r="C41" s="103">
        <v>1.7628205128205128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>
      <c r="A42" s="92">
        <v>42278</v>
      </c>
      <c r="B42" s="103">
        <v>0.92536282245205281</v>
      </c>
      <c r="C42" s="103">
        <v>1.7283950617283947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>
      <c r="A43" s="92">
        <v>42309</v>
      </c>
      <c r="B43" s="103">
        <v>0.91778436311494904</v>
      </c>
      <c r="C43" s="103">
        <v>1.6863905325443789</v>
      </c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>
      <c r="A44" s="92">
        <v>42339</v>
      </c>
      <c r="B44" s="103">
        <v>0.8881739452209837</v>
      </c>
      <c r="C44" s="103">
        <v>1.6863905325443789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>
      <c r="A45" s="92">
        <v>42370</v>
      </c>
      <c r="B45" s="103">
        <v>0.89043414079124283</v>
      </c>
      <c r="C45" s="103">
        <v>1.6714697406340056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>
      <c r="A46" s="92">
        <v>42401</v>
      </c>
      <c r="B46" s="103">
        <v>0.89659596403782271</v>
      </c>
      <c r="C46" s="103">
        <v>1.7094017094017095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>
      <c r="A47" s="92">
        <v>42430</v>
      </c>
      <c r="B47" s="103">
        <v>0.88337906650560238</v>
      </c>
      <c r="C47" s="103">
        <v>1.6997167138810199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>
      <c r="A48" s="92">
        <v>42461</v>
      </c>
      <c r="B48" s="103">
        <v>0.87614124255161097</v>
      </c>
      <c r="C48" s="103">
        <v>1.6712328767123288</v>
      </c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>
      <c r="A49" s="92">
        <v>42491</v>
      </c>
      <c r="B49" s="103">
        <v>0.86874546283670018</v>
      </c>
      <c r="C49" s="103">
        <v>1.6621983914209115</v>
      </c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>
      <c r="A50" s="92">
        <v>42522</v>
      </c>
      <c r="B50" s="103">
        <v>0.86496399337499086</v>
      </c>
      <c r="C50" s="103">
        <v>1.7897727272727273</v>
      </c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>
      <c r="A51" s="92">
        <v>42552</v>
      </c>
      <c r="B51" s="103">
        <v>0.85294376662091698</v>
      </c>
      <c r="C51" s="103">
        <v>1.7977528089887642</v>
      </c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>
      <c r="A52" s="92">
        <v>42583</v>
      </c>
      <c r="B52" s="103">
        <v>0.84212349180732082</v>
      </c>
      <c r="C52" s="103">
        <v>1.7344173441734418</v>
      </c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>
      <c r="A53" s="92">
        <v>42614</v>
      </c>
      <c r="B53" s="103">
        <v>0.84238190492234233</v>
      </c>
      <c r="C53" s="103">
        <v>1.7426273458445041</v>
      </c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>
      <c r="A54" s="92">
        <v>42644</v>
      </c>
      <c r="B54" s="103">
        <v>0.83669497725539776</v>
      </c>
      <c r="C54" s="103">
        <v>1.6966580976863752</v>
      </c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>
      <c r="A55" s="92">
        <v>42675</v>
      </c>
      <c r="B55" s="103">
        <v>0.82302041586849362</v>
      </c>
      <c r="C55" s="103">
        <v>1.7060367454068242</v>
      </c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>
      <c r="A56" s="92">
        <v>42705</v>
      </c>
      <c r="B56" s="103">
        <v>0.83103503982563554</v>
      </c>
      <c r="C56" s="103">
        <v>1.7789757412398921</v>
      </c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>
      <c r="A57" s="9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>
      <c r="A58" s="9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>
      <c r="A59" s="9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>
      <c r="A60" s="9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>
      <c r="A61" s="9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>
      <c r="A62" s="9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>
      <c r="A63" s="9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>
      <c r="A64" s="9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>
      <c r="A66" s="9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A67" s="92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A68" s="92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A69" s="92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A70" s="92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A71" s="92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A72" s="92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A73" s="9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A74" s="92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C77" s="101"/>
      <c r="D77" s="101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8"/>
  <sheetViews>
    <sheetView workbookViewId="0">
      <selection activeCell="A4" sqref="A4"/>
    </sheetView>
  </sheetViews>
  <sheetFormatPr defaultRowHeight="15.75"/>
  <cols>
    <col min="1" max="3" width="9" style="79"/>
    <col min="4" max="4" width="13.875" style="79" bestFit="1" customWidth="1"/>
    <col min="5" max="5" width="12" style="79" bestFit="1" customWidth="1"/>
    <col min="6" max="16384" width="9" style="79"/>
  </cols>
  <sheetData>
    <row r="1" spans="1:15">
      <c r="A1" s="78" t="s">
        <v>222</v>
      </c>
    </row>
    <row r="3" spans="1:15">
      <c r="A3" s="78" t="s">
        <v>873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16.5" customHeight="1">
      <c r="B7" s="100" t="s">
        <v>230</v>
      </c>
      <c r="C7" s="100" t="s">
        <v>231</v>
      </c>
      <c r="D7" s="100" t="s">
        <v>272</v>
      </c>
      <c r="E7" s="100" t="s">
        <v>273</v>
      </c>
    </row>
    <row r="8" spans="1:15" ht="16.5" customHeight="1">
      <c r="A8" s="92">
        <v>40878</v>
      </c>
      <c r="B8" s="103">
        <v>2.405132425736372</v>
      </c>
      <c r="C8" s="103">
        <v>4.2762538114570185</v>
      </c>
      <c r="D8" s="107">
        <v>1.62</v>
      </c>
      <c r="E8" s="103">
        <v>5.73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>
      <c r="A9" s="92">
        <v>40909</v>
      </c>
      <c r="B9" s="103">
        <v>2.6437286398683875</v>
      </c>
      <c r="C9" s="103">
        <v>4.7471973777254162</v>
      </c>
      <c r="D9" s="103">
        <v>1.93</v>
      </c>
      <c r="E9" s="103">
        <v>6.12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>
      <c r="A10" s="92">
        <v>40940</v>
      </c>
      <c r="B10" s="103">
        <v>2.8962104765008956</v>
      </c>
      <c r="C10" s="103">
        <v>4.7181341299603767</v>
      </c>
      <c r="D10" s="103">
        <v>1.88</v>
      </c>
      <c r="E10" s="103">
        <v>6.35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>
      <c r="A11" s="92">
        <v>40969</v>
      </c>
      <c r="B11" s="103">
        <v>2.8568159459246125</v>
      </c>
      <c r="C11" s="103">
        <v>4.8631938660364877</v>
      </c>
      <c r="D11" s="103">
        <v>1.98</v>
      </c>
      <c r="E11" s="103">
        <v>6.39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>
      <c r="A12" s="92">
        <v>41000</v>
      </c>
      <c r="B12" s="103">
        <v>2.8354311348101979</v>
      </c>
      <c r="C12" s="103">
        <v>4.7012959243243344</v>
      </c>
      <c r="D12" s="103">
        <v>1.71</v>
      </c>
      <c r="E12" s="103">
        <v>6.48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>
      <c r="A13" s="92">
        <v>41030</v>
      </c>
      <c r="B13" s="103">
        <v>2.6415642675704962</v>
      </c>
      <c r="C13" s="103">
        <v>4.766368130663805</v>
      </c>
      <c r="D13" s="103">
        <v>1.86</v>
      </c>
      <c r="E13" s="103">
        <v>6.18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>
      <c r="A14" s="92">
        <v>41061</v>
      </c>
      <c r="B14" s="103">
        <v>2.6844975020191457</v>
      </c>
      <c r="C14" s="103">
        <v>4.4777948644814147</v>
      </c>
      <c r="D14" s="103">
        <v>1.67</v>
      </c>
      <c r="E14" s="103">
        <v>6.08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>
      <c r="A15" s="92">
        <v>41091</v>
      </c>
      <c r="B15" s="103">
        <v>2.6760029298282784</v>
      </c>
      <c r="C15" s="103">
        <v>4.7667733553364595</v>
      </c>
      <c r="D15" s="103">
        <v>1.95</v>
      </c>
      <c r="E15" s="103">
        <v>6.06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>
      <c r="A16" s="92">
        <v>41122</v>
      </c>
      <c r="B16" s="103">
        <v>2.721699059079393</v>
      </c>
      <c r="C16" s="103">
        <v>4.5075371543875606</v>
      </c>
      <c r="D16" s="103">
        <v>1.95</v>
      </c>
      <c r="E16" s="103">
        <v>5.75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>
      <c r="A17" s="92">
        <v>41153</v>
      </c>
      <c r="B17" s="103">
        <v>2.9460075187860735</v>
      </c>
      <c r="C17" s="103">
        <v>4.296255392147728</v>
      </c>
      <c r="D17" s="103">
        <v>1.74</v>
      </c>
      <c r="E17" s="103">
        <v>5.99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>
      <c r="A18" s="92">
        <v>41183</v>
      </c>
      <c r="B18" s="103">
        <v>2.8204831129720125</v>
      </c>
      <c r="C18" s="103">
        <v>4.4777624346938234</v>
      </c>
      <c r="D18" s="103">
        <v>1.81</v>
      </c>
      <c r="E18" s="103">
        <v>5.98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>
      <c r="A19" s="92">
        <v>41214</v>
      </c>
      <c r="B19" s="103">
        <v>2.7258222593376478</v>
      </c>
      <c r="C19" s="103">
        <v>4.2672865347825919</v>
      </c>
      <c r="D19" s="103">
        <v>1.66</v>
      </c>
      <c r="E19" s="103">
        <v>5.81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>
      <c r="A20" s="92">
        <v>41244</v>
      </c>
      <c r="B20" s="103">
        <v>2.546653016113424</v>
      </c>
      <c r="C20" s="103">
        <v>4.0850871697667204</v>
      </c>
      <c r="D20" s="103">
        <v>1.57</v>
      </c>
      <c r="E20" s="103">
        <v>5.51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>
      <c r="A21" s="92">
        <v>41275</v>
      </c>
      <c r="B21" s="103">
        <v>2.8998022881998593</v>
      </c>
      <c r="C21" s="103">
        <v>4.4240587870264418</v>
      </c>
      <c r="D21" s="103">
        <v>1.96</v>
      </c>
      <c r="E21" s="103">
        <v>5.75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>
      <c r="A22" s="92">
        <v>41306</v>
      </c>
      <c r="B22" s="103">
        <v>3.217664686732121</v>
      </c>
      <c r="C22" s="103">
        <v>4.2239793139742146</v>
      </c>
      <c r="D22" s="103">
        <v>1.87</v>
      </c>
      <c r="E22" s="103">
        <v>5.96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>
      <c r="A23" s="92">
        <v>41334</v>
      </c>
      <c r="B23" s="103">
        <v>3.2552610097318024</v>
      </c>
      <c r="C23" s="103">
        <v>4.3154306650055059</v>
      </c>
      <c r="D23" s="103">
        <v>1.88</v>
      </c>
      <c r="E23" s="103">
        <v>6.11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>
      <c r="A24" s="92">
        <v>41365</v>
      </c>
      <c r="B24" s="103">
        <v>3.1760968568936185</v>
      </c>
      <c r="C24" s="103">
        <v>4.4390676802811013</v>
      </c>
      <c r="D24" s="103">
        <v>2.0099999999999998</v>
      </c>
      <c r="E24" s="103">
        <v>5.97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>
      <c r="A25" s="92">
        <v>41395</v>
      </c>
      <c r="B25" s="103">
        <v>2.8881209690046061</v>
      </c>
      <c r="C25" s="103">
        <v>4.2788495499962043</v>
      </c>
      <c r="D25" s="103">
        <v>1.83</v>
      </c>
      <c r="E25" s="103">
        <v>5.68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>
      <c r="A26" s="92">
        <v>41426</v>
      </c>
      <c r="B26" s="103">
        <v>2.9515381428130301</v>
      </c>
      <c r="C26" s="103">
        <v>3.8259075912306093</v>
      </c>
      <c r="D26" s="103">
        <v>1.42</v>
      </c>
      <c r="E26" s="103">
        <v>5.73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2">
        <v>41456</v>
      </c>
      <c r="B27" s="103">
        <v>3.0672167063856404</v>
      </c>
      <c r="C27" s="103">
        <v>4.0956633343113023</v>
      </c>
      <c r="D27" s="103">
        <v>1.78</v>
      </c>
      <c r="E27" s="103">
        <v>5.69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2">
        <v>41487</v>
      </c>
      <c r="B28" s="103">
        <v>2.8163327178203095</v>
      </c>
      <c r="C28" s="103">
        <v>3.8789121892931275</v>
      </c>
      <c r="D28" s="103">
        <v>1.6</v>
      </c>
      <c r="E28" s="103">
        <v>5.38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>
      <c r="A29" s="92">
        <v>41518</v>
      </c>
      <c r="B29" s="103">
        <v>2.9788846796732091</v>
      </c>
      <c r="C29" s="103">
        <v>3.6494771742782843</v>
      </c>
      <c r="D29" s="103">
        <v>1.43</v>
      </c>
      <c r="E29" s="103">
        <v>5.5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>
      <c r="A30" s="92">
        <v>41548</v>
      </c>
      <c r="B30" s="103">
        <v>3.0338684145122006</v>
      </c>
      <c r="C30" s="103">
        <v>3.8599776149733409</v>
      </c>
      <c r="D30" s="103">
        <v>1.64</v>
      </c>
      <c r="E30" s="103">
        <v>5.52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>
      <c r="A31" s="92">
        <v>41579</v>
      </c>
      <c r="B31" s="103">
        <v>2.7988705262113078</v>
      </c>
      <c r="C31" s="103">
        <v>3.5362333798831109</v>
      </c>
      <c r="D31" s="103">
        <v>1.33</v>
      </c>
      <c r="E31" s="103">
        <v>5.29</v>
      </c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>
      <c r="A32" s="92">
        <v>41609</v>
      </c>
      <c r="B32" s="103">
        <v>2.84913422579839</v>
      </c>
      <c r="C32" s="103">
        <v>3.7591859436037391</v>
      </c>
      <c r="D32" s="103">
        <v>1.64</v>
      </c>
      <c r="E32" s="103">
        <v>5.24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>
      <c r="A33" s="92">
        <v>41640</v>
      </c>
      <c r="B33" s="103">
        <v>3.0835982970018385</v>
      </c>
      <c r="C33" s="103">
        <v>3.883367070347199</v>
      </c>
      <c r="D33" s="103">
        <v>1.74</v>
      </c>
      <c r="E33" s="103">
        <v>5.47</v>
      </c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>
      <c r="A34" s="92">
        <v>41671</v>
      </c>
      <c r="B34" s="103">
        <v>3.1780609583152111</v>
      </c>
      <c r="C34" s="103">
        <v>3.477326659057498</v>
      </c>
      <c r="D34" s="103">
        <v>1.49</v>
      </c>
      <c r="E34" s="103">
        <v>5.44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>
      <c r="A35" s="92">
        <v>41699</v>
      </c>
      <c r="B35" s="103">
        <v>3.3261129013206032</v>
      </c>
      <c r="C35" s="103">
        <v>3.855986940727365</v>
      </c>
      <c r="D35" s="103">
        <v>1.69</v>
      </c>
      <c r="E35" s="103">
        <v>5.76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>
      <c r="A36" s="92">
        <v>41730</v>
      </c>
      <c r="B36" s="103">
        <v>3.4264407781613238</v>
      </c>
      <c r="C36" s="103">
        <v>4.1629387614529643</v>
      </c>
      <c r="D36" s="103">
        <v>1.93</v>
      </c>
      <c r="E36" s="103">
        <v>5.88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>
      <c r="A37" s="92">
        <v>41760</v>
      </c>
      <c r="B37" s="103">
        <v>3.4206379767640112</v>
      </c>
      <c r="C37" s="103">
        <v>3.9443080153059578</v>
      </c>
      <c r="D37" s="103">
        <v>1.81</v>
      </c>
      <c r="E37" s="103">
        <v>5.79</v>
      </c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>
      <c r="A38" s="92">
        <v>41791</v>
      </c>
      <c r="B38" s="103">
        <v>3.3544447614573034</v>
      </c>
      <c r="C38" s="103">
        <v>3.6829461917461295</v>
      </c>
      <c r="D38" s="103">
        <v>1.55</v>
      </c>
      <c r="E38" s="103">
        <v>5.73</v>
      </c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>
      <c r="A39" s="92">
        <v>41821</v>
      </c>
      <c r="B39" s="103">
        <v>3.2298308874435753</v>
      </c>
      <c r="C39" s="103">
        <v>3.7076806849121304</v>
      </c>
      <c r="D39" s="103">
        <v>1.75</v>
      </c>
      <c r="E39" s="103">
        <v>5.38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>
      <c r="A40" s="92">
        <v>41852</v>
      </c>
      <c r="B40" s="103">
        <v>3.214251657682341</v>
      </c>
      <c r="C40" s="103">
        <v>3.3566693259315827</v>
      </c>
      <c r="D40" s="103">
        <v>1.57</v>
      </c>
      <c r="E40" s="103">
        <v>5.2</v>
      </c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>
      <c r="A41" s="92">
        <v>41883</v>
      </c>
      <c r="B41" s="103">
        <v>3.3619194434566921</v>
      </c>
      <c r="C41" s="103">
        <v>3.4646631050286478</v>
      </c>
      <c r="D41" s="103">
        <v>1.92</v>
      </c>
      <c r="E41" s="103">
        <v>5.0999999999999996</v>
      </c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>
      <c r="A42" s="92">
        <v>41913</v>
      </c>
      <c r="B42" s="103">
        <v>3.1798530795002908</v>
      </c>
      <c r="C42" s="103">
        <v>3.34576981788689</v>
      </c>
      <c r="D42" s="103">
        <v>1.64</v>
      </c>
      <c r="E42" s="103">
        <v>5.08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>
      <c r="A43" s="92">
        <v>41944</v>
      </c>
      <c r="B43" s="103">
        <v>3.1285684142442172</v>
      </c>
      <c r="C43" s="103">
        <v>3.2150086061483449</v>
      </c>
      <c r="D43" s="103">
        <v>1.44</v>
      </c>
      <c r="E43" s="103">
        <v>5.13</v>
      </c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>
      <c r="A44" s="92">
        <v>41974</v>
      </c>
      <c r="B44" s="103">
        <v>3.2179554653362183</v>
      </c>
      <c r="C44" s="103">
        <v>3.458697678418547</v>
      </c>
      <c r="D44" s="103">
        <v>1.89</v>
      </c>
      <c r="E44" s="103">
        <v>4.97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>
      <c r="A45" s="92">
        <v>42005</v>
      </c>
      <c r="B45" s="103">
        <v>3.2591875591899799</v>
      </c>
      <c r="C45" s="103">
        <v>3.7769838438718466</v>
      </c>
      <c r="D45" s="103">
        <v>2.09</v>
      </c>
      <c r="E45" s="103">
        <v>5.24</v>
      </c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>
      <c r="A46" s="92">
        <v>42036</v>
      </c>
      <c r="B46" s="103">
        <v>3.1983089745012174</v>
      </c>
      <c r="C46" s="103">
        <v>3.8989992732076031</v>
      </c>
      <c r="D46" s="103">
        <v>1.97</v>
      </c>
      <c r="E46" s="103">
        <v>5.33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>
      <c r="A47" s="92">
        <v>42064</v>
      </c>
      <c r="B47" s="103">
        <v>3.6083937698806889</v>
      </c>
      <c r="C47" s="103">
        <v>4.1395995919780173</v>
      </c>
      <c r="D47" s="103">
        <v>2.54</v>
      </c>
      <c r="E47" s="103">
        <v>5.46</v>
      </c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>
      <c r="A48" s="92">
        <v>42095</v>
      </c>
      <c r="B48" s="103">
        <v>3.4606178992105385</v>
      </c>
      <c r="C48" s="103">
        <v>4.1115460835499862</v>
      </c>
      <c r="D48" s="103">
        <v>2.38</v>
      </c>
      <c r="E48" s="103">
        <v>5.5</v>
      </c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>
      <c r="A49" s="92">
        <v>42125</v>
      </c>
      <c r="B49" s="103">
        <v>3.2795298860168249</v>
      </c>
      <c r="C49" s="103">
        <v>3.8055191244746043</v>
      </c>
      <c r="D49" s="103">
        <v>2.08</v>
      </c>
      <c r="E49" s="103">
        <v>5.47</v>
      </c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>
      <c r="A50" s="92">
        <v>42156</v>
      </c>
      <c r="B50" s="103">
        <v>3.3681405030259417</v>
      </c>
      <c r="C50" s="103">
        <v>4.0884729297027906</v>
      </c>
      <c r="D50" s="103">
        <v>2.2400000000000002</v>
      </c>
      <c r="E50" s="103">
        <v>5.6</v>
      </c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>
      <c r="A51" s="92">
        <v>42186</v>
      </c>
      <c r="B51" s="103">
        <v>3.5776191315942873</v>
      </c>
      <c r="C51" s="103">
        <v>4.0407748611402354</v>
      </c>
      <c r="D51" s="103">
        <v>2.2799999999999998</v>
      </c>
      <c r="E51" s="103">
        <v>5.61</v>
      </c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>
      <c r="A52" s="92">
        <v>42217</v>
      </c>
      <c r="B52" s="103">
        <v>3.5083828442016434</v>
      </c>
      <c r="C52" s="103">
        <v>3.733388139967607</v>
      </c>
      <c r="D52" s="103">
        <v>2.0699999999999998</v>
      </c>
      <c r="E52" s="103">
        <v>5.61</v>
      </c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>
      <c r="A53" s="92">
        <v>42248</v>
      </c>
      <c r="B53" s="103">
        <v>3.8314360610130334</v>
      </c>
      <c r="C53" s="103">
        <v>4.1155544254603678</v>
      </c>
      <c r="D53" s="103">
        <v>2.31</v>
      </c>
      <c r="E53" s="103">
        <v>5.82</v>
      </c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>
      <c r="A54" s="92">
        <v>42278</v>
      </c>
      <c r="B54" s="103">
        <v>4.2981053112033152</v>
      </c>
      <c r="C54" s="103">
        <v>4.3693647363660215</v>
      </c>
      <c r="D54" s="103">
        <v>2.4300000000000002</v>
      </c>
      <c r="E54" s="103">
        <v>6.46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>
      <c r="A55" s="92">
        <v>42309</v>
      </c>
      <c r="B55" s="103">
        <v>3.8489893428377004</v>
      </c>
      <c r="C55" s="103">
        <v>3.9585326416823947</v>
      </c>
      <c r="D55" s="103">
        <v>2.0499999999999998</v>
      </c>
      <c r="E55" s="103">
        <v>5.96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>
      <c r="A56" s="92">
        <v>42339</v>
      </c>
      <c r="B56" s="103">
        <v>4.0551949892189754</v>
      </c>
      <c r="C56" s="103">
        <v>3.9504717727508645</v>
      </c>
      <c r="D56" s="103">
        <v>2.56</v>
      </c>
      <c r="E56" s="103">
        <v>5.64</v>
      </c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>
      <c r="A57" s="92">
        <v>42370</v>
      </c>
      <c r="B57" s="103">
        <v>4.3759082070338016</v>
      </c>
      <c r="C57" s="103">
        <v>4.0644861452015197</v>
      </c>
      <c r="D57" s="103">
        <v>2.68</v>
      </c>
      <c r="E57" s="103">
        <v>5.97</v>
      </c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>
      <c r="A58" s="92">
        <v>42401</v>
      </c>
      <c r="B58" s="103">
        <v>4.0246414648894921</v>
      </c>
      <c r="C58" s="103">
        <v>4.1958971866591703</v>
      </c>
      <c r="D58" s="103">
        <v>2.54</v>
      </c>
      <c r="E58" s="103">
        <v>5.82</v>
      </c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>
      <c r="A59" s="92">
        <v>42430</v>
      </c>
      <c r="B59" s="103">
        <v>4.6928003001957999</v>
      </c>
      <c r="C59" s="103">
        <v>4.5889429298084119</v>
      </c>
      <c r="D59" s="103">
        <v>3.2</v>
      </c>
      <c r="E59" s="103">
        <v>6.21</v>
      </c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>
      <c r="A60" s="92">
        <v>42461</v>
      </c>
      <c r="B60" s="103">
        <v>4.465540664402428</v>
      </c>
      <c r="C60" s="103">
        <v>4.3921615847344349</v>
      </c>
      <c r="D60" s="103">
        <v>2.87</v>
      </c>
      <c r="E60" s="103">
        <v>6.1</v>
      </c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>
      <c r="A61" s="92">
        <v>42491</v>
      </c>
      <c r="B61" s="103">
        <v>4.5784313165524964</v>
      </c>
      <c r="C61" s="103">
        <v>4.8336341073530793</v>
      </c>
      <c r="D61" s="103">
        <v>3.24</v>
      </c>
      <c r="E61" s="103">
        <v>6.23</v>
      </c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>
      <c r="A62" s="92">
        <v>42522</v>
      </c>
      <c r="B62" s="103">
        <v>4.4247291821132508</v>
      </c>
      <c r="C62" s="103">
        <v>4.6591761317967748</v>
      </c>
      <c r="D62" s="103">
        <v>3.16</v>
      </c>
      <c r="E62" s="103">
        <v>5.96</v>
      </c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>
      <c r="A63" s="92">
        <v>42552</v>
      </c>
      <c r="B63" s="103">
        <v>4.8047160975143619</v>
      </c>
      <c r="C63" s="103">
        <v>4.4135878010177034</v>
      </c>
      <c r="D63" s="103">
        <v>3.17</v>
      </c>
      <c r="E63" s="103">
        <v>6.15</v>
      </c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>
      <c r="A64" s="92">
        <v>42583</v>
      </c>
      <c r="B64" s="103">
        <v>4.9686312877402532</v>
      </c>
      <c r="C64" s="103">
        <v>4.4340142893796095</v>
      </c>
      <c r="D64" s="103">
        <v>3.34</v>
      </c>
      <c r="E64" s="103">
        <v>6.17</v>
      </c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2">
        <v>42614</v>
      </c>
      <c r="B65" s="103">
        <v>5.2453550373299667</v>
      </c>
      <c r="C65" s="103">
        <v>4.3810419551724902</v>
      </c>
      <c r="D65" s="103">
        <v>3.09</v>
      </c>
      <c r="E65" s="103">
        <v>6.68</v>
      </c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>
      <c r="A66" s="92">
        <v>42644</v>
      </c>
      <c r="B66" s="103">
        <v>4.8668916856748483</v>
      </c>
      <c r="C66" s="103">
        <v>4.3433812249578754</v>
      </c>
      <c r="D66" s="103">
        <v>2.61</v>
      </c>
      <c r="E66" s="103">
        <v>6.68</v>
      </c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A67" s="92">
        <v>42675</v>
      </c>
      <c r="B67" s="103">
        <v>4.652369231070737</v>
      </c>
      <c r="C67" s="103">
        <v>4.1738841624701619</v>
      </c>
      <c r="D67" s="103">
        <v>2.57</v>
      </c>
      <c r="E67" s="103">
        <v>6.32</v>
      </c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A68" s="92">
        <v>42705</v>
      </c>
      <c r="B68" s="103">
        <v>4.8957058276375891</v>
      </c>
      <c r="C68" s="103">
        <v>3.9403693304365994</v>
      </c>
      <c r="D68" s="103">
        <v>3.1</v>
      </c>
      <c r="E68" s="103">
        <v>5.83</v>
      </c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A69" s="92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A70" s="92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A71" s="92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A72" s="92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A73" s="9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A74" s="9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A75" s="9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A76" s="9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A77" s="9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1:15">
      <c r="A78" s="92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69"/>
  <sheetViews>
    <sheetView showGridLines="0" workbookViewId="0"/>
  </sheetViews>
  <sheetFormatPr defaultRowHeight="16.5"/>
  <cols>
    <col min="2" max="2" width="12.25" bestFit="1" customWidth="1"/>
    <col min="3" max="3" width="14.375" bestFit="1" customWidth="1"/>
    <col min="4" max="4" width="14.125" bestFit="1" customWidth="1"/>
  </cols>
  <sheetData>
    <row r="1" spans="1:4">
      <c r="A1" s="78" t="s">
        <v>274</v>
      </c>
    </row>
    <row r="2" spans="1:4">
      <c r="A2" s="78"/>
    </row>
    <row r="3" spans="1:4">
      <c r="A3" s="78" t="s">
        <v>275</v>
      </c>
    </row>
    <row r="4" spans="1:4">
      <c r="A4" s="54" t="s">
        <v>223</v>
      </c>
    </row>
    <row r="5" spans="1:4">
      <c r="A5" s="54"/>
    </row>
    <row r="6" spans="1:4">
      <c r="A6" s="54"/>
      <c r="B6" t="s">
        <v>227</v>
      </c>
    </row>
    <row r="7" spans="1:4">
      <c r="B7" s="110" t="s">
        <v>276</v>
      </c>
      <c r="C7" s="110" t="s">
        <v>277</v>
      </c>
      <c r="D7" s="110" t="s">
        <v>278</v>
      </c>
    </row>
    <row r="8" spans="1:4">
      <c r="A8" s="65">
        <v>41609</v>
      </c>
      <c r="B8" s="110">
        <v>8.2200000000000006</v>
      </c>
      <c r="C8" s="110">
        <v>0.98</v>
      </c>
      <c r="D8" s="110">
        <v>23.29</v>
      </c>
    </row>
    <row r="9" spans="1:4">
      <c r="A9" s="65">
        <v>41640</v>
      </c>
      <c r="B9" s="110">
        <v>8.06</v>
      </c>
      <c r="C9" s="110">
        <v>0.63</v>
      </c>
      <c r="D9" s="110">
        <v>23.29</v>
      </c>
    </row>
    <row r="10" spans="1:4">
      <c r="A10" s="65">
        <v>41671</v>
      </c>
      <c r="B10" s="110">
        <v>8.06</v>
      </c>
      <c r="C10" s="110">
        <v>1.05</v>
      </c>
      <c r="D10" s="110">
        <v>22.18</v>
      </c>
    </row>
    <row r="11" spans="1:4">
      <c r="A11" s="65">
        <v>41699</v>
      </c>
      <c r="B11" s="110">
        <v>6.6</v>
      </c>
      <c r="C11" s="110">
        <v>0.71</v>
      </c>
      <c r="D11" s="110">
        <v>18.170000000000002</v>
      </c>
    </row>
    <row r="12" spans="1:4">
      <c r="A12" s="65">
        <v>41730</v>
      </c>
      <c r="B12" s="110">
        <v>6.49</v>
      </c>
      <c r="C12" s="110">
        <v>0.23</v>
      </c>
      <c r="D12" s="110">
        <v>18.63</v>
      </c>
    </row>
    <row r="13" spans="1:4">
      <c r="A13" s="65">
        <v>41760</v>
      </c>
      <c r="B13" s="110">
        <v>5.25</v>
      </c>
      <c r="C13" s="110">
        <v>-0.4</v>
      </c>
      <c r="D13" s="110">
        <v>15.96</v>
      </c>
    </row>
    <row r="14" spans="1:4">
      <c r="A14" s="65">
        <v>41791</v>
      </c>
      <c r="B14" s="110">
        <v>3.98</v>
      </c>
      <c r="C14" s="110">
        <v>-1.1100000000000001</v>
      </c>
      <c r="D14" s="110">
        <v>13.38</v>
      </c>
    </row>
    <row r="15" spans="1:4">
      <c r="A15" s="65">
        <v>41821</v>
      </c>
      <c r="B15" s="110">
        <v>2.94</v>
      </c>
      <c r="C15" s="110">
        <v>-1.87</v>
      </c>
      <c r="D15" s="110">
        <v>11.72</v>
      </c>
    </row>
    <row r="16" spans="1:4">
      <c r="A16" s="65">
        <v>41852</v>
      </c>
      <c r="B16" s="110">
        <v>2.82</v>
      </c>
      <c r="C16" s="110">
        <v>-1.62</v>
      </c>
      <c r="D16" s="110">
        <v>10.89</v>
      </c>
    </row>
    <row r="17" spans="1:4">
      <c r="A17" s="65">
        <v>41883</v>
      </c>
      <c r="B17" s="110">
        <v>2.16</v>
      </c>
      <c r="C17" s="110">
        <v>-1.77</v>
      </c>
      <c r="D17" s="110">
        <v>9.27</v>
      </c>
    </row>
    <row r="18" spans="1:4">
      <c r="A18" s="65">
        <v>41913</v>
      </c>
      <c r="B18" s="110">
        <v>1.94</v>
      </c>
      <c r="C18" s="110">
        <v>-1.91</v>
      </c>
      <c r="D18" s="110">
        <v>8.8000000000000007</v>
      </c>
    </row>
    <row r="19" spans="1:4">
      <c r="A19" s="65">
        <v>41944</v>
      </c>
      <c r="B19" s="110">
        <v>1.59</v>
      </c>
      <c r="C19" s="110">
        <v>-1.87</v>
      </c>
      <c r="D19" s="110">
        <v>7.68</v>
      </c>
    </row>
    <row r="20" spans="1:4">
      <c r="A20" s="65">
        <v>41974</v>
      </c>
      <c r="B20" s="110">
        <v>1.61</v>
      </c>
      <c r="C20" s="110">
        <v>-0.73</v>
      </c>
      <c r="D20" s="110">
        <v>5.6</v>
      </c>
    </row>
    <row r="21" spans="1:4">
      <c r="A21" s="65">
        <v>42005</v>
      </c>
      <c r="B21" s="110">
        <v>1.1000000000000001</v>
      </c>
      <c r="C21" s="110">
        <v>-0.8</v>
      </c>
      <c r="D21" s="110">
        <v>4.29</v>
      </c>
    </row>
    <row r="22" spans="1:4">
      <c r="A22" s="65">
        <v>42036</v>
      </c>
      <c r="B22" s="110">
        <v>0.31</v>
      </c>
      <c r="C22" s="110">
        <v>-1.3</v>
      </c>
      <c r="D22" s="110">
        <v>3</v>
      </c>
    </row>
    <row r="23" spans="1:4">
      <c r="A23" s="65">
        <v>42064</v>
      </c>
      <c r="B23" s="110">
        <v>0.3</v>
      </c>
      <c r="C23" s="110">
        <v>-1.63</v>
      </c>
      <c r="D23" s="110">
        <v>3.55</v>
      </c>
    </row>
    <row r="24" spans="1:4">
      <c r="A24" s="65">
        <v>42095</v>
      </c>
      <c r="B24" s="110">
        <v>-0.82</v>
      </c>
      <c r="C24" s="110">
        <v>-2.04</v>
      </c>
      <c r="D24" s="110">
        <v>1.18</v>
      </c>
    </row>
    <row r="25" spans="1:4">
      <c r="A25" s="65">
        <v>42125</v>
      </c>
      <c r="B25" s="110">
        <v>-1</v>
      </c>
      <c r="C25" s="110">
        <v>-2.12</v>
      </c>
      <c r="D25" s="110">
        <v>0.82</v>
      </c>
    </row>
    <row r="26" spans="1:4">
      <c r="A26" s="65">
        <v>42156</v>
      </c>
      <c r="B26" s="110">
        <v>-1.65</v>
      </c>
      <c r="C26" s="110">
        <v>-2.68</v>
      </c>
      <c r="D26" s="110">
        <v>0.01</v>
      </c>
    </row>
    <row r="27" spans="1:4">
      <c r="A27" s="65">
        <v>42186</v>
      </c>
      <c r="B27" s="110">
        <v>-1.38</v>
      </c>
      <c r="C27" s="110">
        <v>-2.35</v>
      </c>
      <c r="D27" s="110">
        <v>0.18</v>
      </c>
    </row>
    <row r="28" spans="1:4">
      <c r="A28" s="65">
        <v>42217</v>
      </c>
      <c r="B28" s="110">
        <v>-2.09</v>
      </c>
      <c r="C28" s="110">
        <v>-3.29</v>
      </c>
      <c r="D28" s="110">
        <v>-0.14000000000000001</v>
      </c>
    </row>
    <row r="29" spans="1:4">
      <c r="A29" s="65">
        <v>42248</v>
      </c>
      <c r="B29" s="110">
        <v>-2.38</v>
      </c>
      <c r="C29" s="110">
        <v>-3.89</v>
      </c>
      <c r="D29" s="110">
        <v>7.0000000000000007E-2</v>
      </c>
    </row>
    <row r="30" spans="1:4">
      <c r="A30" s="65">
        <v>42278</v>
      </c>
      <c r="B30" s="110">
        <v>-3.22</v>
      </c>
      <c r="C30" s="110">
        <v>-4.3499999999999996</v>
      </c>
      <c r="D30" s="110">
        <v>-1.42</v>
      </c>
    </row>
    <row r="31" spans="1:4">
      <c r="A31" s="65">
        <v>42309</v>
      </c>
      <c r="B31" s="110">
        <v>-4.26</v>
      </c>
      <c r="C31" s="110">
        <v>-5.44</v>
      </c>
      <c r="D31" s="110">
        <v>-2.36</v>
      </c>
    </row>
    <row r="32" spans="1:4">
      <c r="A32" s="65">
        <v>42339</v>
      </c>
      <c r="B32" s="110">
        <v>-5.2</v>
      </c>
      <c r="C32" s="110">
        <v>-6.77</v>
      </c>
      <c r="D32" s="110">
        <v>-2.69</v>
      </c>
    </row>
    <row r="33" spans="1:4">
      <c r="A33" s="65">
        <v>42370</v>
      </c>
      <c r="B33" s="110">
        <v>-5.45</v>
      </c>
      <c r="C33" s="110">
        <v>-7.06</v>
      </c>
      <c r="D33" s="110">
        <v>-2.88</v>
      </c>
    </row>
    <row r="34" spans="1:4">
      <c r="A34" s="65">
        <v>42401</v>
      </c>
      <c r="B34" s="110">
        <v>-6.49</v>
      </c>
      <c r="C34" s="110">
        <v>-8.3000000000000007</v>
      </c>
      <c r="D34" s="110">
        <v>-3.6</v>
      </c>
    </row>
    <row r="35" spans="1:4">
      <c r="A35" s="65">
        <v>42430</v>
      </c>
      <c r="B35" s="110">
        <v>-7.17</v>
      </c>
      <c r="C35" s="110">
        <v>-9.0500000000000007</v>
      </c>
      <c r="D35" s="110">
        <v>-4.17</v>
      </c>
    </row>
    <row r="36" spans="1:4">
      <c r="A36" s="65">
        <v>42461</v>
      </c>
      <c r="B36" s="110">
        <v>-7.44</v>
      </c>
      <c r="C36" s="110">
        <v>-9.23</v>
      </c>
      <c r="D36" s="110">
        <v>-4.5999999999999996</v>
      </c>
    </row>
    <row r="37" spans="1:4">
      <c r="A37" s="65">
        <v>42491</v>
      </c>
      <c r="B37" s="110">
        <v>-8.65</v>
      </c>
      <c r="C37" s="110">
        <v>-10.37</v>
      </c>
      <c r="D37" s="110">
        <v>-5.95</v>
      </c>
    </row>
    <row r="38" spans="1:4">
      <c r="A38" s="65">
        <v>42522</v>
      </c>
      <c r="B38" s="110">
        <v>-9.15</v>
      </c>
      <c r="C38" s="110">
        <v>-10.37</v>
      </c>
      <c r="D38" s="110">
        <v>-7.23</v>
      </c>
    </row>
    <row r="39" spans="1:4">
      <c r="A39" s="65">
        <v>42552</v>
      </c>
      <c r="B39" s="110">
        <v>-9.4</v>
      </c>
      <c r="C39" s="110">
        <v>-10.57</v>
      </c>
      <c r="D39" s="110">
        <v>-7.57</v>
      </c>
    </row>
    <row r="40" spans="1:4">
      <c r="A40" s="65">
        <v>42583</v>
      </c>
      <c r="B40" s="110">
        <v>-10.55</v>
      </c>
      <c r="C40" s="110">
        <v>-11.2</v>
      </c>
      <c r="D40" s="110">
        <v>-9.5399999999999991</v>
      </c>
    </row>
    <row r="41" spans="1:4">
      <c r="A41" s="65">
        <v>42614</v>
      </c>
      <c r="B41" s="110">
        <v>-11.18</v>
      </c>
      <c r="C41" s="110">
        <v>-11.34</v>
      </c>
      <c r="D41" s="110">
        <v>-10.93</v>
      </c>
    </row>
    <row r="42" spans="1:4">
      <c r="A42" s="65">
        <v>42644</v>
      </c>
      <c r="B42" s="110">
        <v>-11.1</v>
      </c>
      <c r="C42" s="110">
        <v>-10.84</v>
      </c>
      <c r="D42" s="110">
        <v>-11.5</v>
      </c>
    </row>
    <row r="43" spans="1:4">
      <c r="A43" s="65">
        <v>42675</v>
      </c>
      <c r="B43" s="110">
        <v>-11.01</v>
      </c>
      <c r="C43" s="110">
        <v>-10.06</v>
      </c>
      <c r="D43" s="110">
        <v>-12.5</v>
      </c>
    </row>
    <row r="44" spans="1:4">
      <c r="A44" s="65">
        <v>42705</v>
      </c>
      <c r="B44" s="110">
        <v>-12.15</v>
      </c>
      <c r="C44" s="110">
        <v>-10.55</v>
      </c>
      <c r="D44" s="110">
        <v>-14.59</v>
      </c>
    </row>
    <row r="45" spans="1:4">
      <c r="B45" s="110"/>
      <c r="C45" s="110"/>
      <c r="D45" s="110"/>
    </row>
    <row r="46" spans="1:4">
      <c r="B46" s="110"/>
      <c r="C46" s="110"/>
      <c r="D46" s="110"/>
    </row>
    <row r="47" spans="1:4">
      <c r="B47" s="110"/>
      <c r="C47" s="110"/>
      <c r="D47" s="110"/>
    </row>
    <row r="48" spans="1:4">
      <c r="B48" s="110"/>
      <c r="C48" s="110"/>
      <c r="D48" s="110"/>
    </row>
    <row r="49" spans="2:4">
      <c r="B49" s="110"/>
      <c r="C49" s="110"/>
      <c r="D49" s="110"/>
    </row>
    <row r="50" spans="2:4">
      <c r="B50" s="110"/>
      <c r="C50" s="110"/>
      <c r="D50" s="110"/>
    </row>
    <row r="51" spans="2:4">
      <c r="B51" s="110"/>
      <c r="C51" s="110"/>
      <c r="D51" s="110"/>
    </row>
    <row r="52" spans="2:4">
      <c r="B52" s="110"/>
      <c r="C52" s="110"/>
      <c r="D52" s="110"/>
    </row>
    <row r="53" spans="2:4">
      <c r="B53" s="110"/>
      <c r="C53" s="110"/>
      <c r="D53" s="110"/>
    </row>
    <row r="54" spans="2:4">
      <c r="B54" s="110"/>
      <c r="C54" s="110"/>
      <c r="D54" s="110"/>
    </row>
    <row r="55" spans="2:4">
      <c r="B55" s="110"/>
      <c r="C55" s="110"/>
      <c r="D55" s="110"/>
    </row>
    <row r="56" spans="2:4">
      <c r="B56" s="110"/>
      <c r="C56" s="110"/>
      <c r="D56" s="110"/>
    </row>
    <row r="57" spans="2:4">
      <c r="B57" s="110"/>
      <c r="C57" s="110"/>
      <c r="D57" s="110"/>
    </row>
    <row r="58" spans="2:4">
      <c r="B58" s="110"/>
      <c r="C58" s="110"/>
      <c r="D58" s="110"/>
    </row>
    <row r="59" spans="2:4">
      <c r="B59" s="110"/>
      <c r="C59" s="110"/>
      <c r="D59" s="110"/>
    </row>
    <row r="60" spans="2:4">
      <c r="B60" s="110"/>
      <c r="C60" s="110"/>
      <c r="D60" s="110"/>
    </row>
    <row r="61" spans="2:4">
      <c r="B61" s="110"/>
      <c r="C61" s="110"/>
      <c r="D61" s="110"/>
    </row>
    <row r="62" spans="2:4">
      <c r="B62" s="110"/>
      <c r="C62" s="110"/>
      <c r="D62" s="110"/>
    </row>
    <row r="69" spans="1:1">
      <c r="A69" s="6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FFC000"/>
  </sheetPr>
  <dimension ref="A1:O147"/>
  <sheetViews>
    <sheetView showGridLines="0" zoomScaleNormal="100" workbookViewId="0"/>
  </sheetViews>
  <sheetFormatPr defaultColWidth="9" defaultRowHeight="20.100000000000001" customHeight="1"/>
  <cols>
    <col min="1" max="1" width="125.625" style="10" customWidth="1"/>
    <col min="2" max="16384" width="9" style="9"/>
  </cols>
  <sheetData>
    <row r="1" spans="1:15" ht="15" customHeight="1">
      <c r="A1" s="6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>
      <c r="A2" s="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8" customFormat="1" ht="15" customHeight="1">
      <c r="A3" s="60" t="s">
        <v>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s="8" customFormat="1" ht="15" customHeight="1">
      <c r="A4" s="59" t="s">
        <v>186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5" s="8" customFormat="1" ht="15" customHeight="1">
      <c r="A5" s="59" t="s">
        <v>654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</row>
    <row r="6" spans="1:15" s="8" customFormat="1" ht="15" customHeight="1">
      <c r="A6" s="308" t="s">
        <v>648</v>
      </c>
      <c r="B6" s="164"/>
      <c r="C6" s="165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</row>
    <row r="7" spans="1:15" s="8" customFormat="1" ht="15" customHeight="1">
      <c r="A7" s="396" t="s">
        <v>793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</row>
    <row r="8" spans="1:15" s="8" customFormat="1" ht="15" customHeight="1">
      <c r="A8" s="57" t="s">
        <v>794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1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5" customHeight="1">
      <c r="A10" s="403" t="s">
        <v>3</v>
      </c>
    </row>
    <row r="11" spans="1:15" ht="15" customHeight="1">
      <c r="A11" s="32" t="s">
        <v>125</v>
      </c>
    </row>
    <row r="12" spans="1:15" ht="15" customHeight="1">
      <c r="A12" s="33" t="s">
        <v>196</v>
      </c>
    </row>
    <row r="13" spans="1:15" ht="15" customHeight="1">
      <c r="A13" s="59" t="s">
        <v>719</v>
      </c>
    </row>
    <row r="14" spans="1:15" ht="15" customHeight="1">
      <c r="A14" s="59" t="s">
        <v>720</v>
      </c>
    </row>
    <row r="15" spans="1:15" ht="15" customHeight="1">
      <c r="A15" s="59" t="s">
        <v>721</v>
      </c>
    </row>
    <row r="16" spans="1:15" ht="15" customHeight="1">
      <c r="A16" s="59" t="s">
        <v>610</v>
      </c>
    </row>
    <row r="17" spans="1:1" ht="15" customHeight="1">
      <c r="A17" s="59" t="s">
        <v>611</v>
      </c>
    </row>
    <row r="18" spans="1:1" ht="15" customHeight="1">
      <c r="A18" s="59" t="s">
        <v>722</v>
      </c>
    </row>
    <row r="19" spans="1:1" ht="15" customHeight="1">
      <c r="A19" s="33" t="s">
        <v>197</v>
      </c>
    </row>
    <row r="20" spans="1:1" ht="15" customHeight="1">
      <c r="A20" s="59" t="s">
        <v>795</v>
      </c>
    </row>
    <row r="21" spans="1:1" ht="15" customHeight="1">
      <c r="A21" s="59" t="s">
        <v>875</v>
      </c>
    </row>
    <row r="22" spans="1:1" ht="15" customHeight="1">
      <c r="A22" s="59" t="s">
        <v>870</v>
      </c>
    </row>
    <row r="23" spans="1:1" ht="15" customHeight="1">
      <c r="A23" s="59" t="s">
        <v>871</v>
      </c>
    </row>
    <row r="24" spans="1:1" ht="15" customHeight="1">
      <c r="A24" s="59" t="s">
        <v>872</v>
      </c>
    </row>
    <row r="25" spans="1:1" ht="15" customHeight="1">
      <c r="A25" s="59" t="s">
        <v>768</v>
      </c>
    </row>
    <row r="26" spans="1:1" ht="15" customHeight="1">
      <c r="A26" s="59" t="s">
        <v>769</v>
      </c>
    </row>
    <row r="27" spans="1:1" ht="15" customHeight="1">
      <c r="A27" s="59" t="s">
        <v>770</v>
      </c>
    </row>
    <row r="28" spans="1:1" ht="15" customHeight="1">
      <c r="A28" s="58" t="s">
        <v>774</v>
      </c>
    </row>
    <row r="29" spans="1:1" ht="15" customHeight="1">
      <c r="A29" s="59" t="s">
        <v>775</v>
      </c>
    </row>
    <row r="30" spans="1:1" ht="15" customHeight="1">
      <c r="A30" s="59" t="s">
        <v>782</v>
      </c>
    </row>
    <row r="31" spans="1:1" ht="15" customHeight="1">
      <c r="A31" s="59" t="s">
        <v>783</v>
      </c>
    </row>
    <row r="32" spans="1:1" ht="15" customHeight="1">
      <c r="A32" s="58" t="s">
        <v>873</v>
      </c>
    </row>
    <row r="33" spans="1:1" ht="15" customHeight="1">
      <c r="A33" s="59" t="s">
        <v>853</v>
      </c>
    </row>
    <row r="34" spans="1:1" ht="15" customHeight="1">
      <c r="A34" s="59" t="s">
        <v>854</v>
      </c>
    </row>
    <row r="35" spans="1:1" ht="15" customHeight="1">
      <c r="A35" s="59" t="s">
        <v>855</v>
      </c>
    </row>
    <row r="36" spans="1:1" ht="15" customHeight="1">
      <c r="A36" s="59" t="s">
        <v>856</v>
      </c>
    </row>
    <row r="37" spans="1:1" ht="15" customHeight="1">
      <c r="A37" s="59" t="s">
        <v>876</v>
      </c>
    </row>
    <row r="38" spans="1:1" ht="15" customHeight="1">
      <c r="A38" s="59" t="s">
        <v>877</v>
      </c>
    </row>
    <row r="39" spans="1:1" ht="15" customHeight="1">
      <c r="A39" s="59" t="s">
        <v>878</v>
      </c>
    </row>
    <row r="40" spans="1:1" ht="15" customHeight="1">
      <c r="A40" s="59" t="s">
        <v>857</v>
      </c>
    </row>
    <row r="41" spans="1:1" ht="15" customHeight="1">
      <c r="A41" s="59" t="s">
        <v>858</v>
      </c>
    </row>
    <row r="42" spans="1:1" ht="15" customHeight="1">
      <c r="A42" s="59" t="s">
        <v>859</v>
      </c>
    </row>
    <row r="43" spans="1:1" ht="15" customHeight="1">
      <c r="A43" s="59" t="s">
        <v>860</v>
      </c>
    </row>
    <row r="44" spans="1:1" ht="15" customHeight="1">
      <c r="A44" s="59" t="s">
        <v>861</v>
      </c>
    </row>
    <row r="45" spans="1:1" ht="15" customHeight="1">
      <c r="A45" s="59" t="s">
        <v>862</v>
      </c>
    </row>
    <row r="46" spans="1:1" ht="15" customHeight="1">
      <c r="A46" s="33" t="s">
        <v>198</v>
      </c>
    </row>
    <row r="47" spans="1:1" ht="15" customHeight="1">
      <c r="A47" s="59" t="s">
        <v>687</v>
      </c>
    </row>
    <row r="48" spans="1:1" ht="15" customHeight="1">
      <c r="A48" s="59" t="s">
        <v>688</v>
      </c>
    </row>
    <row r="49" spans="1:2" ht="15" customHeight="1">
      <c r="A49" s="59" t="s">
        <v>689</v>
      </c>
    </row>
    <row r="50" spans="1:2" ht="15" customHeight="1">
      <c r="A50" s="59" t="s">
        <v>690</v>
      </c>
    </row>
    <row r="51" spans="1:2" ht="15" customHeight="1">
      <c r="A51" s="33" t="s">
        <v>199</v>
      </c>
    </row>
    <row r="52" spans="1:2" ht="15" customHeight="1">
      <c r="A52" s="59" t="s">
        <v>552</v>
      </c>
    </row>
    <row r="53" spans="1:2" ht="15" customHeight="1">
      <c r="A53" s="57" t="s">
        <v>885</v>
      </c>
    </row>
    <row r="54" spans="1:2" ht="15" customHeight="1">
      <c r="A54" s="57" t="s">
        <v>880</v>
      </c>
    </row>
    <row r="55" spans="1:2" ht="15" customHeight="1">
      <c r="A55" s="33" t="s">
        <v>200</v>
      </c>
    </row>
    <row r="56" spans="1:2" ht="15" customHeight="1">
      <c r="A56" s="56" t="s">
        <v>201</v>
      </c>
      <c r="B56" s="130"/>
    </row>
    <row r="57" spans="1:2" ht="15" customHeight="1">
      <c r="A57" s="59" t="s">
        <v>484</v>
      </c>
      <c r="B57" s="130"/>
    </row>
    <row r="58" spans="1:2" ht="15" customHeight="1">
      <c r="A58" s="59" t="s">
        <v>863</v>
      </c>
      <c r="B58" s="130"/>
    </row>
    <row r="59" spans="1:2" ht="15" customHeight="1">
      <c r="A59" s="59" t="s">
        <v>883</v>
      </c>
      <c r="B59" s="130"/>
    </row>
    <row r="60" spans="1:2" ht="15" customHeight="1">
      <c r="A60" s="59" t="s">
        <v>884</v>
      </c>
    </row>
    <row r="61" spans="1:2" ht="15" customHeight="1">
      <c r="A61" s="59" t="s">
        <v>864</v>
      </c>
    </row>
    <row r="62" spans="1:2" ht="15" customHeight="1">
      <c r="A62" s="56" t="s">
        <v>202</v>
      </c>
    </row>
    <row r="63" spans="1:2" ht="15" customHeight="1">
      <c r="A63" s="59" t="s">
        <v>785</v>
      </c>
      <c r="B63" s="376"/>
    </row>
    <row r="64" spans="1:2" ht="15" customHeight="1">
      <c r="A64" s="59" t="s">
        <v>865</v>
      </c>
    </row>
    <row r="65" spans="1:1" ht="15" customHeight="1">
      <c r="A65" s="33" t="s">
        <v>203</v>
      </c>
    </row>
    <row r="66" spans="1:1" ht="15" customHeight="1">
      <c r="A66" s="59" t="s">
        <v>866</v>
      </c>
    </row>
    <row r="67" spans="1:1" ht="15" customHeight="1">
      <c r="A67" s="59" t="s">
        <v>874</v>
      </c>
    </row>
    <row r="68" spans="1:1" ht="15" customHeight="1">
      <c r="A68" s="59" t="s">
        <v>888</v>
      </c>
    </row>
    <row r="69" spans="1:1" ht="15" customHeight="1">
      <c r="A69" s="59" t="s">
        <v>886</v>
      </c>
    </row>
    <row r="70" spans="1:1" ht="15" customHeight="1">
      <c r="A70" s="59" t="s">
        <v>887</v>
      </c>
    </row>
    <row r="71" spans="1:1" ht="15" customHeight="1">
      <c r="A71" s="33" t="s">
        <v>128</v>
      </c>
    </row>
    <row r="72" spans="1:1" ht="15" customHeight="1">
      <c r="A72" s="59" t="s">
        <v>788</v>
      </c>
    </row>
    <row r="73" spans="1:1" ht="15" customHeight="1">
      <c r="A73" s="59" t="s">
        <v>789</v>
      </c>
    </row>
    <row r="74" spans="1:1" ht="15" customHeight="1">
      <c r="A74" s="59" t="s">
        <v>351</v>
      </c>
    </row>
    <row r="75" spans="1:1" ht="15" customHeight="1">
      <c r="A75" s="59" t="s">
        <v>352</v>
      </c>
    </row>
    <row r="76" spans="1:1" ht="15" customHeight="1">
      <c r="A76" s="59" t="s">
        <v>353</v>
      </c>
    </row>
    <row r="77" spans="1:1" ht="15" customHeight="1">
      <c r="A77" s="59" t="s">
        <v>354</v>
      </c>
    </row>
    <row r="78" spans="1:1" ht="15" customHeight="1">
      <c r="A78" s="59" t="s">
        <v>355</v>
      </c>
    </row>
    <row r="79" spans="1:1" ht="15" customHeight="1">
      <c r="A79" s="59" t="s">
        <v>356</v>
      </c>
    </row>
    <row r="80" spans="1:1" ht="15" customHeight="1">
      <c r="A80" s="46"/>
    </row>
    <row r="81" spans="1:1" ht="15" customHeight="1">
      <c r="A81" s="32" t="s">
        <v>129</v>
      </c>
    </row>
    <row r="82" spans="1:1" ht="15" customHeight="1">
      <c r="A82" s="33" t="s">
        <v>189</v>
      </c>
    </row>
    <row r="83" spans="1:1" ht="15" customHeight="1">
      <c r="A83" s="59" t="s">
        <v>760</v>
      </c>
    </row>
    <row r="84" spans="1:1" ht="15" customHeight="1">
      <c r="A84" s="56" t="s">
        <v>190</v>
      </c>
    </row>
    <row r="85" spans="1:1" ht="15" customHeight="1">
      <c r="A85" s="59" t="s">
        <v>187</v>
      </c>
    </row>
    <row r="86" spans="1:1" ht="15" customHeight="1">
      <c r="A86" s="59" t="s">
        <v>188</v>
      </c>
    </row>
    <row r="87" spans="1:1" ht="15" customHeight="1">
      <c r="A87" s="56" t="s">
        <v>191</v>
      </c>
    </row>
    <row r="88" spans="1:1" ht="15" customHeight="1">
      <c r="A88" s="59" t="s">
        <v>867</v>
      </c>
    </row>
    <row r="89" spans="1:1" ht="15" customHeight="1">
      <c r="A89" s="56" t="s">
        <v>192</v>
      </c>
    </row>
    <row r="90" spans="1:1" ht="15" customHeight="1">
      <c r="A90" s="59" t="s">
        <v>890</v>
      </c>
    </row>
    <row r="91" spans="1:1" ht="15" customHeight="1">
      <c r="A91" s="59" t="s">
        <v>891</v>
      </c>
    </row>
    <row r="92" spans="1:1" ht="15" customHeight="1">
      <c r="A92" s="59" t="s">
        <v>892</v>
      </c>
    </row>
    <row r="93" spans="1:1" ht="15" customHeight="1">
      <c r="A93" s="33" t="s">
        <v>193</v>
      </c>
    </row>
    <row r="94" spans="1:1" ht="15" customHeight="1">
      <c r="A94" s="59" t="s">
        <v>485</v>
      </c>
    </row>
    <row r="95" spans="1:1" ht="15" customHeight="1">
      <c r="A95" s="59" t="s">
        <v>868</v>
      </c>
    </row>
    <row r="96" spans="1:1" ht="15" customHeight="1">
      <c r="A96" s="59" t="s">
        <v>869</v>
      </c>
    </row>
    <row r="97" spans="1:1" ht="15" customHeight="1">
      <c r="A97" s="33" t="s">
        <v>194</v>
      </c>
    </row>
    <row r="98" spans="1:1" ht="15" customHeight="1">
      <c r="A98" s="57" t="s">
        <v>455</v>
      </c>
    </row>
    <row r="99" spans="1:1" ht="15" customHeight="1">
      <c r="A99" s="57" t="s">
        <v>456</v>
      </c>
    </row>
    <row r="100" spans="1:1" ht="15" customHeight="1">
      <c r="A100" s="57" t="s">
        <v>457</v>
      </c>
    </row>
    <row r="101" spans="1:1" ht="15" customHeight="1">
      <c r="A101" s="57" t="s">
        <v>893</v>
      </c>
    </row>
    <row r="102" spans="1:1" ht="15" customHeight="1">
      <c r="A102" s="57" t="s">
        <v>458</v>
      </c>
    </row>
    <row r="103" spans="1:1" ht="15" customHeight="1">
      <c r="A103" s="33" t="s">
        <v>195</v>
      </c>
    </row>
    <row r="104" spans="1:1" ht="15" customHeight="1">
      <c r="A104" s="57" t="s">
        <v>441</v>
      </c>
    </row>
    <row r="105" spans="1:1" ht="28.5">
      <c r="A105" s="404" t="s">
        <v>184</v>
      </c>
    </row>
    <row r="106" spans="1:1" ht="15" customHeight="1">
      <c r="A106" s="57" t="s">
        <v>183</v>
      </c>
    </row>
    <row r="107" spans="1:1" ht="20.100000000000001" customHeight="1">
      <c r="A107" s="12"/>
    </row>
    <row r="108" spans="1:1" ht="20.100000000000001" customHeight="1">
      <c r="A108" s="12"/>
    </row>
    <row r="109" spans="1:1" ht="20.100000000000001" customHeight="1">
      <c r="A109" s="12"/>
    </row>
    <row r="110" spans="1:1" ht="20.100000000000001" customHeight="1">
      <c r="A110" s="12"/>
    </row>
    <row r="111" spans="1:1" ht="20.100000000000001" customHeight="1">
      <c r="A111" s="12"/>
    </row>
    <row r="112" spans="1:1" ht="20.100000000000001" customHeight="1">
      <c r="A112" s="12"/>
    </row>
    <row r="113" spans="1:1" ht="20.100000000000001" customHeight="1">
      <c r="A113" s="12"/>
    </row>
    <row r="114" spans="1:1" ht="20.100000000000001" customHeight="1">
      <c r="A114" s="12"/>
    </row>
    <row r="115" spans="1:1" ht="20.100000000000001" customHeight="1">
      <c r="A115" s="12"/>
    </row>
    <row r="116" spans="1:1" ht="20.100000000000001" customHeight="1">
      <c r="A116" s="46"/>
    </row>
    <row r="117" spans="1:1" ht="20.100000000000001" customHeight="1">
      <c r="A117" s="46"/>
    </row>
    <row r="118" spans="1:1" ht="20.100000000000001" customHeight="1">
      <c r="A118" s="12"/>
    </row>
    <row r="119" spans="1:1" ht="20.100000000000001" customHeight="1">
      <c r="A119" s="12"/>
    </row>
    <row r="120" spans="1:1" ht="20.100000000000001" customHeight="1">
      <c r="A120" s="12"/>
    </row>
    <row r="121" spans="1:1" ht="20.100000000000001" customHeight="1">
      <c r="A121" s="12"/>
    </row>
    <row r="122" spans="1:1" ht="20.100000000000001" customHeight="1">
      <c r="A122" s="12"/>
    </row>
    <row r="123" spans="1:1" ht="20.100000000000001" customHeight="1">
      <c r="A123" s="12"/>
    </row>
    <row r="124" spans="1:1" ht="20.100000000000001" customHeight="1">
      <c r="A124" s="12"/>
    </row>
    <row r="125" spans="1:1" ht="20.100000000000001" customHeight="1">
      <c r="A125" s="12"/>
    </row>
    <row r="126" spans="1:1" ht="20.100000000000001" customHeight="1">
      <c r="A126" s="12"/>
    </row>
    <row r="127" spans="1:1" ht="20.100000000000001" customHeight="1">
      <c r="A127" s="12"/>
    </row>
    <row r="128" spans="1:1" ht="20.100000000000001" customHeight="1">
      <c r="A128" s="12"/>
    </row>
    <row r="129" spans="1:1" ht="20.100000000000001" customHeight="1">
      <c r="A129" s="12"/>
    </row>
    <row r="130" spans="1:1" ht="20.100000000000001" customHeight="1">
      <c r="A130" s="12"/>
    </row>
    <row r="131" spans="1:1" ht="20.100000000000001" customHeight="1">
      <c r="A131" s="12"/>
    </row>
    <row r="132" spans="1:1" ht="20.100000000000001" customHeight="1">
      <c r="A132" s="12"/>
    </row>
    <row r="133" spans="1:1" ht="20.100000000000001" customHeight="1">
      <c r="A133" s="12"/>
    </row>
    <row r="134" spans="1:1" ht="20.100000000000001" customHeight="1">
      <c r="A134" s="12"/>
    </row>
    <row r="135" spans="1:1" ht="20.100000000000001" customHeight="1">
      <c r="A135" s="12"/>
    </row>
    <row r="136" spans="1:1" ht="20.100000000000001" customHeight="1">
      <c r="A136" s="46"/>
    </row>
    <row r="137" spans="1:1" ht="20.100000000000001" customHeight="1">
      <c r="A137" s="46"/>
    </row>
    <row r="138" spans="1:1" ht="20.100000000000001" customHeight="1">
      <c r="A138" s="46"/>
    </row>
    <row r="139" spans="1:1" ht="20.100000000000001" customHeight="1">
      <c r="A139" s="46"/>
    </row>
    <row r="140" spans="1:1" ht="20.100000000000001" customHeight="1">
      <c r="A140" s="12"/>
    </row>
    <row r="141" spans="1:1" ht="20.100000000000001" customHeight="1">
      <c r="A141" s="46"/>
    </row>
    <row r="142" spans="1:1" ht="20.100000000000001" customHeight="1">
      <c r="A142" s="46"/>
    </row>
    <row r="143" spans="1:1" ht="20.100000000000001" customHeight="1">
      <c r="A143" s="46"/>
    </row>
    <row r="144" spans="1:1" ht="20.100000000000001" customHeight="1">
      <c r="A144" s="46"/>
    </row>
    <row r="145" spans="1:1" ht="20.100000000000001" customHeight="1">
      <c r="A145" s="46"/>
    </row>
    <row r="146" spans="1:1" ht="20.100000000000001" customHeight="1">
      <c r="A146" s="12"/>
    </row>
    <row r="147" spans="1:1" ht="20.100000000000001" customHeight="1">
      <c r="A147" s="46"/>
    </row>
  </sheetData>
  <customSheetViews>
    <customSheetView guid="{3F0F68FC-DA75-49A6-957B-48A3B36084EE}" showGridLines="0">
      <selection activeCell="A6" sqref="A6:O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C17DCB99-44F8-4F7E-B33F-5661C72EBC2B}" showGridLines="0" topLeftCell="A7">
      <selection activeCell="A8" sqref="A8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6606653-C9A1-4926-B767-39BEECEFF693}" showGridLines="0" topLeftCell="A4">
      <selection activeCell="A22" sqref="A22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104DD86D-764F-46A9-BEB6-267CD2C1E853}" showGridLines="0">
      <selection activeCell="A18" sqref="A18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11B243BC-0CDD-4863-BDF5-E9604855462B}" showGridLines="0" topLeftCell="A45">
      <selection activeCell="A45" sqref="A1:IV65536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55821C00-3D00-4540-B6BB-874DB480FA04}" showGridLines="0" topLeftCell="A45">
      <selection activeCell="A45" sqref="A1:IV65536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A3C79732-49B8-4647-A9D1-077C8F3FF719}" showGridLines="0">
      <selection activeCell="A22" sqref="A22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hyperlinks>
    <hyperlink ref="A4:O4" location="'Comparativo FSIs'!A1" display="Comparativo internacional (G20) – Indicadores de Solidez Financeira (FSIs)"/>
    <hyperlink ref="A106" location="'Graf 2.6.1'!A1" display="Gráfico 2.6.1 – Estoque de compromissadas com lastro intragrupo"/>
    <hyperlink ref="A20" location="'Graf 1.2.1'!A1" display="Gráfico 1.2.1 – Gap crédito/PIB"/>
    <hyperlink ref="A40" location="'Graf 1.2.21'!A1" display="Gráfico 1.2.21 - Endividamento das famílias"/>
    <hyperlink ref="A41" location="'Graf 1.2.22'!A1" display="Gráfico 1.2.22 - Carteira de crédito a pessoas físicas - Crescimento anual"/>
    <hyperlink ref="A42" location="'Graf 1.2.23'!A1" display="Gráfico 1.2.23 - Carteira de ativos problemáticos - Pessoa física"/>
    <hyperlink ref="A43" location="'Graf 1.2.24'!A1" display="Gráfico 1.2.24 - Carteira de ativos problemáticos - Principais modalidades pessoa física"/>
    <hyperlink ref="A44" location="'Graf 1.2.25'!A1" display="Gráfico 1.2.25 - Carteira de ativos problemáticos - Imobiliário pessoa física"/>
    <hyperlink ref="A45" location="'Graf 1.2.26'!A1" display="Gráfico 1.2.26 - Fluxo de reestruturação - Pessoa física"/>
    <hyperlink ref="A21" location="'Graf 1.2.2'!A1" display="Gráfico 1.2.2: Crescimento anual nominal do crédito doméstico - por controle e por pessoa"/>
    <hyperlink ref="A22" location="'Graf 1.2.3'!A1" display="Gráfico 1.2.3: Inadimplencia por pessoa"/>
    <hyperlink ref="A23" location="'Graf 1.2.4'!A1" display="Gráfico 1.2.4: Inadimplência por controle"/>
    <hyperlink ref="A26" location="'Graf 1.2.7'!A1" display="Gráfico 1.2.7: Baixas para prejízo - PJ"/>
    <hyperlink ref="A27" location="'Graf 1.2.8'!A1" display="Gráfico 1.2.8: Baixas para prejízo - PF"/>
    <hyperlink ref="A28" location="'Graf 1.2.9'!A1" display="'Graf 1.2.9'!A1"/>
    <hyperlink ref="A29" location="'Graf 1.2.10'!A1" display="Gráfico 1.2.10 : Carteira de Ativos Problemáticos - SFN"/>
    <hyperlink ref="A30" location="'Graf 1.2.11'!A1" display="'Graf 1.2.11'!A1"/>
    <hyperlink ref="A31" location="'Graf 1.2.12'!A1" display="Gráfico 1.2.12 – Índice de Cobertura de Inadimplência – SFN"/>
    <hyperlink ref="A32" location="'Graf 1.2.13'!A1" display="'Graf 1.2.13'!A1"/>
    <hyperlink ref="A37" location="'Graf 1.2.18'!A1" display="Gráfico 1.2.18 : Carteira de Ativos Problemáticos - PJ"/>
    <hyperlink ref="A38" location="'Graf 1.2.19'!A1" display="Gráfico 1.2.18 : Carteira de Ativos Problemáticos - Grandes Empresas"/>
    <hyperlink ref="A39" location="'Graf 1.2.20'!A1" display="Gráfico 1.2.20 : Carteira de Ativos Problemáticos - Pequenas e Médias Empresas"/>
    <hyperlink ref="A24" location="'Graf 1.2.5'!A1" display="Gráfico 1.2.5: Renegociação e Reestruturação"/>
    <hyperlink ref="A85" location="'Graf 2.1.1.1'!A1" display="Gráfico 2.1.1.1 -  Endividamento da Pessoa Jurídica - Por Fonte de Recursos"/>
    <hyperlink ref="A86" location="'Graf 2.1.1.2'!A1" display="Gráfico 2.1.1.2 -  Dívida das empresas não financeiras – Por moeda e mitigador"/>
    <hyperlink ref="A72" location="'Graf 1 (boxe PEF)'!A1" display="Gráfico 1 – Evolução dos riscos mais frequentemente citados"/>
    <hyperlink ref="A73" location="'Graf 2 (boxe PEF)'!A1" display="Gráfico 2 – Evolução dos riscos mais frequentemente citados"/>
    <hyperlink ref="A74" location="'Graf 3 (boxe PEF)'!A1" display="Gráfico 3 – Probabilidade normalizada de ocorrer um evento de alto impacto no SFN (até um ano à frente)"/>
    <hyperlink ref="A76" location="'Tab 1 (boxe PEF)'!A1" display="Tabela 1 – Canais de transmissão de evento de alto impacto"/>
    <hyperlink ref="A77" location="'Tab 2 (boxe PEF)'!A1" display="Tabela 2 – Capacidade de reação do sistema financeiro a eventos de alto impacto"/>
    <hyperlink ref="A78" location="'Graf 5 (boxe PEF)'!A1" display="Gráfico 5 – Confiança no SFN (entre um e três anos à frente)"/>
    <hyperlink ref="A79" location="'Tab 3 (boxe PEF)'!A1" display="Tabela 3 – Fase atual dos ciclos econômico e financeiro"/>
    <hyperlink ref="A75" location="'Graf 4 (boxe PEF)'!A1" display="Gráfico 4 – Probabilidade normalizada de ocorrer um evento de alto impacto no SFN (entre um e três anos à frente)"/>
    <hyperlink ref="A7" location="IHH!A1" display="IHH"/>
    <hyperlink ref="A8" location="'RC4'!A1" display="RC4"/>
    <hyperlink ref="A104" location="'Tab 2.5.1'!A1" display="Tabela 2.5.1 – Panorama da segmentação"/>
    <hyperlink ref="A98" location="'Graf 2.3.1'!A1" display="Gráfico 2.3.1 – Bolsas de economias desenvolvidas"/>
    <hyperlink ref="A99" location="'Graf 2.3.2'!A1" display="Gráfico 2.3.2 – Bolsas de economias desenvolvidas"/>
    <hyperlink ref="A100" location="'Graf 2.3.3'!A1" display="Gráfico 2.3.3 - Taxas de Câmbio "/>
    <hyperlink ref="A101" location="'Graf 2.3.4'!A1" display="Gráfico 2.3.4 - Desempenho de ativos selecionados no taper tantrum e no período pós eleições nos EUA "/>
    <hyperlink ref="A102" location="'Graf 2.3.5'!A1" display="Gráfico 2.3.5 - CDS soberanos do Brasil (5 anos)"/>
    <hyperlink ref="A57" location="'Tab 1.5.1.1'!A1" display="Tabela 1.5.1.1 – Cenários de estresse macroeconômico (junho de 2018)"/>
    <hyperlink ref="A58" location="'Graf 1.5.1.1'!A1" display="Gráfico 1.5.1.1 – Estresse macroeconômico - Inadimplência projetada"/>
    <hyperlink ref="A59" location="'Graf 1.5.1.2'!A1" display="Gráfico 1.5.1.2 – Necessidades de Capital - VAR estressado"/>
    <hyperlink ref="A60" location="'Graf 1.5.1.3'!A1" display="Gráfico 1.5.1.3 – Necessidades de Capital - VAR estressado - evolução"/>
    <hyperlink ref="A61" location="'Graf 1.5.1.4'!A1" display="Gráfico 1.5.1.4 – Estresse macroeconômico - VAR estressado - Distribuição de frequência dos ativos por faixa de IBs"/>
    <hyperlink ref="A63" location="'Graf 1.5.2.1'!A1" display="Gráfico 1.5.2.1 – Análise de sensibilidade - Risco de crédito"/>
    <hyperlink ref="A64" location="'Graf 1.5.2.2'!A1" display="Gráfico 1.5.2.2 – Análise de sensibilidade - Risco de crédito imobiliário residencial"/>
    <hyperlink ref="A52" location="'Graf 1.4.1'!A1" display="Gráfico 1.4.1 – Índices de capitalização e exigência regulatória"/>
    <hyperlink ref="A53" location="'Graf 1.4.2'!A1" display="Gráfico 1.4.2 - Simulação da Necessidade de Capital 2019"/>
    <hyperlink ref="A54" location="'Graf. 1.4.3'!A1" display="Gráfico 1.4.3 - Distribuição de frequência para a projeção do Índice de Capital Principal ponderado por ativos "/>
    <hyperlink ref="A16" location="'Graf 1.1.4'!A1" display="Gráfico 1.1.4 – Perfil das captações externas – Como percentual das captações totais"/>
    <hyperlink ref="A17" location="'Graf 1.1.5'!A1" display="Gráfico 1.1.5 – Perfil das captações externas – Valores absolutos em dólares"/>
    <hyperlink ref="A66" location="'Graf 1.6.1'!A1" display="Gráfico 1.6.1 - Necessidade de liquidez intradia"/>
    <hyperlink ref="A67" location="'Graf 1.6.2'!A1" display="Gráfico 1.6.2 - BM&amp;FBovespa - Ações: Risco financeiro líquido"/>
    <hyperlink ref="A68" location="'Graf 1.6.3'!A1" display="Gráfico 1.6.3 - Câmara BM&amp;FBovespa: Risco financeiro líquido"/>
    <hyperlink ref="A69" location="'Graf 1.6.4'!A1" display="Gráfico 1.6.4 - BM&amp;FBovespa - Câmbio: Déficit de liquidez"/>
    <hyperlink ref="A70" location="'Graf 1.6.5'!A1" display="Gráfico 1.6.5 - Câmara BM&amp;FBovespa: Risco de crédito"/>
    <hyperlink ref="A6" location="'Composição cart fundos ICVM 555'!A1" display="Composição da carteira dos fundos ICVM555 não cotas"/>
    <hyperlink ref="A5" location="'Composição sist financeiro'!A1" display="Composição do sistema financeiro (em ativos financeiros)"/>
    <hyperlink ref="A3" location="'Comparativo FSIs'!A1" display="Comparativo internacional (G20) – Indicadores de Solidez Financeira (FSIs)"/>
    <hyperlink ref="A4" location="'Matriz de migração'!A1" display="Matriz de migração de classificação de crédito – SFN"/>
    <hyperlink ref="A47" location="'Graf 1.3.1'!A1" display="Gráfico 1.3.1 – Retorno sobre o patrimônio líquido anual (ROE) – Acumulado nos últimos doze meses"/>
    <hyperlink ref="A48" location="'Graf 1.3.2'!A1" display="Gráfico 1.3.2 – Margem de crédito, por controle acionário – Acumulado nos últimos doze meses"/>
    <hyperlink ref="A49" location="'Graf 1.3.3'!A1" display="Gráfico 1.3.3 – Índice de cobertura de despesas administrativas por receita de serviços – Acumulado nos últimos doze meses"/>
    <hyperlink ref="A50" location="'Graf 1.3.4'!A1" display="Gráfico 1.3.4 – Distribuição de frequência do ROE anual"/>
    <hyperlink ref="A13" location="'Graf 1.1.1'!A1" display="Gráfico 1.1.1 – Índice de Liquidez"/>
    <hyperlink ref="A14" location="'Graf 1.1.2'!A1" display="Gráfico 1.1.2 – Índice de Liquidez"/>
    <hyperlink ref="A15" location="'Graf 1.1.3'!A1" display="Gráfico 1.1.3 – Índice de Liquidez"/>
    <hyperlink ref="A18" location="'Graf 1.1.6'!A1" display="Gráfico 1.1.6 – Índice de Liquidez"/>
    <hyperlink ref="A25" location="'Graf 1.2.6'!A1" display="Gráfico 1.2.6 – Baixas a prejuizo – SFN"/>
    <hyperlink ref="A33" location="'Graf 1.2.14'!A1" display="Gráfico 1.2.14 - Crescimento anual do crédito - Pessoa jurídica - Pequenas e médias empresas (PME)"/>
    <hyperlink ref="A34" location="'Graf 1.2.15'!A1" display="Gráfico 1.2.15 - Crescimento anual do crédito – Pessoa jurídica – Grandes empresas"/>
    <hyperlink ref="A35" location="'Graf 1.2.16'!A1" display="Gráfico 1.2.16 - Inadimplência – Pessoa jurídica – Pequenas e médias empresas (PME)"/>
    <hyperlink ref="A36" location="'Graf 1.2.17'!A1" display="Gráfico 1.2.17 - Inadimplência – Pessoa jurídica – Grandes empresas"/>
    <hyperlink ref="A94" location="'Tab 2.2.1'!A1" display="Tabela 2.2.1 – Classificação dos entes subnacionais selecionados"/>
    <hyperlink ref="A95" location="'Graf 2.2.1'!A1" display="Gráfico 2.2.1 - Exposições do SFN líquidas das garantias e mitigadores"/>
    <hyperlink ref="A96" location="'Tab 2.2.2'!A1" display="Tabela 2.2.2 - Impactos acumulados no SFN"/>
    <hyperlink ref="A90" location="'Graf 2.1.3.1'!A1" display="Gráfico 2.1.3.1 – Empresas de capital aberto – Dívida líquida/EBITDA (medianas) – Denominador e numerador (deflac.): dez/2015 =1"/>
    <hyperlink ref="A83" location="'Graf 2.1.1'!A1" display="Gráfico 2.1.1 – Empresas em recuperação judicial – Requerimentos acumulados por ano"/>
    <hyperlink ref="A88" location="'Graf 2.1.2.1'!A1" display="Gráfico 2.1.2.1 – Balanço financeiro por indexador – Data-base setembro de 2016"/>
    <hyperlink ref="A91" location="'Graf 2.1.3.2'!A1" display="Gráfico 2.1.3.2 – Empresas de capital aberto – Rentabilidade (medianas) – Denominador e numerador (deflac.): dez/2005 = 1"/>
    <hyperlink ref="A92" location="'Graf 2.1.3.3'!A1" display="Gráfico 2.1.3.3 – Empresas de capital aberto – Índice de cobertura de juros (medianas) – Denominador e numerador (deflac.): dez/2005 = 1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64"/>
  <sheetViews>
    <sheetView showGridLines="0" workbookViewId="0"/>
  </sheetViews>
  <sheetFormatPr defaultColWidth="11.25" defaultRowHeight="16.5"/>
  <cols>
    <col min="2" max="2" width="14.125" style="111" customWidth="1"/>
    <col min="3" max="3" width="17" style="111" customWidth="1"/>
    <col min="4" max="4" width="16.125" style="111" customWidth="1"/>
    <col min="5" max="5" width="14.875" style="111" customWidth="1"/>
    <col min="6" max="7" width="16" style="111" customWidth="1"/>
  </cols>
  <sheetData>
    <row r="1" spans="1:7">
      <c r="A1" s="78" t="s">
        <v>279</v>
      </c>
    </row>
    <row r="3" spans="1:7">
      <c r="A3" s="78" t="s">
        <v>280</v>
      </c>
      <c r="B3" s="112"/>
      <c r="C3" s="112"/>
      <c r="D3" s="55"/>
    </row>
    <row r="4" spans="1:7">
      <c r="A4" s="54" t="s">
        <v>223</v>
      </c>
      <c r="B4" s="113"/>
      <c r="C4" s="113"/>
      <c r="D4" s="55"/>
    </row>
    <row r="5" spans="1:7">
      <c r="A5" s="2"/>
      <c r="B5" s="113"/>
      <c r="C5" s="113"/>
      <c r="D5" s="55"/>
    </row>
    <row r="6" spans="1:7">
      <c r="A6" s="2"/>
      <c r="B6" s="435" t="s">
        <v>227</v>
      </c>
      <c r="C6" s="435"/>
      <c r="D6" s="435"/>
      <c r="E6" s="435"/>
      <c r="F6" s="435"/>
      <c r="G6" s="435"/>
    </row>
    <row r="7" spans="1:7" s="52" customFormat="1" ht="30.75" customHeight="1">
      <c r="A7" s="114"/>
      <c r="B7" s="115" t="s">
        <v>281</v>
      </c>
      <c r="C7" s="115" t="s">
        <v>282</v>
      </c>
      <c r="D7" s="115" t="s">
        <v>283</v>
      </c>
      <c r="E7" s="116" t="s">
        <v>284</v>
      </c>
      <c r="F7" s="116" t="s">
        <v>285</v>
      </c>
      <c r="G7" s="116" t="s">
        <v>286</v>
      </c>
    </row>
    <row r="8" spans="1:7">
      <c r="A8" s="65">
        <v>41609</v>
      </c>
      <c r="B8" s="117">
        <v>18.53</v>
      </c>
      <c r="C8" s="117">
        <v>17.940000000000001</v>
      </c>
      <c r="D8" s="117">
        <v>18.850000000000001</v>
      </c>
      <c r="E8" s="117">
        <v>15.78</v>
      </c>
      <c r="F8" s="117">
        <v>15.47</v>
      </c>
      <c r="G8" s="117">
        <v>15.939999999999998</v>
      </c>
    </row>
    <row r="9" spans="1:7">
      <c r="A9" s="65">
        <v>41640</v>
      </c>
      <c r="B9" s="117">
        <v>19.63</v>
      </c>
      <c r="C9" s="117">
        <v>18.329999999999998</v>
      </c>
      <c r="D9" s="117">
        <v>20.309999999999999</v>
      </c>
      <c r="E9" s="117">
        <v>15.57</v>
      </c>
      <c r="F9" s="117">
        <v>14.63</v>
      </c>
      <c r="G9" s="117">
        <v>16.059999999999999</v>
      </c>
    </row>
    <row r="10" spans="1:7">
      <c r="A10" s="65">
        <v>41671</v>
      </c>
      <c r="B10" s="117">
        <v>19.11</v>
      </c>
      <c r="C10" s="117">
        <v>16.850000000000001</v>
      </c>
      <c r="D10" s="117">
        <v>20.32</v>
      </c>
      <c r="E10" s="117">
        <v>15.8</v>
      </c>
      <c r="F10" s="117">
        <v>13.930000000000001</v>
      </c>
      <c r="G10" s="117">
        <v>16.79</v>
      </c>
    </row>
    <row r="11" spans="1:7">
      <c r="A11" s="65">
        <v>41699</v>
      </c>
      <c r="B11" s="117">
        <v>19.489999999999998</v>
      </c>
      <c r="C11" s="117">
        <v>17.329999999999998</v>
      </c>
      <c r="D11" s="117">
        <v>20.68</v>
      </c>
      <c r="E11" s="117">
        <v>17.22</v>
      </c>
      <c r="F11" s="117">
        <v>15.260000000000002</v>
      </c>
      <c r="G11" s="117">
        <v>18.29</v>
      </c>
    </row>
    <row r="12" spans="1:7">
      <c r="A12" s="65">
        <v>41730</v>
      </c>
      <c r="B12" s="117">
        <v>20.399999999999999</v>
      </c>
      <c r="C12" s="117">
        <v>19.71</v>
      </c>
      <c r="D12" s="117">
        <v>20.77</v>
      </c>
      <c r="E12" s="117">
        <v>18.27</v>
      </c>
      <c r="F12" s="117">
        <v>17.77</v>
      </c>
      <c r="G12" s="117">
        <v>18.529999999999998</v>
      </c>
    </row>
    <row r="13" spans="1:7">
      <c r="A13" s="65">
        <v>41760</v>
      </c>
      <c r="B13" s="117">
        <v>20.11</v>
      </c>
      <c r="C13" s="117">
        <v>20.43</v>
      </c>
      <c r="D13" s="117">
        <v>19.940000000000001</v>
      </c>
      <c r="E13" s="117">
        <v>19.2</v>
      </c>
      <c r="F13" s="117">
        <v>19.57</v>
      </c>
      <c r="G13" s="117">
        <v>19</v>
      </c>
    </row>
    <row r="14" spans="1:7">
      <c r="A14" s="65">
        <v>41791</v>
      </c>
      <c r="B14" s="117">
        <v>18.38</v>
      </c>
      <c r="C14" s="117">
        <v>21.13</v>
      </c>
      <c r="D14" s="117">
        <v>16.97</v>
      </c>
      <c r="E14" s="117">
        <v>18.490000000000002</v>
      </c>
      <c r="F14" s="117">
        <v>21.23</v>
      </c>
      <c r="G14" s="117">
        <v>17.080000000000002</v>
      </c>
    </row>
    <row r="15" spans="1:7">
      <c r="A15" s="65">
        <v>41821</v>
      </c>
      <c r="B15" s="117">
        <v>19.149999999999999</v>
      </c>
      <c r="C15" s="117">
        <v>22.65</v>
      </c>
      <c r="D15" s="117">
        <v>17.38</v>
      </c>
      <c r="E15" s="117">
        <v>19.329999999999998</v>
      </c>
      <c r="F15" s="117">
        <v>22.82</v>
      </c>
      <c r="G15" s="117">
        <v>17.57</v>
      </c>
    </row>
    <row r="16" spans="1:7">
      <c r="A16" s="65">
        <v>41852</v>
      </c>
      <c r="B16" s="117">
        <v>18.12</v>
      </c>
      <c r="C16" s="117">
        <v>20.98</v>
      </c>
      <c r="D16" s="117">
        <v>16.68</v>
      </c>
      <c r="E16" s="117">
        <v>19.18</v>
      </c>
      <c r="F16" s="117">
        <v>21.95</v>
      </c>
      <c r="G16" s="117">
        <v>17.78</v>
      </c>
    </row>
    <row r="17" spans="1:7">
      <c r="A17" s="65">
        <v>41883</v>
      </c>
      <c r="B17" s="117">
        <v>20.62</v>
      </c>
      <c r="C17" s="117">
        <v>20.100000000000001</v>
      </c>
      <c r="D17" s="117">
        <v>20.89</v>
      </c>
      <c r="E17" s="117">
        <v>18.920000000000002</v>
      </c>
      <c r="F17" s="117">
        <v>18.48</v>
      </c>
      <c r="G17" s="117">
        <v>19.149999999999999</v>
      </c>
    </row>
    <row r="18" spans="1:7">
      <c r="A18" s="65">
        <v>41913</v>
      </c>
      <c r="B18" s="117">
        <v>22.4</v>
      </c>
      <c r="C18" s="117">
        <v>20.81</v>
      </c>
      <c r="D18" s="117">
        <v>23.24</v>
      </c>
      <c r="E18" s="117">
        <v>20.68</v>
      </c>
      <c r="F18" s="117">
        <v>19.100000000000001</v>
      </c>
      <c r="G18" s="117">
        <v>21.51</v>
      </c>
    </row>
    <row r="19" spans="1:7">
      <c r="A19" s="65">
        <v>41944</v>
      </c>
      <c r="B19" s="117">
        <v>21.47</v>
      </c>
      <c r="C19" s="117">
        <v>19.04</v>
      </c>
      <c r="D19" s="117">
        <v>22.75</v>
      </c>
      <c r="E19" s="117">
        <v>19.869999999999997</v>
      </c>
      <c r="F19" s="117">
        <v>17.549999999999997</v>
      </c>
      <c r="G19" s="117">
        <v>21.099999999999998</v>
      </c>
    </row>
    <row r="20" spans="1:7">
      <c r="A20" s="65">
        <v>41974</v>
      </c>
      <c r="B20" s="117">
        <v>19.52</v>
      </c>
      <c r="C20" s="117">
        <v>17.670000000000002</v>
      </c>
      <c r="D20" s="117">
        <v>20.51</v>
      </c>
      <c r="E20" s="117">
        <v>17.45</v>
      </c>
      <c r="F20" s="117">
        <v>15.75</v>
      </c>
      <c r="G20" s="117">
        <v>18.360000000000003</v>
      </c>
    </row>
    <row r="21" spans="1:7">
      <c r="A21" s="65">
        <v>42005</v>
      </c>
      <c r="B21" s="117">
        <v>19.850000000000001</v>
      </c>
      <c r="C21" s="117">
        <v>19.23</v>
      </c>
      <c r="D21" s="117">
        <v>20.170000000000002</v>
      </c>
      <c r="E21" s="117">
        <v>18.32</v>
      </c>
      <c r="F21" s="117">
        <v>17.78</v>
      </c>
      <c r="G21" s="117">
        <v>18.600000000000001</v>
      </c>
    </row>
    <row r="22" spans="1:7">
      <c r="A22" s="65">
        <v>42036</v>
      </c>
      <c r="B22" s="117">
        <v>20.34</v>
      </c>
      <c r="C22" s="117">
        <v>17.79</v>
      </c>
      <c r="D22" s="117">
        <v>21.66</v>
      </c>
      <c r="E22" s="117">
        <v>16.75</v>
      </c>
      <c r="F22" s="117">
        <v>14.29</v>
      </c>
      <c r="G22" s="117">
        <v>18.02</v>
      </c>
    </row>
    <row r="23" spans="1:7">
      <c r="A23" s="65">
        <v>42064</v>
      </c>
      <c r="B23" s="117">
        <v>20.76</v>
      </c>
      <c r="C23" s="117">
        <v>17.16</v>
      </c>
      <c r="D23" s="117">
        <v>22.67</v>
      </c>
      <c r="E23" s="117">
        <v>14.549999999999999</v>
      </c>
      <c r="F23" s="117">
        <v>10.95</v>
      </c>
      <c r="G23" s="117">
        <v>16.45</v>
      </c>
    </row>
    <row r="24" spans="1:7">
      <c r="A24" s="65">
        <v>42095</v>
      </c>
      <c r="B24" s="117">
        <v>19.34</v>
      </c>
      <c r="C24" s="117">
        <v>16.39</v>
      </c>
      <c r="D24" s="117">
        <v>20.89</v>
      </c>
      <c r="E24" s="117">
        <v>14.34</v>
      </c>
      <c r="F24" s="117">
        <v>11.29</v>
      </c>
      <c r="G24" s="117">
        <v>15.950000000000001</v>
      </c>
    </row>
    <row r="25" spans="1:7">
      <c r="A25" s="65">
        <v>42125</v>
      </c>
      <c r="B25" s="117">
        <v>19.46</v>
      </c>
      <c r="C25" s="117">
        <v>14.82</v>
      </c>
      <c r="D25" s="117">
        <v>21.94</v>
      </c>
      <c r="E25" s="117">
        <v>13.270000000000001</v>
      </c>
      <c r="F25" s="117">
        <v>8.41</v>
      </c>
      <c r="G25" s="117">
        <v>15.870000000000001</v>
      </c>
    </row>
    <row r="26" spans="1:7">
      <c r="A26" s="65">
        <v>42156</v>
      </c>
      <c r="B26" s="117">
        <v>18.68</v>
      </c>
      <c r="C26" s="117">
        <v>15.71</v>
      </c>
      <c r="D26" s="117">
        <v>20.260000000000002</v>
      </c>
      <c r="E26" s="117">
        <v>12.709999999999999</v>
      </c>
      <c r="F26" s="117">
        <v>9.41</v>
      </c>
      <c r="G26" s="117">
        <v>14.469999999999999</v>
      </c>
    </row>
    <row r="27" spans="1:7">
      <c r="A27" s="65">
        <v>42186</v>
      </c>
      <c r="B27" s="117">
        <v>18.82</v>
      </c>
      <c r="C27" s="117">
        <v>14.29</v>
      </c>
      <c r="D27" s="117">
        <v>21.21</v>
      </c>
      <c r="E27" s="117">
        <v>11.39</v>
      </c>
      <c r="F27" s="117">
        <v>6.4</v>
      </c>
      <c r="G27" s="117">
        <v>14.02</v>
      </c>
    </row>
    <row r="28" spans="1:7">
      <c r="A28" s="65">
        <v>42217</v>
      </c>
      <c r="B28" s="117">
        <v>19.55</v>
      </c>
      <c r="C28" s="117">
        <v>15.76</v>
      </c>
      <c r="D28" s="117">
        <v>21.54</v>
      </c>
      <c r="E28" s="117">
        <v>10.31</v>
      </c>
      <c r="F28" s="117">
        <v>5.9700000000000006</v>
      </c>
      <c r="G28" s="117">
        <v>12.58</v>
      </c>
    </row>
    <row r="29" spans="1:7">
      <c r="A29" s="65">
        <v>42248</v>
      </c>
      <c r="B29" s="117">
        <v>18.96</v>
      </c>
      <c r="C29" s="117">
        <v>15</v>
      </c>
      <c r="D29" s="117">
        <v>21.02</v>
      </c>
      <c r="E29" s="117">
        <v>9.73</v>
      </c>
      <c r="F29" s="117">
        <v>5.6000000000000005</v>
      </c>
      <c r="G29" s="117">
        <v>11.87</v>
      </c>
    </row>
    <row r="30" spans="1:7">
      <c r="A30" s="65">
        <v>42278</v>
      </c>
      <c r="B30" s="117">
        <v>17.13</v>
      </c>
      <c r="C30" s="117">
        <v>12.87</v>
      </c>
      <c r="D30" s="117">
        <v>19.329999999999998</v>
      </c>
      <c r="E30" s="117">
        <v>8.5299999999999994</v>
      </c>
      <c r="F30" s="117">
        <v>4.0599999999999996</v>
      </c>
      <c r="G30" s="117">
        <v>10.84</v>
      </c>
    </row>
    <row r="31" spans="1:7">
      <c r="A31" s="65">
        <v>42309</v>
      </c>
      <c r="B31" s="117">
        <v>15.71</v>
      </c>
      <c r="C31" s="117">
        <v>12.22</v>
      </c>
      <c r="D31" s="117">
        <v>17.5</v>
      </c>
      <c r="E31" s="117">
        <v>8.129999999999999</v>
      </c>
      <c r="F31" s="117">
        <v>4.53</v>
      </c>
      <c r="G31" s="117">
        <v>9.98</v>
      </c>
    </row>
    <row r="32" spans="1:7">
      <c r="A32" s="65">
        <v>42339</v>
      </c>
      <c r="B32" s="117">
        <v>15.8</v>
      </c>
      <c r="C32" s="117">
        <v>12.58</v>
      </c>
      <c r="D32" s="117">
        <v>17.47</v>
      </c>
      <c r="E32" s="117">
        <v>8.75</v>
      </c>
      <c r="F32" s="117">
        <v>5.7299999999999995</v>
      </c>
      <c r="G32" s="117">
        <v>10.32</v>
      </c>
    </row>
    <row r="33" spans="1:7">
      <c r="A33" s="65">
        <v>42370</v>
      </c>
      <c r="B33" s="117">
        <v>15</v>
      </c>
      <c r="C33" s="117">
        <v>10.16</v>
      </c>
      <c r="D33" s="117">
        <v>17.45</v>
      </c>
      <c r="E33" s="117">
        <v>7.04</v>
      </c>
      <c r="F33" s="117">
        <v>2.13</v>
      </c>
      <c r="G33" s="117">
        <v>9.5299999999999994</v>
      </c>
    </row>
    <row r="34" spans="1:7">
      <c r="A34" s="65">
        <v>42401</v>
      </c>
      <c r="B34" s="117">
        <v>12.82</v>
      </c>
      <c r="C34" s="117">
        <v>8.27</v>
      </c>
      <c r="D34" s="117">
        <v>15.11</v>
      </c>
      <c r="E34" s="117">
        <v>6.7</v>
      </c>
      <c r="F34" s="117">
        <v>2.12</v>
      </c>
      <c r="G34" s="117">
        <v>8.99</v>
      </c>
    </row>
    <row r="35" spans="1:7">
      <c r="A35" s="65">
        <v>42430</v>
      </c>
      <c r="B35" s="117">
        <v>7.86</v>
      </c>
      <c r="C35" s="117">
        <v>3.63</v>
      </c>
      <c r="D35" s="117">
        <v>10</v>
      </c>
      <c r="E35" s="117">
        <v>6</v>
      </c>
      <c r="F35" s="117">
        <v>1.8399999999999999</v>
      </c>
      <c r="G35" s="117">
        <v>8.1199999999999992</v>
      </c>
    </row>
    <row r="36" spans="1:7">
      <c r="A36" s="65">
        <v>42461</v>
      </c>
      <c r="B36" s="117">
        <v>6.59</v>
      </c>
      <c r="C36" s="117">
        <v>1.35</v>
      </c>
      <c r="D36" s="117">
        <v>9.25</v>
      </c>
      <c r="E36" s="117">
        <v>4.07</v>
      </c>
      <c r="F36" s="117">
        <v>-1.22</v>
      </c>
      <c r="G36" s="117">
        <v>6.76</v>
      </c>
    </row>
    <row r="37" spans="1:7">
      <c r="A37" s="65">
        <v>42491</v>
      </c>
      <c r="B37" s="117">
        <v>5.24</v>
      </c>
      <c r="C37" s="117">
        <v>0.19</v>
      </c>
      <c r="D37" s="117">
        <v>7.78</v>
      </c>
      <c r="E37" s="117">
        <v>3.02</v>
      </c>
      <c r="F37" s="117">
        <v>-2.02</v>
      </c>
      <c r="G37" s="117">
        <v>5.55</v>
      </c>
    </row>
    <row r="38" spans="1:7">
      <c r="A38" s="65">
        <v>42522</v>
      </c>
      <c r="B38" s="117">
        <v>2.71</v>
      </c>
      <c r="C38" s="117">
        <v>-2.37</v>
      </c>
      <c r="D38" s="117">
        <v>5.32</v>
      </c>
      <c r="E38" s="117">
        <v>2.14</v>
      </c>
      <c r="F38" s="117">
        <v>-2.94</v>
      </c>
      <c r="G38" s="117">
        <v>4.75</v>
      </c>
    </row>
    <row r="39" spans="1:7">
      <c r="A39" s="65">
        <v>42552</v>
      </c>
      <c r="B39" s="117">
        <v>0.99</v>
      </c>
      <c r="C39" s="117">
        <v>-2.66</v>
      </c>
      <c r="D39" s="117">
        <v>2.81</v>
      </c>
      <c r="E39" s="117">
        <v>1.79</v>
      </c>
      <c r="F39" s="117">
        <v>-1.86</v>
      </c>
      <c r="G39" s="117">
        <v>3.6</v>
      </c>
    </row>
    <row r="40" spans="1:7">
      <c r="A40" s="65">
        <v>42583</v>
      </c>
      <c r="B40" s="117">
        <v>-0.87</v>
      </c>
      <c r="C40" s="117">
        <v>-4.2300000000000004</v>
      </c>
      <c r="D40" s="117">
        <v>0.81</v>
      </c>
      <c r="E40" s="117">
        <v>1.1399999999999999</v>
      </c>
      <c r="F40" s="117">
        <v>-2.29</v>
      </c>
      <c r="G40" s="117">
        <v>2.86</v>
      </c>
    </row>
    <row r="41" spans="1:7">
      <c r="A41" s="65">
        <v>42614</v>
      </c>
      <c r="B41" s="117">
        <v>-3.32</v>
      </c>
      <c r="C41" s="117">
        <v>-4.7699999999999996</v>
      </c>
      <c r="D41" s="117">
        <v>-2.61</v>
      </c>
      <c r="E41" s="117">
        <v>0.09</v>
      </c>
      <c r="F41" s="117">
        <v>-1.51</v>
      </c>
      <c r="G41" s="117">
        <v>0.88</v>
      </c>
    </row>
    <row r="42" spans="1:7">
      <c r="A42" s="65">
        <v>42644</v>
      </c>
      <c r="B42" s="117">
        <v>-3.8</v>
      </c>
      <c r="C42" s="117">
        <v>-3.9</v>
      </c>
      <c r="D42" s="117">
        <v>-3.75</v>
      </c>
      <c r="E42" s="117">
        <v>-0.56000000000000005</v>
      </c>
      <c r="F42" s="117">
        <v>-0.78</v>
      </c>
      <c r="G42" s="117">
        <v>-0.45</v>
      </c>
    </row>
    <row r="43" spans="1:7">
      <c r="A43" s="65">
        <v>42675</v>
      </c>
      <c r="B43" s="117">
        <v>-4.46</v>
      </c>
      <c r="C43" s="117">
        <v>-4.6100000000000003</v>
      </c>
      <c r="D43" s="117">
        <v>-4.3899999999999997</v>
      </c>
      <c r="E43" s="117">
        <v>-2.3199999999999998</v>
      </c>
      <c r="F43" s="117">
        <v>-2.54</v>
      </c>
      <c r="G43" s="117">
        <v>-2.21</v>
      </c>
    </row>
    <row r="44" spans="1:7">
      <c r="A44" s="65">
        <v>42705</v>
      </c>
      <c r="B44" s="117">
        <v>-8.5299999999999994</v>
      </c>
      <c r="C44" s="117">
        <v>-6.27</v>
      </c>
      <c r="D44" s="117">
        <v>-9.65</v>
      </c>
      <c r="E44" s="117">
        <v>-5.55</v>
      </c>
      <c r="F44" s="117">
        <v>-3.42</v>
      </c>
      <c r="G44" s="117">
        <v>-6.62</v>
      </c>
    </row>
    <row r="45" spans="1:7">
      <c r="A45" s="65"/>
      <c r="B45" s="118"/>
      <c r="C45" s="118"/>
      <c r="D45" s="118"/>
    </row>
    <row r="46" spans="1:7">
      <c r="A46" s="65"/>
      <c r="B46" s="118"/>
      <c r="C46" s="118"/>
      <c r="D46" s="118"/>
    </row>
    <row r="47" spans="1:7">
      <c r="A47" s="119"/>
      <c r="B47" s="113"/>
      <c r="C47" s="113"/>
      <c r="D47" s="55"/>
    </row>
    <row r="48" spans="1:7">
      <c r="A48" s="119"/>
      <c r="B48" s="113"/>
      <c r="C48" s="113"/>
      <c r="D48" s="55"/>
    </row>
    <row r="49" spans="1:1">
      <c r="A49" s="102"/>
    </row>
    <row r="50" spans="1:1">
      <c r="A50" s="102"/>
    </row>
    <row r="51" spans="1:1">
      <c r="A51" s="102"/>
    </row>
    <row r="52" spans="1:1">
      <c r="A52" s="102"/>
    </row>
    <row r="53" spans="1:1">
      <c r="A53" s="102"/>
    </row>
    <row r="54" spans="1:1">
      <c r="A54" s="102"/>
    </row>
    <row r="55" spans="1:1">
      <c r="A55" s="102"/>
    </row>
    <row r="56" spans="1:1">
      <c r="A56" s="102"/>
    </row>
    <row r="57" spans="1:1">
      <c r="A57" s="102"/>
    </row>
    <row r="58" spans="1:1">
      <c r="A58" s="102"/>
    </row>
    <row r="59" spans="1:1">
      <c r="A59" s="102"/>
    </row>
    <row r="60" spans="1:1">
      <c r="A60" s="102"/>
    </row>
    <row r="61" spans="1:1">
      <c r="A61" s="102"/>
    </row>
    <row r="62" spans="1:1">
      <c r="A62" s="102"/>
    </row>
    <row r="63" spans="1:1">
      <c r="A63" s="102"/>
    </row>
    <row r="64" spans="1:1">
      <c r="A64" s="102"/>
    </row>
  </sheetData>
  <mergeCells count="1">
    <mergeCell ref="B6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64"/>
  <sheetViews>
    <sheetView showGridLines="0" workbookViewId="0"/>
  </sheetViews>
  <sheetFormatPr defaultColWidth="11.25" defaultRowHeight="16.5"/>
  <cols>
    <col min="2" max="7" width="18.25" customWidth="1"/>
  </cols>
  <sheetData>
    <row r="1" spans="1:7">
      <c r="A1" s="78" t="s">
        <v>279</v>
      </c>
    </row>
    <row r="3" spans="1:7">
      <c r="A3" s="78" t="s">
        <v>287</v>
      </c>
      <c r="B3" s="78"/>
      <c r="C3" s="78"/>
      <c r="D3" s="120"/>
    </row>
    <row r="4" spans="1:7">
      <c r="A4" s="54" t="s">
        <v>223</v>
      </c>
      <c r="B4" s="2"/>
      <c r="C4" s="2"/>
      <c r="D4" s="120"/>
    </row>
    <row r="5" spans="1:7">
      <c r="A5" s="2"/>
      <c r="B5" s="2"/>
      <c r="C5" s="2"/>
      <c r="D5" s="120"/>
    </row>
    <row r="6" spans="1:7">
      <c r="A6" s="2"/>
      <c r="B6" s="435" t="s">
        <v>227</v>
      </c>
      <c r="C6" s="435"/>
      <c r="D6" s="435"/>
      <c r="E6" s="435"/>
      <c r="F6" s="435"/>
      <c r="G6" s="435"/>
    </row>
    <row r="7" spans="1:7" ht="28.5" customHeight="1">
      <c r="A7" s="65"/>
      <c r="B7" s="121" t="s">
        <v>276</v>
      </c>
      <c r="C7" s="121" t="s">
        <v>277</v>
      </c>
      <c r="D7" s="121" t="s">
        <v>278</v>
      </c>
      <c r="E7" s="116" t="s">
        <v>288</v>
      </c>
      <c r="F7" s="122" t="s">
        <v>289</v>
      </c>
      <c r="G7" s="116" t="s">
        <v>290</v>
      </c>
    </row>
    <row r="8" spans="1:7">
      <c r="A8" s="65">
        <v>41609</v>
      </c>
      <c r="B8" s="123">
        <v>3.56</v>
      </c>
      <c r="C8" s="123">
        <v>3.86</v>
      </c>
      <c r="D8" s="123">
        <v>3.04</v>
      </c>
      <c r="E8" s="123">
        <v>4.4400000000000004</v>
      </c>
      <c r="F8" s="123">
        <v>4.75</v>
      </c>
      <c r="G8" s="123">
        <v>3.9</v>
      </c>
    </row>
    <row r="9" spans="1:7">
      <c r="A9" s="65">
        <v>41640</v>
      </c>
      <c r="B9" s="123">
        <v>3.6</v>
      </c>
      <c r="C9" s="123">
        <v>3.91</v>
      </c>
      <c r="D9" s="123">
        <v>3.07</v>
      </c>
      <c r="E9" s="123">
        <v>4.46</v>
      </c>
      <c r="F9" s="123">
        <v>4.78</v>
      </c>
      <c r="G9" s="123">
        <v>3.92</v>
      </c>
    </row>
    <row r="10" spans="1:7">
      <c r="A10" s="65">
        <v>41671</v>
      </c>
      <c r="B10" s="123">
        <v>3.56</v>
      </c>
      <c r="C10" s="123">
        <v>3.86</v>
      </c>
      <c r="D10" s="123">
        <v>3.06</v>
      </c>
      <c r="E10" s="123">
        <v>4.16</v>
      </c>
      <c r="F10" s="123">
        <v>4.34</v>
      </c>
      <c r="G10" s="123">
        <v>3.87</v>
      </c>
    </row>
    <row r="11" spans="1:7">
      <c r="A11" s="65">
        <v>41699</v>
      </c>
      <c r="B11" s="123">
        <v>3.6</v>
      </c>
      <c r="C11" s="123">
        <v>3.82</v>
      </c>
      <c r="D11" s="123">
        <v>3.22</v>
      </c>
      <c r="E11" s="123">
        <v>4.25</v>
      </c>
      <c r="F11" s="123">
        <v>4.37</v>
      </c>
      <c r="G11" s="123">
        <v>4.0200000000000005</v>
      </c>
    </row>
    <row r="12" spans="1:7">
      <c r="A12" s="65">
        <v>41730</v>
      </c>
      <c r="B12" s="123">
        <v>3.64</v>
      </c>
      <c r="C12" s="123">
        <v>3.83</v>
      </c>
      <c r="D12" s="123">
        <v>3.33</v>
      </c>
      <c r="E12" s="123">
        <v>4.32</v>
      </c>
      <c r="F12" s="123">
        <v>4.42</v>
      </c>
      <c r="G12" s="123">
        <v>4.1500000000000004</v>
      </c>
    </row>
    <row r="13" spans="1:7">
      <c r="A13" s="65">
        <v>41760</v>
      </c>
      <c r="B13" s="123">
        <v>3.8</v>
      </c>
      <c r="C13" s="123">
        <v>3.95</v>
      </c>
      <c r="D13" s="123">
        <v>3.56</v>
      </c>
      <c r="E13" s="123">
        <v>4.41</v>
      </c>
      <c r="F13" s="123">
        <v>4.5600000000000005</v>
      </c>
      <c r="G13" s="123">
        <v>4.16</v>
      </c>
    </row>
    <row r="14" spans="1:7">
      <c r="A14" s="65">
        <v>41791</v>
      </c>
      <c r="B14" s="123">
        <v>3.76</v>
      </c>
      <c r="C14" s="123">
        <v>3.89</v>
      </c>
      <c r="D14" s="123">
        <v>3.56</v>
      </c>
      <c r="E14" s="123">
        <v>4.3499999999999996</v>
      </c>
      <c r="F14" s="123">
        <v>4.53</v>
      </c>
      <c r="G14" s="123">
        <v>4.07</v>
      </c>
    </row>
    <row r="15" spans="1:7">
      <c r="A15" s="65">
        <v>41821</v>
      </c>
      <c r="B15" s="123">
        <v>3.83</v>
      </c>
      <c r="C15" s="123">
        <v>3.91</v>
      </c>
      <c r="D15" s="123">
        <v>3.7</v>
      </c>
      <c r="E15" s="123">
        <v>4.4400000000000004</v>
      </c>
      <c r="F15" s="123">
        <v>4.57</v>
      </c>
      <c r="G15" s="123">
        <v>4.2300000000000004</v>
      </c>
    </row>
    <row r="16" spans="1:7">
      <c r="A16" s="65">
        <v>41852</v>
      </c>
      <c r="B16" s="123">
        <v>4.03</v>
      </c>
      <c r="C16" s="123">
        <v>3.95</v>
      </c>
      <c r="D16" s="123">
        <v>4.16</v>
      </c>
      <c r="E16" s="123">
        <v>4.66</v>
      </c>
      <c r="F16" s="123">
        <v>4.63</v>
      </c>
      <c r="G16" s="123">
        <v>4.71</v>
      </c>
    </row>
    <row r="17" spans="1:7">
      <c r="A17" s="65">
        <v>41883</v>
      </c>
      <c r="B17" s="123">
        <v>3.98</v>
      </c>
      <c r="C17" s="123">
        <v>3.81</v>
      </c>
      <c r="D17" s="123">
        <v>4.25</v>
      </c>
      <c r="E17" s="123">
        <v>4.67</v>
      </c>
      <c r="F17" s="123">
        <v>4.53</v>
      </c>
      <c r="G17" s="123">
        <v>4.8899999999999997</v>
      </c>
    </row>
    <row r="18" spans="1:7">
      <c r="A18" s="65">
        <v>41913</v>
      </c>
      <c r="B18" s="123">
        <v>4.08</v>
      </c>
      <c r="C18" s="123">
        <v>3.86</v>
      </c>
      <c r="D18" s="123">
        <v>4.4400000000000004</v>
      </c>
      <c r="E18" s="123">
        <v>4.79</v>
      </c>
      <c r="F18" s="123">
        <v>4.5999999999999996</v>
      </c>
      <c r="G18" s="123">
        <v>5.12</v>
      </c>
    </row>
    <row r="19" spans="1:7">
      <c r="A19" s="65">
        <v>41944</v>
      </c>
      <c r="B19" s="123">
        <v>4.04</v>
      </c>
      <c r="C19" s="123">
        <v>3.75</v>
      </c>
      <c r="D19" s="123">
        <v>4.5</v>
      </c>
      <c r="E19" s="123">
        <v>4.75</v>
      </c>
      <c r="F19" s="123">
        <v>4.47</v>
      </c>
      <c r="G19" s="123">
        <v>5.1899999999999995</v>
      </c>
    </row>
    <row r="20" spans="1:7">
      <c r="A20" s="65">
        <v>41974</v>
      </c>
      <c r="B20" s="123">
        <v>3.9</v>
      </c>
      <c r="C20" s="123">
        <v>3.68</v>
      </c>
      <c r="D20" s="123">
        <v>4.24</v>
      </c>
      <c r="E20" s="123">
        <v>4.6399999999999997</v>
      </c>
      <c r="F20" s="123">
        <v>4.4000000000000004</v>
      </c>
      <c r="G20" s="123">
        <v>5.0200000000000005</v>
      </c>
    </row>
    <row r="21" spans="1:7">
      <c r="A21" s="65">
        <v>42005</v>
      </c>
      <c r="B21" s="123">
        <v>4.03</v>
      </c>
      <c r="C21" s="123">
        <v>3.82</v>
      </c>
      <c r="D21" s="123">
        <v>4.3600000000000003</v>
      </c>
      <c r="E21" s="123">
        <v>4.76</v>
      </c>
      <c r="F21" s="123">
        <v>4.51</v>
      </c>
      <c r="G21" s="123">
        <v>5.1400000000000006</v>
      </c>
    </row>
    <row r="22" spans="1:7">
      <c r="A22" s="65">
        <v>42036</v>
      </c>
      <c r="B22" s="123">
        <v>4.1399999999999997</v>
      </c>
      <c r="C22" s="123">
        <v>3.85</v>
      </c>
      <c r="D22" s="123">
        <v>4.6100000000000003</v>
      </c>
      <c r="E22" s="123">
        <v>4.8599999999999994</v>
      </c>
      <c r="F22" s="123">
        <v>4.54</v>
      </c>
      <c r="G22" s="123">
        <v>5.36</v>
      </c>
    </row>
    <row r="23" spans="1:7">
      <c r="A23" s="65">
        <v>42064</v>
      </c>
      <c r="B23" s="123">
        <v>4.18</v>
      </c>
      <c r="C23" s="123">
        <v>3.9</v>
      </c>
      <c r="D23" s="123">
        <v>4.6100000000000003</v>
      </c>
      <c r="E23" s="123">
        <v>4.92</v>
      </c>
      <c r="F23" s="123">
        <v>4.6100000000000003</v>
      </c>
      <c r="G23" s="123">
        <v>5.4</v>
      </c>
    </row>
    <row r="24" spans="1:7">
      <c r="A24" s="65">
        <v>42095</v>
      </c>
      <c r="B24" s="123">
        <v>4.3600000000000003</v>
      </c>
      <c r="C24" s="123">
        <v>4.0199999999999996</v>
      </c>
      <c r="D24" s="123">
        <v>4.9000000000000004</v>
      </c>
      <c r="E24" s="123">
        <v>5.1000000000000005</v>
      </c>
      <c r="F24" s="123">
        <v>4.72</v>
      </c>
      <c r="G24" s="123">
        <v>5.71</v>
      </c>
    </row>
    <row r="25" spans="1:7">
      <c r="A25" s="65">
        <v>42125</v>
      </c>
      <c r="B25" s="123">
        <v>4.5</v>
      </c>
      <c r="C25" s="123">
        <v>4.08</v>
      </c>
      <c r="D25" s="123">
        <v>5.17</v>
      </c>
      <c r="E25" s="123">
        <v>5.29</v>
      </c>
      <c r="F25" s="123">
        <v>4.82</v>
      </c>
      <c r="G25" s="123">
        <v>6.04</v>
      </c>
    </row>
    <row r="26" spans="1:7">
      <c r="A26" s="65">
        <v>42156</v>
      </c>
      <c r="B26" s="123">
        <v>4.46</v>
      </c>
      <c r="C26" s="123">
        <v>4.08</v>
      </c>
      <c r="D26" s="123">
        <v>5.05</v>
      </c>
      <c r="E26" s="123">
        <v>5.29</v>
      </c>
      <c r="F26" s="123">
        <v>4.83</v>
      </c>
      <c r="G26" s="123">
        <v>6.01</v>
      </c>
    </row>
    <row r="27" spans="1:7">
      <c r="A27" s="65">
        <v>42186</v>
      </c>
      <c r="B27" s="123">
        <v>4.67</v>
      </c>
      <c r="C27" s="123">
        <v>4.22</v>
      </c>
      <c r="D27" s="123">
        <v>5.38</v>
      </c>
      <c r="E27" s="123">
        <v>5.53</v>
      </c>
      <c r="F27" s="123">
        <v>5.01</v>
      </c>
      <c r="G27" s="123">
        <v>6.34</v>
      </c>
    </row>
    <row r="28" spans="1:7">
      <c r="A28" s="65">
        <v>42217</v>
      </c>
      <c r="B28" s="123">
        <v>4.88</v>
      </c>
      <c r="C28" s="123">
        <v>4.34</v>
      </c>
      <c r="D28" s="123">
        <v>5.72</v>
      </c>
      <c r="E28" s="123">
        <v>5.64</v>
      </c>
      <c r="F28" s="123">
        <v>5.16</v>
      </c>
      <c r="G28" s="123">
        <v>6.3999999999999995</v>
      </c>
    </row>
    <row r="29" spans="1:7">
      <c r="A29" s="65">
        <v>42248</v>
      </c>
      <c r="B29" s="123">
        <v>4.9800000000000004</v>
      </c>
      <c r="C29" s="123">
        <v>4.42</v>
      </c>
      <c r="D29" s="123">
        <v>5.86</v>
      </c>
      <c r="E29" s="123">
        <v>5.8000000000000007</v>
      </c>
      <c r="F29" s="123">
        <v>5.28</v>
      </c>
      <c r="G29" s="123">
        <v>6.6300000000000008</v>
      </c>
    </row>
    <row r="30" spans="1:7">
      <c r="A30" s="65">
        <v>42278</v>
      </c>
      <c r="B30" s="123">
        <v>5.19</v>
      </c>
      <c r="C30" s="123">
        <v>4.46</v>
      </c>
      <c r="D30" s="123">
        <v>6.33</v>
      </c>
      <c r="E30" s="123">
        <v>6.0200000000000005</v>
      </c>
      <c r="F30" s="123">
        <v>5.34</v>
      </c>
      <c r="G30" s="123">
        <v>7.09</v>
      </c>
    </row>
    <row r="31" spans="1:7">
      <c r="A31" s="65">
        <v>42309</v>
      </c>
      <c r="B31" s="123">
        <v>5.42</v>
      </c>
      <c r="C31" s="123">
        <v>4.62</v>
      </c>
      <c r="D31" s="123">
        <v>6.66</v>
      </c>
      <c r="E31" s="123">
        <v>6.25</v>
      </c>
      <c r="F31" s="123">
        <v>5.5</v>
      </c>
      <c r="G31" s="123">
        <v>7.43</v>
      </c>
    </row>
    <row r="32" spans="1:7">
      <c r="A32" s="65">
        <v>42339</v>
      </c>
      <c r="B32" s="123">
        <v>5.43</v>
      </c>
      <c r="C32" s="123">
        <v>4.7300000000000004</v>
      </c>
      <c r="D32" s="123">
        <v>6.49</v>
      </c>
      <c r="E32" s="123">
        <v>6.38</v>
      </c>
      <c r="F32" s="123">
        <v>5.5900000000000007</v>
      </c>
      <c r="G32" s="123">
        <v>7.57</v>
      </c>
    </row>
    <row r="33" spans="1:7">
      <c r="A33" s="65">
        <v>42370</v>
      </c>
      <c r="B33" s="123">
        <v>5.71</v>
      </c>
      <c r="C33" s="123">
        <v>5.01</v>
      </c>
      <c r="D33" s="123">
        <v>6.77</v>
      </c>
      <c r="E33" s="123">
        <v>6.64</v>
      </c>
      <c r="F33" s="123">
        <v>5.89</v>
      </c>
      <c r="G33" s="123">
        <v>7.7799999999999994</v>
      </c>
    </row>
    <row r="34" spans="1:7">
      <c r="A34" s="65">
        <v>42401</v>
      </c>
      <c r="B34" s="123">
        <v>5.95</v>
      </c>
      <c r="C34" s="123">
        <v>5.19</v>
      </c>
      <c r="D34" s="123">
        <v>7.1</v>
      </c>
      <c r="E34" s="123">
        <v>6.93</v>
      </c>
      <c r="F34" s="123">
        <v>6.1300000000000008</v>
      </c>
      <c r="G34" s="123">
        <v>8.129999999999999</v>
      </c>
    </row>
    <row r="35" spans="1:7">
      <c r="A35" s="65">
        <v>42430</v>
      </c>
      <c r="B35" s="123">
        <v>6.08</v>
      </c>
      <c r="C35" s="123">
        <v>5.3</v>
      </c>
      <c r="D35" s="123">
        <v>7.24</v>
      </c>
      <c r="E35" s="123">
        <v>7.17</v>
      </c>
      <c r="F35" s="123">
        <v>6.35</v>
      </c>
      <c r="G35" s="123">
        <v>8.370000000000001</v>
      </c>
    </row>
    <row r="36" spans="1:7">
      <c r="A36" s="65">
        <v>42461</v>
      </c>
      <c r="B36" s="123">
        <v>6.39</v>
      </c>
      <c r="C36" s="123">
        <v>5.58</v>
      </c>
      <c r="D36" s="123">
        <v>7.61</v>
      </c>
      <c r="E36" s="123">
        <v>7.5</v>
      </c>
      <c r="F36" s="123">
        <v>6.65</v>
      </c>
      <c r="G36" s="123">
        <v>8.77</v>
      </c>
    </row>
    <row r="37" spans="1:7">
      <c r="A37" s="65">
        <v>42491</v>
      </c>
      <c r="B37" s="123">
        <v>6.64</v>
      </c>
      <c r="C37" s="123">
        <v>5.75</v>
      </c>
      <c r="D37" s="123">
        <v>7.99</v>
      </c>
      <c r="E37" s="123">
        <v>7.8599999999999994</v>
      </c>
      <c r="F37" s="123">
        <v>6.98</v>
      </c>
      <c r="G37" s="123">
        <v>9.1999999999999993</v>
      </c>
    </row>
    <row r="38" spans="1:7">
      <c r="A38" s="65">
        <v>42522</v>
      </c>
      <c r="B38" s="123">
        <v>6.35</v>
      </c>
      <c r="C38" s="123">
        <v>5.57</v>
      </c>
      <c r="D38" s="123">
        <v>7.53</v>
      </c>
      <c r="E38" s="123">
        <v>7.72</v>
      </c>
      <c r="F38" s="123">
        <v>6.92</v>
      </c>
      <c r="G38" s="123">
        <v>8.94</v>
      </c>
    </row>
    <row r="39" spans="1:7">
      <c r="A39" s="65">
        <v>42552</v>
      </c>
      <c r="B39" s="123">
        <v>6.49</v>
      </c>
      <c r="C39" s="123">
        <v>5.69</v>
      </c>
      <c r="D39" s="123">
        <v>7.72</v>
      </c>
      <c r="E39" s="123">
        <v>7.95</v>
      </c>
      <c r="F39" s="123">
        <v>7.1300000000000008</v>
      </c>
      <c r="G39" s="123">
        <v>9.1999999999999993</v>
      </c>
    </row>
    <row r="40" spans="1:7">
      <c r="A40" s="65">
        <v>42583</v>
      </c>
      <c r="B40" s="123">
        <v>6.69</v>
      </c>
      <c r="C40" s="123">
        <v>5.83</v>
      </c>
      <c r="D40" s="123">
        <v>8</v>
      </c>
      <c r="E40" s="123">
        <v>8.15</v>
      </c>
      <c r="F40" s="123">
        <v>7.28</v>
      </c>
      <c r="G40" s="123">
        <v>9.4600000000000009</v>
      </c>
    </row>
    <row r="41" spans="1:7">
      <c r="A41" s="65">
        <v>42614</v>
      </c>
      <c r="B41" s="123">
        <v>6.74</v>
      </c>
      <c r="C41" s="123">
        <v>5.88</v>
      </c>
      <c r="D41" s="123">
        <v>8.08</v>
      </c>
      <c r="E41" s="123">
        <v>8.2100000000000009</v>
      </c>
      <c r="F41" s="123">
        <v>7.37</v>
      </c>
      <c r="G41" s="123">
        <v>9.52</v>
      </c>
    </row>
    <row r="42" spans="1:7">
      <c r="A42" s="65">
        <v>42644</v>
      </c>
      <c r="B42" s="123">
        <v>6.92</v>
      </c>
      <c r="C42" s="123">
        <v>5.94</v>
      </c>
      <c r="D42" s="123">
        <v>8.4499999999999993</v>
      </c>
      <c r="E42" s="123">
        <v>8.42</v>
      </c>
      <c r="F42" s="123">
        <v>7.45</v>
      </c>
      <c r="G42" s="123">
        <v>9.94</v>
      </c>
    </row>
    <row r="43" spans="1:7">
      <c r="A43" s="65">
        <v>42675</v>
      </c>
      <c r="B43" s="123">
        <v>6.89</v>
      </c>
      <c r="C43" s="123">
        <v>5.75</v>
      </c>
      <c r="D43" s="123">
        <v>8.7100000000000009</v>
      </c>
      <c r="E43" s="123">
        <v>8.39</v>
      </c>
      <c r="F43" s="123">
        <v>7.24</v>
      </c>
      <c r="G43" s="123">
        <v>10.23</v>
      </c>
    </row>
    <row r="44" spans="1:7">
      <c r="A44" s="65">
        <v>42705</v>
      </c>
      <c r="B44" s="123">
        <v>6.66</v>
      </c>
      <c r="C44" s="123">
        <v>5.66</v>
      </c>
      <c r="D44" s="123">
        <v>8.27</v>
      </c>
      <c r="E44" s="123">
        <v>8.25</v>
      </c>
      <c r="F44" s="123">
        <v>7.24</v>
      </c>
      <c r="G44" s="123">
        <v>9.879999999999999</v>
      </c>
    </row>
    <row r="45" spans="1:7">
      <c r="A45" s="65"/>
      <c r="B45" s="110"/>
      <c r="C45" s="110"/>
      <c r="D45" s="110"/>
    </row>
    <row r="46" spans="1:7">
      <c r="A46" s="65"/>
      <c r="B46" s="110"/>
      <c r="C46" s="110"/>
      <c r="D46" s="110"/>
    </row>
    <row r="47" spans="1:7">
      <c r="A47" s="119"/>
      <c r="B47" s="2"/>
      <c r="C47" s="2"/>
      <c r="D47" s="120"/>
    </row>
    <row r="48" spans="1:7">
      <c r="A48" s="119"/>
      <c r="B48" s="2"/>
      <c r="C48" s="2"/>
      <c r="D48" s="120"/>
    </row>
    <row r="49" spans="1:1">
      <c r="A49" s="102"/>
    </row>
    <row r="50" spans="1:1">
      <c r="A50" s="102"/>
    </row>
    <row r="51" spans="1:1">
      <c r="A51" s="102"/>
    </row>
    <row r="52" spans="1:1">
      <c r="A52" s="102"/>
    </row>
    <row r="53" spans="1:1">
      <c r="A53" s="102"/>
    </row>
    <row r="54" spans="1:1">
      <c r="A54" s="102"/>
    </row>
    <row r="55" spans="1:1">
      <c r="A55" s="102"/>
    </row>
    <row r="56" spans="1:1">
      <c r="A56" s="102"/>
    </row>
    <row r="57" spans="1:1">
      <c r="A57" s="102"/>
    </row>
    <row r="58" spans="1:1">
      <c r="A58" s="102"/>
    </row>
    <row r="59" spans="1:1">
      <c r="A59" s="102"/>
    </row>
    <row r="60" spans="1:1">
      <c r="A60" s="102"/>
    </row>
    <row r="61" spans="1:1">
      <c r="A61" s="102"/>
    </row>
    <row r="62" spans="1:1">
      <c r="A62" s="102"/>
    </row>
    <row r="63" spans="1:1">
      <c r="A63" s="102"/>
    </row>
    <row r="64" spans="1:1">
      <c r="A64" s="102"/>
    </row>
  </sheetData>
  <mergeCells count="1">
    <mergeCell ref="B6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64"/>
  <sheetViews>
    <sheetView showGridLines="0" workbookViewId="0"/>
  </sheetViews>
  <sheetFormatPr defaultColWidth="11.25" defaultRowHeight="16.5"/>
  <cols>
    <col min="5" max="7" width="17.625" customWidth="1"/>
  </cols>
  <sheetData>
    <row r="1" spans="1:7">
      <c r="A1" s="78" t="s">
        <v>279</v>
      </c>
    </row>
    <row r="3" spans="1:7">
      <c r="A3" s="78" t="s">
        <v>291</v>
      </c>
      <c r="B3" s="78"/>
      <c r="C3" s="78"/>
    </row>
    <row r="4" spans="1:7">
      <c r="A4" s="54" t="s">
        <v>223</v>
      </c>
      <c r="B4" s="2"/>
      <c r="C4" s="2"/>
    </row>
    <row r="5" spans="1:7">
      <c r="A5" s="2"/>
      <c r="B5" s="2"/>
      <c r="C5" s="2"/>
    </row>
    <row r="6" spans="1:7">
      <c r="A6" s="2"/>
      <c r="B6" s="435" t="s">
        <v>227</v>
      </c>
      <c r="C6" s="435"/>
      <c r="D6" s="435"/>
      <c r="E6" s="435"/>
      <c r="F6" s="435"/>
      <c r="G6" s="435"/>
    </row>
    <row r="7" spans="1:7" s="52" customFormat="1" ht="30" customHeight="1">
      <c r="A7" s="114"/>
      <c r="B7" s="116" t="s">
        <v>281</v>
      </c>
      <c r="C7" s="116" t="s">
        <v>282</v>
      </c>
      <c r="D7" s="116" t="s">
        <v>283</v>
      </c>
      <c r="E7" s="116" t="s">
        <v>292</v>
      </c>
      <c r="F7" s="116" t="s">
        <v>293</v>
      </c>
      <c r="G7" s="116" t="s">
        <v>294</v>
      </c>
    </row>
    <row r="8" spans="1:7">
      <c r="A8" s="65">
        <v>41609</v>
      </c>
      <c r="B8" s="123">
        <v>0.33</v>
      </c>
      <c r="C8" s="123">
        <v>0.7</v>
      </c>
      <c r="D8" s="123">
        <v>0.13</v>
      </c>
      <c r="E8" s="123">
        <v>0.44</v>
      </c>
      <c r="F8" s="123">
        <v>0.94</v>
      </c>
      <c r="G8" s="123">
        <v>0.16</v>
      </c>
    </row>
    <row r="9" spans="1:7">
      <c r="A9" s="65">
        <v>41640</v>
      </c>
      <c r="B9" s="123">
        <v>0.32</v>
      </c>
      <c r="C9" s="123">
        <v>0.83</v>
      </c>
      <c r="D9" s="123">
        <v>0.06</v>
      </c>
      <c r="E9" s="123">
        <v>0.44</v>
      </c>
      <c r="F9" s="123">
        <v>1.08</v>
      </c>
      <c r="G9" s="123">
        <v>0.11</v>
      </c>
    </row>
    <row r="10" spans="1:7">
      <c r="A10" s="65">
        <v>41671</v>
      </c>
      <c r="B10" s="123">
        <v>0.4</v>
      </c>
      <c r="C10" s="123">
        <v>0.98</v>
      </c>
      <c r="D10" s="123">
        <v>0.1</v>
      </c>
      <c r="E10" s="123">
        <v>0.49</v>
      </c>
      <c r="F10" s="123">
        <v>1.1399999999999999</v>
      </c>
      <c r="G10" s="123">
        <v>0.15000000000000002</v>
      </c>
    </row>
    <row r="11" spans="1:7">
      <c r="A11" s="65">
        <v>41699</v>
      </c>
      <c r="B11" s="123">
        <v>0.37</v>
      </c>
      <c r="C11" s="123">
        <v>0.89</v>
      </c>
      <c r="D11" s="123">
        <v>0.1</v>
      </c>
      <c r="E11" s="123">
        <v>0.47</v>
      </c>
      <c r="F11" s="123">
        <v>1.07</v>
      </c>
      <c r="G11" s="123">
        <v>0.16</v>
      </c>
    </row>
    <row r="12" spans="1:7">
      <c r="A12" s="65">
        <v>41730</v>
      </c>
      <c r="B12" s="123">
        <v>0.37</v>
      </c>
      <c r="C12" s="123">
        <v>0.87</v>
      </c>
      <c r="D12" s="123">
        <v>0.11</v>
      </c>
      <c r="E12" s="123">
        <v>0.5</v>
      </c>
      <c r="F12" s="123">
        <v>1.1400000000000001</v>
      </c>
      <c r="G12" s="123">
        <v>0.16</v>
      </c>
    </row>
    <row r="13" spans="1:7">
      <c r="A13" s="65">
        <v>41760</v>
      </c>
      <c r="B13" s="123">
        <v>0.46</v>
      </c>
      <c r="C13" s="123">
        <v>0.98</v>
      </c>
      <c r="D13" s="123">
        <v>0.18</v>
      </c>
      <c r="E13" s="123">
        <v>0.59000000000000008</v>
      </c>
      <c r="F13" s="123">
        <v>1.26</v>
      </c>
      <c r="G13" s="123">
        <v>0.22999999999999998</v>
      </c>
    </row>
    <row r="14" spans="1:7">
      <c r="A14" s="65">
        <v>41791</v>
      </c>
      <c r="B14" s="123">
        <v>0.43</v>
      </c>
      <c r="C14" s="123">
        <v>0.96</v>
      </c>
      <c r="D14" s="123">
        <v>0.14000000000000001</v>
      </c>
      <c r="E14" s="123">
        <v>0.57999999999999996</v>
      </c>
      <c r="F14" s="123">
        <v>1.27</v>
      </c>
      <c r="G14" s="123">
        <v>0.2</v>
      </c>
    </row>
    <row r="15" spans="1:7">
      <c r="A15" s="65">
        <v>41821</v>
      </c>
      <c r="B15" s="123">
        <v>0.46</v>
      </c>
      <c r="C15" s="123">
        <v>0.99</v>
      </c>
      <c r="D15" s="123">
        <v>0.19</v>
      </c>
      <c r="E15" s="123">
        <v>0.62</v>
      </c>
      <c r="F15" s="123">
        <v>1.34</v>
      </c>
      <c r="G15" s="123">
        <v>0.25</v>
      </c>
    </row>
    <row r="16" spans="1:7">
      <c r="A16" s="65">
        <v>41852</v>
      </c>
      <c r="B16" s="123">
        <v>0.47</v>
      </c>
      <c r="C16" s="123">
        <v>0.97</v>
      </c>
      <c r="D16" s="123">
        <v>0.21</v>
      </c>
      <c r="E16" s="123">
        <v>0.63</v>
      </c>
      <c r="F16" s="123">
        <v>1.31</v>
      </c>
      <c r="G16" s="123">
        <v>0.27999999999999997</v>
      </c>
    </row>
    <row r="17" spans="1:7">
      <c r="A17" s="65">
        <v>41883</v>
      </c>
      <c r="B17" s="123">
        <v>0.47</v>
      </c>
      <c r="C17" s="123">
        <v>0.98</v>
      </c>
      <c r="D17" s="123">
        <v>0.21</v>
      </c>
      <c r="E17" s="123">
        <v>0.62</v>
      </c>
      <c r="F17" s="123">
        <v>1.27</v>
      </c>
      <c r="G17" s="123">
        <v>0.27999999999999997</v>
      </c>
    </row>
    <row r="18" spans="1:7">
      <c r="A18" s="65">
        <v>41913</v>
      </c>
      <c r="B18" s="123">
        <v>0.47</v>
      </c>
      <c r="C18" s="123">
        <v>0.91</v>
      </c>
      <c r="D18" s="123">
        <v>0.24</v>
      </c>
      <c r="E18" s="123">
        <v>0.63</v>
      </c>
      <c r="F18" s="123">
        <v>1.22</v>
      </c>
      <c r="G18" s="123">
        <v>0.31</v>
      </c>
    </row>
    <row r="19" spans="1:7">
      <c r="A19" s="65">
        <v>41944</v>
      </c>
      <c r="B19" s="123">
        <v>0.4</v>
      </c>
      <c r="C19" s="123">
        <v>0.83</v>
      </c>
      <c r="D19" s="123">
        <v>0.18</v>
      </c>
      <c r="E19" s="123">
        <v>0.57000000000000006</v>
      </c>
      <c r="F19" s="123">
        <v>1.1599999999999999</v>
      </c>
      <c r="G19" s="123">
        <v>0.27</v>
      </c>
    </row>
    <row r="20" spans="1:7">
      <c r="A20" s="65">
        <v>41974</v>
      </c>
      <c r="B20" s="123">
        <v>0.38</v>
      </c>
      <c r="C20" s="123">
        <v>0.83</v>
      </c>
      <c r="D20" s="123">
        <v>0.15</v>
      </c>
      <c r="E20" s="123">
        <v>0.53</v>
      </c>
      <c r="F20" s="123">
        <v>1.08</v>
      </c>
      <c r="G20" s="123">
        <v>0.25</v>
      </c>
    </row>
    <row r="21" spans="1:7">
      <c r="A21" s="65">
        <v>42005</v>
      </c>
      <c r="B21" s="123">
        <v>0.45</v>
      </c>
      <c r="C21" s="123">
        <v>0.91</v>
      </c>
      <c r="D21" s="123">
        <v>0.21</v>
      </c>
      <c r="E21" s="123">
        <v>0.64</v>
      </c>
      <c r="F21" s="123">
        <v>1.1300000000000001</v>
      </c>
      <c r="G21" s="123">
        <v>0.38</v>
      </c>
    </row>
    <row r="22" spans="1:7">
      <c r="A22" s="65">
        <v>42036</v>
      </c>
      <c r="B22" s="123">
        <v>0.49</v>
      </c>
      <c r="C22" s="123">
        <v>1.08</v>
      </c>
      <c r="D22" s="123">
        <v>0.2</v>
      </c>
      <c r="E22" s="123">
        <v>0.62</v>
      </c>
      <c r="F22" s="123">
        <v>1.29</v>
      </c>
      <c r="G22" s="123">
        <v>0.28000000000000003</v>
      </c>
    </row>
    <row r="23" spans="1:7">
      <c r="A23" s="65">
        <v>42064</v>
      </c>
      <c r="B23" s="123">
        <v>0.56999999999999995</v>
      </c>
      <c r="C23" s="123">
        <v>1.43</v>
      </c>
      <c r="D23" s="123">
        <v>0.14000000000000001</v>
      </c>
      <c r="E23" s="123">
        <v>0.72</v>
      </c>
      <c r="F23" s="123">
        <v>1.64</v>
      </c>
      <c r="G23" s="123">
        <v>0.25</v>
      </c>
    </row>
    <row r="24" spans="1:7">
      <c r="A24" s="65">
        <v>42095</v>
      </c>
      <c r="B24" s="123">
        <v>0.7</v>
      </c>
      <c r="C24" s="123">
        <v>1.77</v>
      </c>
      <c r="D24" s="123">
        <v>0.15</v>
      </c>
      <c r="E24" s="123">
        <v>0.82</v>
      </c>
      <c r="F24" s="123">
        <v>1.9</v>
      </c>
      <c r="G24" s="123">
        <v>0.26</v>
      </c>
    </row>
    <row r="25" spans="1:7">
      <c r="A25" s="65">
        <v>42125</v>
      </c>
      <c r="B25" s="123">
        <v>0.68</v>
      </c>
      <c r="C25" s="123">
        <v>1.6</v>
      </c>
      <c r="D25" s="123">
        <v>0.22</v>
      </c>
      <c r="E25" s="123">
        <v>0.8</v>
      </c>
      <c r="F25" s="123">
        <v>1.82</v>
      </c>
      <c r="G25" s="123">
        <v>0.28999999999999998</v>
      </c>
    </row>
    <row r="26" spans="1:7">
      <c r="A26" s="65">
        <v>42156</v>
      </c>
      <c r="B26" s="123">
        <v>0.64</v>
      </c>
      <c r="C26" s="123">
        <v>1.57</v>
      </c>
      <c r="D26" s="123">
        <v>0.17</v>
      </c>
      <c r="E26" s="123">
        <v>0.87</v>
      </c>
      <c r="F26" s="123">
        <v>2.0100000000000002</v>
      </c>
      <c r="G26" s="123">
        <v>0.28000000000000003</v>
      </c>
    </row>
    <row r="27" spans="1:7">
      <c r="A27" s="65">
        <v>42186</v>
      </c>
      <c r="B27" s="123">
        <v>0.72</v>
      </c>
      <c r="C27" s="123">
        <v>1.83</v>
      </c>
      <c r="D27" s="123">
        <v>0.17</v>
      </c>
      <c r="E27" s="123">
        <v>0.97</v>
      </c>
      <c r="F27" s="123">
        <v>2.3000000000000003</v>
      </c>
      <c r="G27" s="123">
        <v>0.30000000000000004</v>
      </c>
    </row>
    <row r="28" spans="1:7">
      <c r="A28" s="65">
        <v>42217</v>
      </c>
      <c r="B28" s="123">
        <v>0.78</v>
      </c>
      <c r="C28" s="123">
        <v>1.98</v>
      </c>
      <c r="D28" s="123">
        <v>0.18</v>
      </c>
      <c r="E28" s="123">
        <v>1.02</v>
      </c>
      <c r="F28" s="123">
        <v>2.48</v>
      </c>
      <c r="G28" s="123">
        <v>0.28999999999999998</v>
      </c>
    </row>
    <row r="29" spans="1:7">
      <c r="A29" s="65">
        <v>42248</v>
      </c>
      <c r="B29" s="123">
        <v>0.6</v>
      </c>
      <c r="C29" s="123">
        <v>1.47</v>
      </c>
      <c r="D29" s="123">
        <v>0.18</v>
      </c>
      <c r="E29" s="123">
        <v>0.91999999999999993</v>
      </c>
      <c r="F29" s="123">
        <v>2.1</v>
      </c>
      <c r="G29" s="123">
        <v>0.33999999999999997</v>
      </c>
    </row>
    <row r="30" spans="1:7">
      <c r="A30" s="65">
        <v>42278</v>
      </c>
      <c r="B30" s="123">
        <v>0.56000000000000005</v>
      </c>
      <c r="C30" s="123">
        <v>1.35</v>
      </c>
      <c r="D30" s="123">
        <v>0.17</v>
      </c>
      <c r="E30" s="123">
        <v>0.9</v>
      </c>
      <c r="F30" s="123">
        <v>2.0300000000000002</v>
      </c>
      <c r="G30" s="123">
        <v>0.33999999999999997</v>
      </c>
    </row>
    <row r="31" spans="1:7">
      <c r="A31" s="65">
        <v>42309</v>
      </c>
      <c r="B31" s="123">
        <v>0.63</v>
      </c>
      <c r="C31" s="123">
        <v>1.46</v>
      </c>
      <c r="D31" s="123">
        <v>0.23</v>
      </c>
      <c r="E31" s="123">
        <v>0.95</v>
      </c>
      <c r="F31" s="123">
        <v>2.06</v>
      </c>
      <c r="G31" s="123">
        <v>0.41000000000000003</v>
      </c>
    </row>
    <row r="32" spans="1:7">
      <c r="A32" s="65">
        <v>42339</v>
      </c>
      <c r="B32" s="123">
        <v>0.54</v>
      </c>
      <c r="C32" s="123">
        <v>1.25</v>
      </c>
      <c r="D32" s="123">
        <v>0.19</v>
      </c>
      <c r="E32" s="123">
        <v>0.89000000000000012</v>
      </c>
      <c r="F32" s="123">
        <v>1.93</v>
      </c>
      <c r="G32" s="123">
        <v>0.37</v>
      </c>
    </row>
    <row r="33" spans="1:7">
      <c r="A33" s="65">
        <v>42370</v>
      </c>
      <c r="B33" s="123">
        <v>0.56999999999999995</v>
      </c>
      <c r="C33" s="123">
        <v>1.27</v>
      </c>
      <c r="D33" s="123">
        <v>0.23</v>
      </c>
      <c r="E33" s="123">
        <v>0.84</v>
      </c>
      <c r="F33" s="123">
        <v>1.72</v>
      </c>
      <c r="G33" s="123">
        <v>0.41000000000000003</v>
      </c>
    </row>
    <row r="34" spans="1:7">
      <c r="A34" s="65">
        <v>42401</v>
      </c>
      <c r="B34" s="123">
        <v>0.63</v>
      </c>
      <c r="C34" s="123">
        <v>1.38</v>
      </c>
      <c r="D34" s="123">
        <v>0.27</v>
      </c>
      <c r="E34" s="123">
        <v>0.91999999999999993</v>
      </c>
      <c r="F34" s="123">
        <v>1.89</v>
      </c>
      <c r="G34" s="123">
        <v>0.45</v>
      </c>
    </row>
    <row r="35" spans="1:7">
      <c r="A35" s="65">
        <v>42430</v>
      </c>
      <c r="B35" s="123">
        <v>0.65</v>
      </c>
      <c r="C35" s="123">
        <v>1.35</v>
      </c>
      <c r="D35" s="123">
        <v>0.32</v>
      </c>
      <c r="E35" s="123">
        <v>0.98</v>
      </c>
      <c r="F35" s="123">
        <v>1.9200000000000002</v>
      </c>
      <c r="G35" s="123">
        <v>0.53</v>
      </c>
    </row>
    <row r="36" spans="1:7">
      <c r="A36" s="65">
        <v>42461</v>
      </c>
      <c r="B36" s="123">
        <v>0.85</v>
      </c>
      <c r="C36" s="123">
        <v>1.49</v>
      </c>
      <c r="D36" s="123">
        <v>0.55000000000000004</v>
      </c>
      <c r="E36" s="123">
        <v>1.19</v>
      </c>
      <c r="F36" s="123">
        <v>2.09</v>
      </c>
      <c r="G36" s="123">
        <v>0.76</v>
      </c>
    </row>
    <row r="37" spans="1:7">
      <c r="A37" s="65">
        <v>42491</v>
      </c>
      <c r="B37" s="123">
        <v>0.92</v>
      </c>
      <c r="C37" s="123">
        <v>1.68</v>
      </c>
      <c r="D37" s="123">
        <v>0.56999999999999995</v>
      </c>
      <c r="E37" s="123">
        <v>1.25</v>
      </c>
      <c r="F37" s="123">
        <v>2.2199999999999998</v>
      </c>
      <c r="G37" s="123">
        <v>0.78999999999999992</v>
      </c>
    </row>
    <row r="38" spans="1:7">
      <c r="A38" s="65">
        <v>42522</v>
      </c>
      <c r="B38" s="123">
        <v>0.78</v>
      </c>
      <c r="C38" s="123">
        <v>1.53</v>
      </c>
      <c r="D38" s="123">
        <v>0.43</v>
      </c>
      <c r="E38" s="123">
        <v>1.1200000000000001</v>
      </c>
      <c r="F38" s="123">
        <v>2.0099999999999998</v>
      </c>
      <c r="G38" s="123">
        <v>0.7</v>
      </c>
    </row>
    <row r="39" spans="1:7">
      <c r="A39" s="65">
        <v>42552</v>
      </c>
      <c r="B39" s="123">
        <v>0.78</v>
      </c>
      <c r="C39" s="123">
        <v>1.48</v>
      </c>
      <c r="D39" s="123">
        <v>0.44</v>
      </c>
      <c r="E39" s="123">
        <v>1.1299999999999999</v>
      </c>
      <c r="F39" s="123">
        <v>1.97</v>
      </c>
      <c r="G39" s="123">
        <v>0.72</v>
      </c>
    </row>
    <row r="40" spans="1:7">
      <c r="A40" s="65">
        <v>42583</v>
      </c>
      <c r="B40" s="123">
        <v>0.99</v>
      </c>
      <c r="C40" s="123">
        <v>1.8</v>
      </c>
      <c r="D40" s="123">
        <v>0.6</v>
      </c>
      <c r="E40" s="123">
        <v>1.35</v>
      </c>
      <c r="F40" s="123">
        <v>2.2800000000000002</v>
      </c>
      <c r="G40" s="123">
        <v>0.89999999999999991</v>
      </c>
    </row>
    <row r="41" spans="1:7">
      <c r="A41" s="65">
        <v>42614</v>
      </c>
      <c r="B41" s="123">
        <v>0.99</v>
      </c>
      <c r="C41" s="123">
        <v>1.7</v>
      </c>
      <c r="D41" s="123">
        <v>0.65</v>
      </c>
      <c r="E41" s="123">
        <v>1.3599999999999999</v>
      </c>
      <c r="F41" s="123">
        <v>2.17</v>
      </c>
      <c r="G41" s="123">
        <v>0.97</v>
      </c>
    </row>
    <row r="42" spans="1:7">
      <c r="A42" s="65">
        <v>42644</v>
      </c>
      <c r="B42" s="123">
        <v>1.36</v>
      </c>
      <c r="C42" s="123">
        <v>1.69</v>
      </c>
      <c r="D42" s="123">
        <v>1.19</v>
      </c>
      <c r="E42" s="123">
        <v>1.7400000000000002</v>
      </c>
      <c r="F42" s="123">
        <v>2.2000000000000002</v>
      </c>
      <c r="G42" s="123">
        <v>1.51</v>
      </c>
    </row>
    <row r="43" spans="1:7">
      <c r="A43" s="65">
        <v>42675</v>
      </c>
      <c r="B43" s="123">
        <v>1.04</v>
      </c>
      <c r="C43" s="123">
        <v>1.42</v>
      </c>
      <c r="D43" s="123">
        <v>0.86</v>
      </c>
      <c r="E43" s="123">
        <v>1.45</v>
      </c>
      <c r="F43" s="123">
        <v>2.0099999999999998</v>
      </c>
      <c r="G43" s="123">
        <v>1.17</v>
      </c>
    </row>
    <row r="44" spans="1:7">
      <c r="A44" s="65">
        <v>42705</v>
      </c>
      <c r="B44" s="123">
        <v>1.1000000000000001</v>
      </c>
      <c r="C44" s="123">
        <v>1.39</v>
      </c>
      <c r="D44" s="123">
        <v>0.95</v>
      </c>
      <c r="E44" s="123">
        <v>1.54</v>
      </c>
      <c r="F44" s="123">
        <v>2.0299999999999998</v>
      </c>
      <c r="G44" s="123">
        <v>1.28</v>
      </c>
    </row>
    <row r="45" spans="1:7">
      <c r="A45" s="65"/>
      <c r="B45" s="110"/>
      <c r="C45" s="110"/>
    </row>
    <row r="46" spans="1:7">
      <c r="A46" s="65"/>
      <c r="B46" s="110"/>
      <c r="C46" s="110"/>
    </row>
    <row r="47" spans="1:7">
      <c r="A47" s="119"/>
      <c r="B47" s="2"/>
      <c r="C47" s="2"/>
    </row>
    <row r="48" spans="1:7">
      <c r="A48" s="119"/>
      <c r="B48" s="2"/>
      <c r="C48" s="2"/>
    </row>
    <row r="49" spans="1:1">
      <c r="A49" s="102"/>
    </row>
    <row r="50" spans="1:1">
      <c r="A50" s="102"/>
    </row>
    <row r="51" spans="1:1">
      <c r="A51" s="102"/>
    </row>
    <row r="52" spans="1:1">
      <c r="A52" s="102"/>
    </row>
    <row r="53" spans="1:1">
      <c r="A53" s="102"/>
    </row>
    <row r="54" spans="1:1">
      <c r="A54" s="102"/>
    </row>
    <row r="55" spans="1:1">
      <c r="A55" s="102"/>
    </row>
    <row r="56" spans="1:1">
      <c r="A56" s="102"/>
    </row>
    <row r="57" spans="1:1">
      <c r="A57" s="102"/>
    </row>
    <row r="58" spans="1:1">
      <c r="A58" s="102"/>
    </row>
    <row r="59" spans="1:1">
      <c r="A59" s="102"/>
    </row>
    <row r="60" spans="1:1">
      <c r="A60" s="102"/>
    </row>
    <row r="61" spans="1:1">
      <c r="A61" s="102"/>
    </row>
    <row r="62" spans="1:1">
      <c r="A62" s="102"/>
    </row>
    <row r="63" spans="1:1">
      <c r="A63" s="102"/>
    </row>
    <row r="64" spans="1:1">
      <c r="A64" s="102"/>
    </row>
  </sheetData>
  <mergeCells count="1">
    <mergeCell ref="B6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8"/>
  <sheetViews>
    <sheetView showGridLines="0" workbookViewId="0"/>
  </sheetViews>
  <sheetFormatPr defaultRowHeight="15.75"/>
  <cols>
    <col min="1" max="16384" width="9" style="79"/>
  </cols>
  <sheetData>
    <row r="1" spans="1:15">
      <c r="A1" s="78" t="s">
        <v>222</v>
      </c>
    </row>
    <row r="3" spans="1:15">
      <c r="A3" s="78" t="s">
        <v>295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16.5" customHeight="1">
      <c r="B7" s="105" t="s">
        <v>263</v>
      </c>
      <c r="C7" s="105" t="s">
        <v>264</v>
      </c>
      <c r="D7" s="106" t="s">
        <v>265</v>
      </c>
    </row>
    <row r="8" spans="1:15" ht="16.5" customHeight="1">
      <c r="A8" s="124">
        <v>41244</v>
      </c>
      <c r="B8" s="105">
        <v>2.2200000000000002</v>
      </c>
      <c r="C8" s="125">
        <v>2.60341617</v>
      </c>
      <c r="D8" s="125">
        <v>4.1210338699999998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 ht="16.5">
      <c r="A9" s="124">
        <v>41275</v>
      </c>
      <c r="B9" s="105">
        <v>2.2200000000000002</v>
      </c>
      <c r="C9" s="125">
        <v>2.6123574800000005</v>
      </c>
      <c r="D9" s="125">
        <v>4.1867307900000004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 ht="16.5">
      <c r="A10" s="124">
        <v>41306</v>
      </c>
      <c r="B10" s="105">
        <v>2.23</v>
      </c>
      <c r="C10" s="125">
        <v>2.6170429799999999</v>
      </c>
      <c r="D10" s="125">
        <v>4.1927452199999999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 ht="16.5">
      <c r="A11" s="124">
        <v>41334</v>
      </c>
      <c r="B11" s="105">
        <v>2.16</v>
      </c>
      <c r="C11" s="125">
        <v>2.5463276000000001</v>
      </c>
      <c r="D11" s="125">
        <v>4.10059402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 ht="16.5">
      <c r="A12" s="124">
        <v>41365</v>
      </c>
      <c r="B12" s="105">
        <v>2.2599999999999998</v>
      </c>
      <c r="C12" s="125">
        <v>2.58569834</v>
      </c>
      <c r="D12" s="125">
        <v>4.1527703200000001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 ht="16.5">
      <c r="A13" s="124">
        <v>41395</v>
      </c>
      <c r="B13" s="105">
        <v>2.2400000000000002</v>
      </c>
      <c r="C13" s="125">
        <v>2.6429987600000002</v>
      </c>
      <c r="D13" s="125">
        <v>4.2596601500000002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 ht="16.5">
      <c r="A14" s="124">
        <v>41426</v>
      </c>
      <c r="B14" s="105">
        <v>2.0699999999999998</v>
      </c>
      <c r="C14" s="125">
        <v>2.51356636</v>
      </c>
      <c r="D14" s="125">
        <v>4.0439370199999995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 ht="16.5">
      <c r="A15" s="124">
        <v>41456</v>
      </c>
      <c r="B15" s="105">
        <v>2.0299999999999998</v>
      </c>
      <c r="C15" s="125">
        <v>2.4747353699999999</v>
      </c>
      <c r="D15" s="125">
        <v>4.0337645099999992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 ht="16.5">
      <c r="A16" s="124">
        <v>41487</v>
      </c>
      <c r="B16" s="105">
        <v>1.98</v>
      </c>
      <c r="C16" s="125">
        <v>2.4204005800000004</v>
      </c>
      <c r="D16" s="125">
        <v>3.9547663200000005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 ht="16.5">
      <c r="A17" s="124">
        <v>41518</v>
      </c>
      <c r="B17" s="105">
        <v>1.99</v>
      </c>
      <c r="C17" s="125">
        <v>2.4417830599999997</v>
      </c>
      <c r="D17" s="125">
        <v>4.0070239500000007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 ht="16.5">
      <c r="A18" s="124">
        <v>41548</v>
      </c>
      <c r="B18" s="105">
        <v>1.99</v>
      </c>
      <c r="C18" s="125">
        <v>2.4587824700000001</v>
      </c>
      <c r="D18" s="125">
        <v>4.03612663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 ht="16.5">
      <c r="A19" s="124">
        <v>41579</v>
      </c>
      <c r="B19" s="105">
        <v>1.92</v>
      </c>
      <c r="C19" s="125">
        <v>2.3328126</v>
      </c>
      <c r="D19" s="125">
        <v>3.9297920299999998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 ht="16.5">
      <c r="A20" s="124">
        <v>41609</v>
      </c>
      <c r="B20" s="105">
        <v>1.8</v>
      </c>
      <c r="C20" s="125">
        <v>2.2658244400000003</v>
      </c>
      <c r="D20" s="125">
        <v>3.93690798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 ht="16.5">
      <c r="A21" s="124">
        <v>41640</v>
      </c>
      <c r="B21" s="105">
        <v>1.84</v>
      </c>
      <c r="C21" s="125">
        <v>2.3038960100000003</v>
      </c>
      <c r="D21" s="125">
        <v>3.9981247899999999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 ht="16.5">
      <c r="A22" s="124">
        <v>41671</v>
      </c>
      <c r="B22" s="105">
        <v>1.88</v>
      </c>
      <c r="C22" s="125">
        <v>2.2067392100000003</v>
      </c>
      <c r="D22" s="125">
        <v>3.9207789700000006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 ht="16.5">
      <c r="A23" s="124">
        <v>41699</v>
      </c>
      <c r="B23" s="105">
        <v>1.88</v>
      </c>
      <c r="C23" s="125">
        <v>2.2311036599999996</v>
      </c>
      <c r="D23" s="125">
        <v>3.9548149199999996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 ht="16.5">
      <c r="A24" s="124">
        <v>41730</v>
      </c>
      <c r="B24" s="105">
        <v>1.91</v>
      </c>
      <c r="C24" s="125">
        <v>2.2881565199999998</v>
      </c>
      <c r="D24" s="125">
        <v>3.9680954899999996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 ht="16.5">
      <c r="A25" s="124">
        <v>41760</v>
      </c>
      <c r="B25" s="105">
        <v>1.99</v>
      </c>
      <c r="C25" s="125">
        <v>2.33517478</v>
      </c>
      <c r="D25" s="125">
        <v>4.0295790500000006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 ht="16.5">
      <c r="A26" s="124">
        <v>41791</v>
      </c>
      <c r="B26" s="105">
        <v>1.97</v>
      </c>
      <c r="C26" s="125">
        <v>2.3178397899999998</v>
      </c>
      <c r="D26" s="125">
        <v>4.0425205900000005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 ht="16.5">
      <c r="A27" s="124">
        <v>41821</v>
      </c>
      <c r="B27" s="105">
        <v>2</v>
      </c>
      <c r="C27" s="125">
        <v>2.3584063799999999</v>
      </c>
      <c r="D27" s="125">
        <v>4.1002566900000001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 ht="16.5">
      <c r="A28" s="124">
        <v>41852</v>
      </c>
      <c r="B28" s="105">
        <v>2.04</v>
      </c>
      <c r="C28" s="125">
        <v>2.4086343400000003</v>
      </c>
      <c r="D28" s="125">
        <v>4.1571098199999996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 ht="16.5">
      <c r="A29" s="124">
        <v>41883</v>
      </c>
      <c r="B29" s="105">
        <v>2.0099999999999998</v>
      </c>
      <c r="C29" s="125">
        <v>2.3932567800000002</v>
      </c>
      <c r="D29" s="125">
        <v>4.1627864599999995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 ht="16.5">
      <c r="A30" s="124">
        <v>41913</v>
      </c>
      <c r="B30" s="105">
        <v>2.06</v>
      </c>
      <c r="C30" s="125">
        <v>2.4547836799999998</v>
      </c>
      <c r="D30" s="125">
        <v>4.2649822099999994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 ht="16.5">
      <c r="A31" s="124">
        <v>41944</v>
      </c>
      <c r="B31" s="105">
        <v>1.98</v>
      </c>
      <c r="C31" s="125">
        <v>2.3824818600000004</v>
      </c>
      <c r="D31" s="125">
        <v>4.2041887400000002</v>
      </c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 ht="16.5">
      <c r="A32" s="124">
        <v>41974</v>
      </c>
      <c r="B32" s="105">
        <v>1.91</v>
      </c>
      <c r="C32" s="125">
        <v>2.31030654</v>
      </c>
      <c r="D32" s="125">
        <v>4.2505445500000008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 ht="16.5">
      <c r="A33" s="124">
        <v>42005</v>
      </c>
      <c r="B33" s="105">
        <v>1.99</v>
      </c>
      <c r="C33" s="125">
        <v>2.4033752699999997</v>
      </c>
      <c r="D33" s="125">
        <v>4.3106323199999999</v>
      </c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 ht="16.5">
      <c r="A34" s="124">
        <v>42036</v>
      </c>
      <c r="B34" s="105">
        <v>2</v>
      </c>
      <c r="C34" s="125">
        <v>2.3730749200000005</v>
      </c>
      <c r="D34" s="125">
        <v>4.3464819200000004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 ht="16.5">
      <c r="A35" s="124">
        <v>42064</v>
      </c>
      <c r="B35" s="105">
        <v>2.0699999999999998</v>
      </c>
      <c r="C35" s="125">
        <v>2.45500184</v>
      </c>
      <c r="D35" s="125">
        <v>4.3704705199999996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 ht="16.5">
      <c r="A36" s="124">
        <v>42095</v>
      </c>
      <c r="B36" s="105">
        <v>2.25</v>
      </c>
      <c r="C36" s="125">
        <v>2.6233420000000001</v>
      </c>
      <c r="D36" s="125">
        <v>4.56400966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 ht="16.5">
      <c r="A37" s="124">
        <v>42125</v>
      </c>
      <c r="B37" s="105">
        <v>2.2799999999999998</v>
      </c>
      <c r="C37" s="125">
        <v>2.6729246999999994</v>
      </c>
      <c r="D37" s="125">
        <v>4.71826963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 ht="16.5">
      <c r="A38" s="124">
        <v>42156</v>
      </c>
      <c r="B38" s="105">
        <v>2.2599999999999998</v>
      </c>
      <c r="C38" s="125">
        <v>2.72392185</v>
      </c>
      <c r="D38" s="125">
        <v>4.8581531299999998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 ht="16.5">
      <c r="A39" s="124">
        <v>42186</v>
      </c>
      <c r="B39" s="105">
        <v>2.38</v>
      </c>
      <c r="C39" s="125">
        <v>2.86091308</v>
      </c>
      <c r="D39" s="125">
        <v>5.0023409800000005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 ht="16.5">
      <c r="A40" s="124">
        <v>42217</v>
      </c>
      <c r="B40" s="105">
        <v>2.44</v>
      </c>
      <c r="C40" s="125">
        <v>2.8832666900000006</v>
      </c>
      <c r="D40" s="125">
        <v>5.0827357000000006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 ht="16.5">
      <c r="A41" s="124">
        <v>42248</v>
      </c>
      <c r="B41" s="105">
        <v>2.39</v>
      </c>
      <c r="C41" s="125">
        <v>2.8978575700000002</v>
      </c>
      <c r="D41" s="125">
        <v>5.1018102900000004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 ht="16.5">
      <c r="A42" s="124">
        <v>42278</v>
      </c>
      <c r="B42" s="105">
        <v>2.4900000000000002</v>
      </c>
      <c r="C42" s="125">
        <v>3.0104021100000002</v>
      </c>
      <c r="D42" s="125">
        <v>5.2359465000000007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ht="16.5">
      <c r="A43" s="124">
        <v>42309</v>
      </c>
      <c r="B43" s="105">
        <v>2.65</v>
      </c>
      <c r="C43" s="125">
        <v>3.15518469</v>
      </c>
      <c r="D43" s="125">
        <v>5.4165595399999997</v>
      </c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 ht="16.5">
      <c r="A44" s="124">
        <v>42339</v>
      </c>
      <c r="B44" s="105">
        <v>2.62</v>
      </c>
      <c r="C44" s="125">
        <v>3.1864258500000004</v>
      </c>
      <c r="D44" s="125">
        <v>5.6914678300000006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 ht="16.5">
      <c r="A45" s="124">
        <v>42370</v>
      </c>
      <c r="B45" s="105">
        <v>2.73</v>
      </c>
      <c r="C45" s="125">
        <v>3.2423540499999999</v>
      </c>
      <c r="D45" s="125">
        <v>5.8079952400000003</v>
      </c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 ht="16.5">
      <c r="A46" s="124">
        <v>42401</v>
      </c>
      <c r="B46" s="105">
        <v>2.79</v>
      </c>
      <c r="C46" s="125">
        <v>3.3322434200000002</v>
      </c>
      <c r="D46" s="125">
        <v>6.1042866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 ht="16.5">
      <c r="A47" s="124">
        <v>42430</v>
      </c>
      <c r="B47" s="105">
        <v>2.86</v>
      </c>
      <c r="C47" s="125">
        <v>3.4687114200000004</v>
      </c>
      <c r="D47" s="125">
        <v>6.303773940000001</v>
      </c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 ht="16.5">
      <c r="A48" s="124">
        <v>42461</v>
      </c>
      <c r="B48" s="105">
        <v>3.05</v>
      </c>
      <c r="C48" s="125">
        <v>3.6734497799999999</v>
      </c>
      <c r="D48" s="125">
        <v>6.5593657100000007</v>
      </c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 ht="16.5">
      <c r="A49" s="124">
        <v>42491</v>
      </c>
      <c r="B49" s="105">
        <v>3.19</v>
      </c>
      <c r="C49" s="125">
        <v>3.8448907899999996</v>
      </c>
      <c r="D49" s="125">
        <v>6.8546465399999992</v>
      </c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 ht="16.5">
      <c r="A50" s="124">
        <v>42522</v>
      </c>
      <c r="B50" s="105">
        <v>3.01</v>
      </c>
      <c r="C50" s="125">
        <v>3.7305883199999998</v>
      </c>
      <c r="D50" s="125">
        <v>7.32740641</v>
      </c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 ht="16.5">
      <c r="A51" s="124">
        <v>42552</v>
      </c>
      <c r="B51" s="105">
        <v>3.05</v>
      </c>
      <c r="C51" s="125">
        <v>3.8008165699999994</v>
      </c>
      <c r="D51" s="125">
        <v>7.6868572199999994</v>
      </c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 ht="16.5">
      <c r="A52" s="124">
        <v>42583</v>
      </c>
      <c r="B52" s="105">
        <v>3.27</v>
      </c>
      <c r="C52" s="125">
        <v>4.0256058699999997</v>
      </c>
      <c r="D52" s="125">
        <v>7.8287979599999993</v>
      </c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 ht="16.5">
      <c r="A53" s="124">
        <v>42614</v>
      </c>
      <c r="B53" s="105">
        <v>3.29</v>
      </c>
      <c r="C53" s="125">
        <v>4.0564049000000004</v>
      </c>
      <c r="D53" s="125">
        <v>7.9742250800000019</v>
      </c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 ht="16.5">
      <c r="A54" s="124">
        <v>42644</v>
      </c>
      <c r="B54" s="105">
        <v>3.61</v>
      </c>
      <c r="C54" s="125">
        <v>4.3980202300000002</v>
      </c>
      <c r="D54" s="125">
        <v>8.1883464400000001</v>
      </c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 ht="16.5">
      <c r="A55" s="124">
        <v>42675</v>
      </c>
      <c r="B55" s="105">
        <v>3.52</v>
      </c>
      <c r="C55" s="125">
        <v>4.3219808699999991</v>
      </c>
      <c r="D55" s="125">
        <v>8.1586017599999998</v>
      </c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 ht="16.5">
      <c r="A56" s="124">
        <v>42705</v>
      </c>
      <c r="B56" s="105">
        <v>3.46</v>
      </c>
      <c r="C56" s="125">
        <v>4.3090735000000002</v>
      </c>
      <c r="D56" s="125">
        <v>8.5708778399999996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 ht="16.5">
      <c r="A57" s="10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 ht="16.5">
      <c r="A58" s="10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 ht="16.5">
      <c r="A59" s="10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 ht="16.5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 ht="16.5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 ht="16.5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 ht="16.5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 ht="16.5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 ht="16.5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 ht="16.5">
      <c r="A66" s="10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 ht="16.5">
      <c r="A67" s="102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 ht="16.5">
      <c r="A68" s="102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 ht="16.5">
      <c r="A69" s="102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 ht="16.5">
      <c r="A70" s="102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 ht="16.5">
      <c r="A71" s="102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 ht="16.5">
      <c r="A72" s="102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 ht="16.5">
      <c r="A73" s="10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 ht="16.5">
      <c r="A74" s="10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 ht="16.5">
      <c r="A75" s="10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 ht="16.5">
      <c r="A76" s="10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 ht="16.5">
      <c r="A77" s="10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1:15" ht="16.5">
      <c r="A78" s="102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7"/>
  <sheetViews>
    <sheetView workbookViewId="0"/>
  </sheetViews>
  <sheetFormatPr defaultRowHeight="15.75"/>
  <cols>
    <col min="1" max="16384" width="9" style="79"/>
  </cols>
  <sheetData>
    <row r="1" spans="1:15">
      <c r="A1" s="78" t="s">
        <v>222</v>
      </c>
    </row>
    <row r="3" spans="1:15">
      <c r="A3" s="78" t="s">
        <v>296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16.5" customHeight="1">
      <c r="B7" s="105" t="s">
        <v>263</v>
      </c>
      <c r="C7" s="105" t="s">
        <v>264</v>
      </c>
      <c r="D7" s="106" t="s">
        <v>265</v>
      </c>
    </row>
    <row r="8" spans="1:15" ht="16.5" customHeight="1">
      <c r="A8" s="124">
        <v>41609</v>
      </c>
      <c r="B8" s="105">
        <v>0.33</v>
      </c>
      <c r="C8" s="105">
        <v>0.44</v>
      </c>
      <c r="D8" s="125">
        <v>1.2922402458339994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 ht="16.5">
      <c r="A9" s="124">
        <v>41640</v>
      </c>
      <c r="B9" s="105">
        <v>0.32</v>
      </c>
      <c r="C9" s="105">
        <v>0.44</v>
      </c>
      <c r="D9" s="125">
        <v>1.3492482757726876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 ht="16.5">
      <c r="A10" s="124">
        <v>41671</v>
      </c>
      <c r="B10" s="125">
        <v>0.4</v>
      </c>
      <c r="C10" s="105">
        <v>0.49</v>
      </c>
      <c r="D10" s="125">
        <v>1.2968402205974869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 ht="16.5">
      <c r="A11" s="124">
        <v>41699</v>
      </c>
      <c r="B11" s="105">
        <v>0.37</v>
      </c>
      <c r="C11" s="105">
        <v>0.47</v>
      </c>
      <c r="D11" s="125">
        <v>1.2767957712728764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 ht="16.5">
      <c r="A12" s="124">
        <v>41730</v>
      </c>
      <c r="B12" s="105">
        <v>0.37</v>
      </c>
      <c r="C12" s="105">
        <v>0.5</v>
      </c>
      <c r="D12" s="125">
        <v>1.2714305251617983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 ht="16.5">
      <c r="A13" s="124">
        <v>41760</v>
      </c>
      <c r="B13" s="105">
        <v>0.46</v>
      </c>
      <c r="C13" s="105">
        <v>0.59000000000000008</v>
      </c>
      <c r="D13" s="125">
        <v>1.3825824168898921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 ht="16.5">
      <c r="A14" s="124">
        <v>41791</v>
      </c>
      <c r="B14" s="105">
        <v>0.43</v>
      </c>
      <c r="C14" s="105">
        <v>0.57999999999999996</v>
      </c>
      <c r="D14" s="125">
        <v>1.391337196270787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 ht="16.5">
      <c r="A15" s="124">
        <v>41821</v>
      </c>
      <c r="B15" s="105">
        <v>0.46</v>
      </c>
      <c r="C15" s="105">
        <v>0.62</v>
      </c>
      <c r="D15" s="125">
        <v>1.4009207498088518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 ht="16.5">
      <c r="A16" s="124">
        <v>41852</v>
      </c>
      <c r="B16" s="105">
        <v>0.47</v>
      </c>
      <c r="C16" s="105">
        <v>0.63</v>
      </c>
      <c r="D16" s="125">
        <v>1.4945194797354913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 ht="16.5">
      <c r="A17" s="124">
        <v>41883</v>
      </c>
      <c r="B17" s="105">
        <v>0.47</v>
      </c>
      <c r="C17" s="105">
        <v>0.62</v>
      </c>
      <c r="D17" s="125">
        <v>1.5112877867931351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 ht="16.5">
      <c r="A18" s="124">
        <v>41913</v>
      </c>
      <c r="B18" s="105">
        <v>0.47</v>
      </c>
      <c r="C18" s="105">
        <v>0.63</v>
      </c>
      <c r="D18" s="125">
        <v>1.5377425380551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 ht="16.5">
      <c r="A19" s="124">
        <v>41944</v>
      </c>
      <c r="B19" s="105">
        <v>0.4</v>
      </c>
      <c r="C19" s="105">
        <v>0.57000000000000006</v>
      </c>
      <c r="D19" s="125">
        <v>1.5052026764867881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 ht="16.5">
      <c r="A20" s="124">
        <v>41974</v>
      </c>
      <c r="B20" s="105">
        <v>0.38</v>
      </c>
      <c r="C20" s="105">
        <v>0.53</v>
      </c>
      <c r="D20" s="125">
        <v>1.6108190880802646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 ht="16.5">
      <c r="A21" s="124">
        <v>42005</v>
      </c>
      <c r="B21" s="105">
        <v>0.45</v>
      </c>
      <c r="C21" s="105">
        <v>0.64</v>
      </c>
      <c r="D21" s="125">
        <v>1.5993955147039045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 ht="16.5">
      <c r="A22" s="124">
        <v>42036</v>
      </c>
      <c r="B22" s="105">
        <v>0.49</v>
      </c>
      <c r="C22" s="105">
        <v>0.62</v>
      </c>
      <c r="D22" s="125">
        <v>1.6545921365625968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 ht="16.5">
      <c r="A23" s="124">
        <v>42064</v>
      </c>
      <c r="B23" s="105">
        <v>0.56999999999999995</v>
      </c>
      <c r="C23" s="105">
        <v>0.72</v>
      </c>
      <c r="D23" s="125">
        <v>1.6129966600584862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 ht="16.5">
      <c r="A24" s="124">
        <v>42095</v>
      </c>
      <c r="B24" s="105">
        <v>0.7</v>
      </c>
      <c r="C24" s="105">
        <v>0.82</v>
      </c>
      <c r="D24" s="125">
        <v>1.6688229651340016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 ht="16.5">
      <c r="A25" s="124">
        <v>42125</v>
      </c>
      <c r="B25" s="105">
        <v>0.68</v>
      </c>
      <c r="C25" s="105">
        <v>0.8</v>
      </c>
      <c r="D25" s="125">
        <v>1.7821729572033425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 ht="16.5">
      <c r="A26" s="124">
        <v>42156</v>
      </c>
      <c r="B26" s="105">
        <v>0.64</v>
      </c>
      <c r="C26" s="105">
        <v>0.87</v>
      </c>
      <c r="D26" s="125">
        <v>1.8858771914231587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 ht="16.5">
      <c r="A27" s="124">
        <v>42186</v>
      </c>
      <c r="B27" s="105">
        <v>0.72</v>
      </c>
      <c r="C27" s="105">
        <v>0.97</v>
      </c>
      <c r="D27" s="125">
        <v>1.8834435218485699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 ht="16.5">
      <c r="A28" s="124">
        <v>42217</v>
      </c>
      <c r="B28" s="105">
        <v>0.78</v>
      </c>
      <c r="C28" s="105">
        <v>1.02</v>
      </c>
      <c r="D28" s="125">
        <v>1.998095116280171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 ht="16.5">
      <c r="A29" s="124">
        <v>42248</v>
      </c>
      <c r="B29" s="105">
        <v>0.6</v>
      </c>
      <c r="C29" s="105">
        <v>0.91999999999999993</v>
      </c>
      <c r="D29" s="125">
        <v>1.9282070771971984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 ht="16.5">
      <c r="A30" s="124">
        <v>42278</v>
      </c>
      <c r="B30" s="105">
        <v>0.56000000000000005</v>
      </c>
      <c r="C30" s="105">
        <v>0.9</v>
      </c>
      <c r="D30" s="125">
        <v>1.8928070788524549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 ht="16.5">
      <c r="A31" s="124">
        <v>42309</v>
      </c>
      <c r="B31" s="105">
        <v>0.63</v>
      </c>
      <c r="C31" s="105">
        <v>0.95</v>
      </c>
      <c r="D31" s="125">
        <v>1.953382217423119</v>
      </c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 ht="16.5">
      <c r="A32" s="124">
        <v>42339</v>
      </c>
      <c r="B32" s="105">
        <v>0.54</v>
      </c>
      <c r="C32" s="105">
        <v>0.89000000000000012</v>
      </c>
      <c r="D32" s="125">
        <v>2.1751783578601311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 ht="16.5">
      <c r="A33" s="124">
        <v>42370</v>
      </c>
      <c r="B33" s="105">
        <v>0.56999999999999995</v>
      </c>
      <c r="C33" s="105">
        <v>0.84</v>
      </c>
      <c r="D33" s="125">
        <v>2.1805277929361209</v>
      </c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 ht="16.5">
      <c r="A34" s="124">
        <v>42401</v>
      </c>
      <c r="B34" s="105">
        <v>0.63</v>
      </c>
      <c r="C34" s="105">
        <v>0.91999999999999993</v>
      </c>
      <c r="D34" s="125">
        <v>2.5263464931473143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 ht="16.5">
      <c r="A35" s="124">
        <v>42430</v>
      </c>
      <c r="B35" s="105">
        <v>0.65</v>
      </c>
      <c r="C35" s="105">
        <v>0.98</v>
      </c>
      <c r="D35" s="125">
        <v>2.5873077505585123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 ht="16.5">
      <c r="A36" s="124">
        <v>42461</v>
      </c>
      <c r="B36" s="105">
        <v>0.85</v>
      </c>
      <c r="C36" s="105">
        <v>1.19</v>
      </c>
      <c r="D36" s="125">
        <v>2.8170848081815136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 ht="16.5">
      <c r="A37" s="124">
        <v>42491</v>
      </c>
      <c r="B37" s="105">
        <v>0.92</v>
      </c>
      <c r="C37" s="105">
        <v>1.25</v>
      </c>
      <c r="D37" s="125">
        <v>2.9976781370418237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 ht="16.5">
      <c r="A38" s="124">
        <v>42522</v>
      </c>
      <c r="B38" s="105">
        <v>0.78</v>
      </c>
      <c r="C38" s="105">
        <v>1.1200000000000001</v>
      </c>
      <c r="D38" s="125">
        <v>3.6918124043460594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 ht="16.5">
      <c r="A39" s="124">
        <v>42552</v>
      </c>
      <c r="B39" s="105">
        <v>0.78</v>
      </c>
      <c r="C39" s="105">
        <v>1.1299999999999999</v>
      </c>
      <c r="D39" s="125">
        <v>4.0254725395166737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 ht="16.5">
      <c r="A40" s="124">
        <v>42583</v>
      </c>
      <c r="B40" s="105">
        <v>0.99</v>
      </c>
      <c r="C40" s="105">
        <v>1.35</v>
      </c>
      <c r="D40" s="125">
        <v>4.0879278446093368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 ht="16.5">
      <c r="A41" s="124">
        <v>42614</v>
      </c>
      <c r="B41" s="105">
        <v>0.99</v>
      </c>
      <c r="C41" s="105">
        <v>1.3599999999999999</v>
      </c>
      <c r="D41" s="125">
        <v>4.2574669534584597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 ht="16.5">
      <c r="A42" s="124">
        <v>42644</v>
      </c>
      <c r="B42" s="105">
        <v>1.35</v>
      </c>
      <c r="C42" s="105">
        <v>1.73</v>
      </c>
      <c r="D42" s="125">
        <v>4.4445713461998455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ht="16.5">
      <c r="A43" s="124">
        <v>42675</v>
      </c>
      <c r="B43" s="105">
        <v>1.04</v>
      </c>
      <c r="C43" s="105">
        <v>1.45</v>
      </c>
      <c r="D43" s="125">
        <v>4.2000799362185308</v>
      </c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 ht="16.5">
      <c r="A44" s="124">
        <v>42705</v>
      </c>
      <c r="B44" s="105">
        <v>1.0900000000000001</v>
      </c>
      <c r="C44" s="105">
        <v>1.53</v>
      </c>
      <c r="D44" s="125">
        <v>4.900201181430532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 ht="16.5">
      <c r="A45" s="102"/>
      <c r="B45" s="105"/>
      <c r="C45" s="126"/>
      <c r="D45" s="105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 ht="16.5">
      <c r="A46" s="102"/>
      <c r="B46" s="105"/>
      <c r="C46" s="105"/>
      <c r="D46" s="105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 ht="16.5">
      <c r="A47" s="102"/>
      <c r="B47" s="105"/>
      <c r="C47" s="105"/>
      <c r="D47" s="105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 ht="16.5">
      <c r="A48" s="102"/>
      <c r="B48" s="105"/>
      <c r="C48" s="105"/>
      <c r="D48" s="127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 ht="16.5">
      <c r="A49" s="102"/>
      <c r="B49" s="105"/>
      <c r="C49" s="105"/>
      <c r="D49" s="105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 ht="16.5">
      <c r="A50" s="102"/>
      <c r="B50" s="105"/>
      <c r="C50" s="105"/>
      <c r="D50" s="105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 ht="16.5">
      <c r="A51" s="102"/>
      <c r="B51" s="105"/>
      <c r="C51" s="105"/>
      <c r="D51" s="105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 ht="16.5">
      <c r="A52" s="102"/>
      <c r="B52" s="105"/>
      <c r="C52" s="105"/>
      <c r="D52" s="105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 ht="16.5">
      <c r="A53" s="102"/>
      <c r="B53" s="105"/>
      <c r="C53" s="105"/>
      <c r="D53" s="105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 ht="16.5">
      <c r="A54" s="102"/>
      <c r="B54" s="105"/>
      <c r="C54" s="105"/>
      <c r="D54" s="105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 ht="16.5">
      <c r="A55" s="102"/>
      <c r="B55" s="105"/>
      <c r="C55" s="105"/>
      <c r="D55" s="105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 ht="16.5">
      <c r="A56" s="102"/>
      <c r="B56" s="105"/>
      <c r="C56" s="105"/>
      <c r="D56" s="105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 ht="16.5">
      <c r="A57" s="10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 ht="16.5">
      <c r="A58" s="10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 ht="16.5">
      <c r="A59" s="10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 ht="16.5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 ht="16.5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 ht="16.5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 ht="16.5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 ht="16.5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 ht="16.5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 ht="16.5">
      <c r="A66" s="10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77"/>
  <sheetViews>
    <sheetView workbookViewId="0"/>
  </sheetViews>
  <sheetFormatPr defaultRowHeight="15.75"/>
  <cols>
    <col min="1" max="16384" width="9" style="79"/>
  </cols>
  <sheetData>
    <row r="1" spans="1:15">
      <c r="A1" s="78" t="s">
        <v>222</v>
      </c>
    </row>
    <row r="3" spans="1:15">
      <c r="A3" s="78" t="s">
        <v>297</v>
      </c>
    </row>
    <row r="4" spans="1:15">
      <c r="A4" s="54" t="s">
        <v>223</v>
      </c>
    </row>
    <row r="6" spans="1:15" ht="16.5" customHeight="1">
      <c r="B6" s="433" t="s">
        <v>227</v>
      </c>
      <c r="C6" s="433"/>
      <c r="D6" s="433"/>
    </row>
    <row r="7" spans="1:15" ht="16.5" customHeight="1">
      <c r="B7" s="105" t="s">
        <v>263</v>
      </c>
      <c r="C7" s="105" t="s">
        <v>264</v>
      </c>
      <c r="D7" s="106" t="s">
        <v>265</v>
      </c>
    </row>
    <row r="8" spans="1:15" ht="16.5" customHeight="1">
      <c r="A8" s="124">
        <v>41609</v>
      </c>
      <c r="B8" s="126">
        <v>3.56</v>
      </c>
      <c r="C8" s="126">
        <v>4.4400000000000004</v>
      </c>
      <c r="D8" s="126">
        <v>7.0296145589611241</v>
      </c>
      <c r="E8" s="128"/>
      <c r="F8" s="101"/>
      <c r="G8" s="101"/>
      <c r="H8" s="101"/>
      <c r="I8" s="101"/>
      <c r="J8" s="101"/>
      <c r="K8" s="101"/>
      <c r="L8" s="101"/>
      <c r="M8" s="101"/>
      <c r="N8" s="101"/>
      <c r="O8" s="101"/>
    </row>
    <row r="9" spans="1:15" ht="16.5">
      <c r="A9" s="124">
        <v>41640</v>
      </c>
      <c r="B9" s="126">
        <v>3.6</v>
      </c>
      <c r="C9" s="126">
        <v>4.46</v>
      </c>
      <c r="D9" s="126">
        <v>7.0394871869856033</v>
      </c>
      <c r="E9" s="128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0" spans="1:15" ht="16.5">
      <c r="A10" s="124">
        <v>41671</v>
      </c>
      <c r="B10" s="126">
        <v>3.56</v>
      </c>
      <c r="C10" s="126">
        <v>4.16</v>
      </c>
      <c r="D10" s="126">
        <v>6.9002768163707486</v>
      </c>
      <c r="E10" s="128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 ht="16.5">
      <c r="A11" s="124">
        <v>41699</v>
      </c>
      <c r="B11" s="126">
        <v>3.6</v>
      </c>
      <c r="C11" s="126">
        <v>4.25</v>
      </c>
      <c r="D11" s="126">
        <v>7.0410692760457572</v>
      </c>
      <c r="E11" s="128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1:15" ht="16.5">
      <c r="A12" s="124">
        <v>41730</v>
      </c>
      <c r="B12" s="126">
        <v>3.64</v>
      </c>
      <c r="C12" s="126">
        <v>4.32</v>
      </c>
      <c r="D12" s="126">
        <v>7.062131606709884</v>
      </c>
      <c r="E12" s="128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1:15" ht="16.5">
      <c r="A13" s="124">
        <v>41760</v>
      </c>
      <c r="B13" s="126">
        <v>3.8</v>
      </c>
      <c r="C13" s="126">
        <v>4.41</v>
      </c>
      <c r="D13" s="126">
        <v>7.1753157174760203</v>
      </c>
      <c r="E13" s="128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1:15" ht="16.5">
      <c r="A14" s="124">
        <v>41791</v>
      </c>
      <c r="B14" s="126">
        <v>3.76</v>
      </c>
      <c r="C14" s="126">
        <v>4.3499999999999996</v>
      </c>
      <c r="D14" s="126">
        <v>7.1751007731103043</v>
      </c>
      <c r="E14" s="128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 ht="16.5">
      <c r="A15" s="124">
        <v>41821</v>
      </c>
      <c r="B15" s="126">
        <v>3.83</v>
      </c>
      <c r="C15" s="126">
        <v>4.4400000000000004</v>
      </c>
      <c r="D15" s="126">
        <v>7.3706459190871749</v>
      </c>
      <c r="E15" s="128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1:15" ht="16.5">
      <c r="A16" s="124">
        <v>41852</v>
      </c>
      <c r="B16" s="126">
        <v>4.03</v>
      </c>
      <c r="C16" s="126">
        <v>4.66</v>
      </c>
      <c r="D16" s="126">
        <v>7.5075743909764601</v>
      </c>
      <c r="E16" s="128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1:15" ht="16.5">
      <c r="A17" s="124">
        <v>41883</v>
      </c>
      <c r="B17" s="126">
        <v>3.98</v>
      </c>
      <c r="C17" s="126">
        <v>4.67</v>
      </c>
      <c r="D17" s="126">
        <v>7.560326108760548</v>
      </c>
      <c r="E17" s="128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1:15" ht="16.5">
      <c r="A18" s="124">
        <v>41913</v>
      </c>
      <c r="B18" s="126">
        <v>4.08</v>
      </c>
      <c r="C18" s="126">
        <v>4.79</v>
      </c>
      <c r="D18" s="126">
        <v>7.7463201568458313</v>
      </c>
      <c r="E18" s="128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1:15" ht="16.5">
      <c r="A19" s="124">
        <v>41944</v>
      </c>
      <c r="B19" s="126">
        <v>4.04</v>
      </c>
      <c r="C19" s="126">
        <v>4.75</v>
      </c>
      <c r="D19" s="126">
        <v>7.7212582169286152</v>
      </c>
      <c r="E19" s="128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1:15" ht="16.5">
      <c r="A20" s="124">
        <v>41974</v>
      </c>
      <c r="B20" s="126">
        <v>3.9</v>
      </c>
      <c r="C20" s="126">
        <v>4.6399999999999997</v>
      </c>
      <c r="D20" s="126">
        <v>7.7237511558006418</v>
      </c>
      <c r="E20" s="128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1:15" ht="16.5">
      <c r="A21" s="124">
        <v>42005</v>
      </c>
      <c r="B21" s="126">
        <v>4.03</v>
      </c>
      <c r="C21" s="126">
        <v>4.76</v>
      </c>
      <c r="D21" s="126">
        <v>7.9215912698349173</v>
      </c>
      <c r="E21" s="128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1:15" ht="16.5">
      <c r="A22" s="124">
        <v>42036</v>
      </c>
      <c r="B22" s="126">
        <v>4.1399999999999997</v>
      </c>
      <c r="C22" s="126">
        <v>4.8599999999999994</v>
      </c>
      <c r="D22" s="126">
        <v>8.1056313060176102</v>
      </c>
      <c r="E22" s="128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5" ht="16.5">
      <c r="A23" s="124">
        <v>42064</v>
      </c>
      <c r="B23" s="126">
        <v>4.18</v>
      </c>
      <c r="C23" s="126">
        <v>4.92</v>
      </c>
      <c r="D23" s="126">
        <v>8.2579235553021739</v>
      </c>
      <c r="E23" s="128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1:15" ht="16.5">
      <c r="A24" s="124">
        <v>42095</v>
      </c>
      <c r="B24" s="126">
        <v>4.3600000000000003</v>
      </c>
      <c r="C24" s="126">
        <v>5.1000000000000005</v>
      </c>
      <c r="D24" s="126">
        <v>8.5796276894355241</v>
      </c>
      <c r="E24" s="128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5" ht="16.5">
      <c r="A25" s="124">
        <v>42125</v>
      </c>
      <c r="B25" s="126">
        <v>4.5</v>
      </c>
      <c r="C25" s="126">
        <v>5.29</v>
      </c>
      <c r="D25" s="126">
        <v>8.8736760608588963</v>
      </c>
      <c r="E25" s="128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1:15" ht="16.5">
      <c r="A26" s="124">
        <v>42156</v>
      </c>
      <c r="B26" s="126">
        <v>4.46</v>
      </c>
      <c r="C26" s="126">
        <v>5.29</v>
      </c>
      <c r="D26" s="126">
        <v>9.0446191140212928</v>
      </c>
      <c r="E26" s="128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 ht="16.5">
      <c r="A27" s="124">
        <v>42186</v>
      </c>
      <c r="B27" s="126">
        <v>4.67</v>
      </c>
      <c r="C27" s="126">
        <v>5.53</v>
      </c>
      <c r="D27" s="126">
        <v>9.3839914739255867</v>
      </c>
      <c r="E27" s="128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 ht="16.5">
      <c r="A28" s="124">
        <v>42217</v>
      </c>
      <c r="B28" s="126">
        <v>4.88</v>
      </c>
      <c r="C28" s="126">
        <v>5.64</v>
      </c>
      <c r="D28" s="126">
        <v>9.6956844925449381</v>
      </c>
      <c r="E28" s="128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1:15" ht="16.5">
      <c r="A29" s="124">
        <v>42248</v>
      </c>
      <c r="B29" s="126">
        <v>4.9800000000000004</v>
      </c>
      <c r="C29" s="126">
        <v>5.8000000000000007</v>
      </c>
      <c r="D29" s="126">
        <v>9.8641143483831559</v>
      </c>
      <c r="E29" s="128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1:15" ht="16.5">
      <c r="A30" s="124">
        <v>42278</v>
      </c>
      <c r="B30" s="126">
        <v>5.19</v>
      </c>
      <c r="C30" s="126">
        <v>6.0200000000000005</v>
      </c>
      <c r="D30" s="126">
        <v>10.155494161395373</v>
      </c>
      <c r="E30" s="128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1:15" ht="16.5">
      <c r="A31" s="124">
        <v>42309</v>
      </c>
      <c r="B31" s="126">
        <v>5.42</v>
      </c>
      <c r="C31" s="126">
        <v>6.25</v>
      </c>
      <c r="D31" s="126">
        <v>10.485126543165338</v>
      </c>
      <c r="E31" s="128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1:15" ht="16.5">
      <c r="A32" s="124">
        <v>42339</v>
      </c>
      <c r="B32" s="126">
        <v>5.43</v>
      </c>
      <c r="C32" s="126">
        <v>6.38</v>
      </c>
      <c r="D32" s="126">
        <v>10.85253371969341</v>
      </c>
      <c r="E32" s="128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1:15" ht="16.5">
      <c r="A33" s="124">
        <v>42370</v>
      </c>
      <c r="B33" s="126">
        <v>5.71</v>
      </c>
      <c r="C33" s="126">
        <v>6.64</v>
      </c>
      <c r="D33" s="126">
        <v>11.19040874422706</v>
      </c>
      <c r="E33" s="128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1:15" ht="16.5">
      <c r="A34" s="124">
        <v>42401</v>
      </c>
      <c r="B34" s="126">
        <v>5.95</v>
      </c>
      <c r="C34" s="126">
        <v>6.93</v>
      </c>
      <c r="D34" s="126">
        <v>11.597384950894488</v>
      </c>
      <c r="E34" s="128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1:15" ht="16.5">
      <c r="A35" s="124">
        <v>42430</v>
      </c>
      <c r="B35" s="126">
        <v>6.08</v>
      </c>
      <c r="C35" s="126">
        <v>7.17</v>
      </c>
      <c r="D35" s="126">
        <v>11.990947355306112</v>
      </c>
      <c r="E35" s="128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1:15" ht="16.5">
      <c r="A36" s="124">
        <v>42461</v>
      </c>
      <c r="B36" s="126">
        <v>6.39</v>
      </c>
      <c r="C36" s="126">
        <v>7.5</v>
      </c>
      <c r="D36" s="126">
        <v>12.41922603333812</v>
      </c>
      <c r="E36" s="128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1:15" ht="16.5">
      <c r="A37" s="124">
        <v>42491</v>
      </c>
      <c r="B37" s="126">
        <v>6.64</v>
      </c>
      <c r="C37" s="126">
        <v>7.8599999999999994</v>
      </c>
      <c r="D37" s="126">
        <v>12.947463524767219</v>
      </c>
      <c r="E37" s="128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1:15" ht="16.5">
      <c r="A38" s="124">
        <v>42522</v>
      </c>
      <c r="B38" s="126">
        <v>6.35</v>
      </c>
      <c r="C38" s="126">
        <v>7.72</v>
      </c>
      <c r="D38" s="126">
        <v>12.99201362381474</v>
      </c>
      <c r="E38" s="128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1:15" ht="16.5">
      <c r="A39" s="124">
        <v>42552</v>
      </c>
      <c r="B39" s="126">
        <v>6.49</v>
      </c>
      <c r="C39" s="126">
        <v>7.95</v>
      </c>
      <c r="D39" s="126">
        <v>13.439387479267062</v>
      </c>
      <c r="E39" s="128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1:15" ht="16.5">
      <c r="A40" s="124">
        <v>42583</v>
      </c>
      <c r="B40" s="126">
        <v>6.69</v>
      </c>
      <c r="C40" s="126">
        <v>8.15</v>
      </c>
      <c r="D40" s="126">
        <v>13.711650622567312</v>
      </c>
      <c r="E40" s="128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15" ht="16.5">
      <c r="A41" s="124">
        <v>42614</v>
      </c>
      <c r="B41" s="126">
        <v>6.74</v>
      </c>
      <c r="C41" s="126">
        <v>8.2100000000000009</v>
      </c>
      <c r="D41" s="126">
        <v>13.82290028908009</v>
      </c>
      <c r="E41" s="128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5" ht="16.5">
      <c r="A42" s="124">
        <v>42644</v>
      </c>
      <c r="B42" s="126">
        <v>6.91</v>
      </c>
      <c r="C42" s="126">
        <v>8.41</v>
      </c>
      <c r="D42" s="126">
        <v>14.012688598562347</v>
      </c>
      <c r="E42" s="128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ht="16.5">
      <c r="A43" s="124">
        <v>42675</v>
      </c>
      <c r="B43" s="126">
        <v>6.89</v>
      </c>
      <c r="C43" s="126">
        <v>8.39</v>
      </c>
      <c r="D43" s="126">
        <v>14.033755708206074</v>
      </c>
      <c r="E43" s="128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1:15" ht="16.5">
      <c r="A44" s="124">
        <v>42705</v>
      </c>
      <c r="B44" s="126">
        <v>6.68</v>
      </c>
      <c r="C44" s="126">
        <v>8.27</v>
      </c>
      <c r="D44" s="126">
        <v>13.999364884529678</v>
      </c>
      <c r="E44" s="128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1:15" ht="16.5">
      <c r="A45" s="102"/>
      <c r="B45" s="105"/>
      <c r="C45" s="126"/>
      <c r="D45" s="105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1:15" ht="16.5">
      <c r="A46" s="102"/>
      <c r="B46" s="105"/>
      <c r="C46" s="105"/>
      <c r="D46" s="105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1:15" ht="16.5">
      <c r="A47" s="102"/>
      <c r="B47" s="105"/>
      <c r="C47" s="105"/>
      <c r="D47" s="105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1:15" ht="16.5">
      <c r="A48" s="102"/>
      <c r="B48" s="105"/>
      <c r="C48" s="105"/>
      <c r="D48" s="127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1:15" ht="16.5">
      <c r="A49" s="102"/>
      <c r="B49" s="105"/>
      <c r="C49" s="105"/>
      <c r="D49" s="105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1:15" ht="16.5">
      <c r="A50" s="102"/>
      <c r="B50" s="105"/>
      <c r="C50" s="105"/>
      <c r="D50" s="105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1:15" ht="16.5">
      <c r="A51" s="102"/>
      <c r="B51" s="105"/>
      <c r="C51" s="105"/>
      <c r="D51" s="105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1:15" ht="16.5">
      <c r="A52" s="102"/>
      <c r="B52" s="105"/>
      <c r="C52" s="105"/>
      <c r="D52" s="105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1:15" ht="16.5">
      <c r="A53" s="102"/>
      <c r="B53" s="105"/>
      <c r="C53" s="105"/>
      <c r="D53" s="105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1:15" ht="16.5">
      <c r="A54" s="102"/>
      <c r="B54" s="105"/>
      <c r="C54" s="105"/>
      <c r="D54" s="105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1:15" ht="16.5">
      <c r="A55" s="102"/>
      <c r="B55" s="105"/>
      <c r="C55" s="105"/>
      <c r="D55" s="105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1:15" ht="16.5">
      <c r="A56" s="102"/>
      <c r="B56" s="105"/>
      <c r="C56" s="105"/>
      <c r="D56" s="105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1:15" ht="16.5">
      <c r="A57" s="10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1:15" ht="16.5">
      <c r="A58" s="10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1:15" ht="16.5">
      <c r="A59" s="10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1:15" ht="16.5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1:15" ht="16.5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1:15" ht="16.5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1:15" ht="16.5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1:15" ht="16.5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 ht="16.5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1:15" ht="16.5">
      <c r="A66" s="102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1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1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1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1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1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1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1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1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1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68"/>
  <sheetViews>
    <sheetView workbookViewId="0"/>
  </sheetViews>
  <sheetFormatPr defaultRowHeight="15.75"/>
  <cols>
    <col min="1" max="3" width="9" style="130"/>
    <col min="4" max="4" width="10.375" style="130" customWidth="1"/>
    <col min="5" max="16384" width="9" style="130"/>
  </cols>
  <sheetData>
    <row r="1" spans="1:4">
      <c r="A1" s="129" t="s">
        <v>279</v>
      </c>
    </row>
    <row r="3" spans="1:4">
      <c r="A3" s="129" t="s">
        <v>298</v>
      </c>
    </row>
    <row r="4" spans="1:4">
      <c r="A4" s="13" t="s">
        <v>223</v>
      </c>
    </row>
    <row r="6" spans="1:4">
      <c r="B6" s="436" t="s">
        <v>227</v>
      </c>
      <c r="C6" s="436"/>
      <c r="D6" s="436"/>
    </row>
    <row r="7" spans="1:4" ht="31.5">
      <c r="B7" s="132" t="s">
        <v>206</v>
      </c>
      <c r="C7" s="133" t="s">
        <v>299</v>
      </c>
      <c r="D7" s="133" t="s">
        <v>300</v>
      </c>
    </row>
    <row r="8" spans="1:4">
      <c r="A8" s="134">
        <v>40878</v>
      </c>
      <c r="B8" s="135">
        <v>41.83</v>
      </c>
      <c r="C8" s="136">
        <v>10.75</v>
      </c>
      <c r="D8" s="135">
        <v>31.08</v>
      </c>
    </row>
    <row r="9" spans="1:4">
      <c r="A9" s="134">
        <v>40909</v>
      </c>
      <c r="B9" s="135">
        <v>42.18</v>
      </c>
      <c r="C9" s="136">
        <v>10.940000000000001</v>
      </c>
      <c r="D9" s="135">
        <v>31.24</v>
      </c>
    </row>
    <row r="10" spans="1:4">
      <c r="A10" s="134">
        <v>40940</v>
      </c>
      <c r="B10" s="135">
        <v>42.13</v>
      </c>
      <c r="C10" s="136">
        <v>11.000000000000004</v>
      </c>
      <c r="D10" s="135">
        <v>31.13</v>
      </c>
    </row>
    <row r="11" spans="1:4">
      <c r="A11" s="134">
        <v>40969</v>
      </c>
      <c r="B11" s="135">
        <v>42.45</v>
      </c>
      <c r="C11" s="136">
        <v>11.260000000000002</v>
      </c>
      <c r="D11" s="135">
        <v>31.19</v>
      </c>
    </row>
    <row r="12" spans="1:4">
      <c r="A12" s="134">
        <v>41000</v>
      </c>
      <c r="B12" s="135">
        <v>42.68</v>
      </c>
      <c r="C12" s="136">
        <v>11.43</v>
      </c>
      <c r="D12" s="135">
        <v>31.25</v>
      </c>
    </row>
    <row r="13" spans="1:4">
      <c r="A13" s="134">
        <v>41030</v>
      </c>
      <c r="B13" s="135">
        <v>42.75</v>
      </c>
      <c r="C13" s="136">
        <v>11.57</v>
      </c>
      <c r="D13" s="135">
        <v>31.18</v>
      </c>
    </row>
    <row r="14" spans="1:4">
      <c r="A14" s="134">
        <v>41061</v>
      </c>
      <c r="B14" s="135">
        <v>43.22</v>
      </c>
      <c r="C14" s="136">
        <v>11.84</v>
      </c>
      <c r="D14" s="135">
        <v>31.38</v>
      </c>
    </row>
    <row r="15" spans="1:4">
      <c r="A15" s="134">
        <v>41091</v>
      </c>
      <c r="B15" s="135">
        <v>43.47</v>
      </c>
      <c r="C15" s="136">
        <v>12.07</v>
      </c>
      <c r="D15" s="135">
        <v>31.4</v>
      </c>
    </row>
    <row r="16" spans="1:4">
      <c r="A16" s="134">
        <v>41122</v>
      </c>
      <c r="B16" s="135">
        <v>43.63</v>
      </c>
      <c r="C16" s="136">
        <v>12.280000000000001</v>
      </c>
      <c r="D16" s="135">
        <v>31.35</v>
      </c>
    </row>
    <row r="17" spans="1:4">
      <c r="A17" s="134">
        <v>41153</v>
      </c>
      <c r="B17" s="135">
        <v>43.51</v>
      </c>
      <c r="C17" s="136">
        <v>12.389999999999997</v>
      </c>
      <c r="D17" s="135">
        <v>31.12</v>
      </c>
    </row>
    <row r="18" spans="1:4">
      <c r="A18" s="134">
        <v>41183</v>
      </c>
      <c r="B18" s="135">
        <v>43.59</v>
      </c>
      <c r="C18" s="136">
        <v>12.590000000000003</v>
      </c>
      <c r="D18" s="135">
        <v>31</v>
      </c>
    </row>
    <row r="19" spans="1:4">
      <c r="A19" s="134">
        <v>41214</v>
      </c>
      <c r="B19" s="135">
        <v>43.5</v>
      </c>
      <c r="C19" s="136">
        <v>12.739999999999998</v>
      </c>
      <c r="D19" s="135">
        <v>30.76</v>
      </c>
    </row>
    <row r="20" spans="1:4">
      <c r="A20" s="134">
        <v>41244</v>
      </c>
      <c r="B20" s="135">
        <v>43.62</v>
      </c>
      <c r="C20" s="136">
        <v>13.009999999999998</v>
      </c>
      <c r="D20" s="135">
        <v>30.61</v>
      </c>
    </row>
    <row r="21" spans="1:4">
      <c r="A21" s="134">
        <v>41275</v>
      </c>
      <c r="B21" s="135">
        <v>43.86</v>
      </c>
      <c r="C21" s="136">
        <v>13.21</v>
      </c>
      <c r="D21" s="135">
        <v>30.65</v>
      </c>
    </row>
    <row r="22" spans="1:4">
      <c r="A22" s="134">
        <v>41306</v>
      </c>
      <c r="B22" s="135">
        <v>44.09</v>
      </c>
      <c r="C22" s="136">
        <v>13.390000000000004</v>
      </c>
      <c r="D22" s="135">
        <v>30.7</v>
      </c>
    </row>
    <row r="23" spans="1:4">
      <c r="A23" s="134">
        <v>41334</v>
      </c>
      <c r="B23" s="135">
        <v>44.26</v>
      </c>
      <c r="C23" s="136">
        <v>13.639999999999997</v>
      </c>
      <c r="D23" s="135">
        <v>30.62</v>
      </c>
    </row>
    <row r="24" spans="1:4">
      <c r="A24" s="134">
        <v>41365</v>
      </c>
      <c r="B24" s="135">
        <v>44.44</v>
      </c>
      <c r="C24" s="136">
        <v>13.879999999999999</v>
      </c>
      <c r="D24" s="135">
        <v>30.56</v>
      </c>
    </row>
    <row r="25" spans="1:4">
      <c r="A25" s="134">
        <v>41395</v>
      </c>
      <c r="B25" s="135">
        <v>44.7</v>
      </c>
      <c r="C25" s="136">
        <v>14.160000000000004</v>
      </c>
      <c r="D25" s="135">
        <v>30.54</v>
      </c>
    </row>
    <row r="26" spans="1:4">
      <c r="A26" s="134">
        <v>41426</v>
      </c>
      <c r="B26" s="135">
        <v>44.92</v>
      </c>
      <c r="C26" s="136">
        <v>14.46</v>
      </c>
      <c r="D26" s="135">
        <v>30.46</v>
      </c>
    </row>
    <row r="27" spans="1:4">
      <c r="A27" s="134">
        <v>41456</v>
      </c>
      <c r="B27" s="135">
        <v>45.06</v>
      </c>
      <c r="C27" s="136">
        <v>14.730000000000004</v>
      </c>
      <c r="D27" s="135">
        <v>30.33</v>
      </c>
    </row>
    <row r="28" spans="1:4">
      <c r="A28" s="134">
        <v>41487</v>
      </c>
      <c r="B28" s="135">
        <v>45.28</v>
      </c>
      <c r="C28" s="136">
        <v>15.010000000000002</v>
      </c>
      <c r="D28" s="135">
        <v>30.27</v>
      </c>
    </row>
    <row r="29" spans="1:4">
      <c r="A29" s="134">
        <v>41518</v>
      </c>
      <c r="B29" s="135">
        <v>45.16</v>
      </c>
      <c r="C29" s="136">
        <v>15.069999999999997</v>
      </c>
      <c r="D29" s="135">
        <v>30.09</v>
      </c>
    </row>
    <row r="30" spans="1:4">
      <c r="A30" s="134">
        <v>41548</v>
      </c>
      <c r="B30" s="135">
        <v>44.95</v>
      </c>
      <c r="C30" s="136">
        <v>15.060000000000002</v>
      </c>
      <c r="D30" s="135">
        <v>29.89</v>
      </c>
    </row>
    <row r="31" spans="1:4">
      <c r="A31" s="134">
        <v>41579</v>
      </c>
      <c r="B31" s="135">
        <v>45.11</v>
      </c>
      <c r="C31" s="136">
        <v>15.3</v>
      </c>
      <c r="D31" s="135">
        <v>29.81</v>
      </c>
    </row>
    <row r="32" spans="1:4">
      <c r="A32" s="134">
        <v>41609</v>
      </c>
      <c r="B32" s="135">
        <v>44.95</v>
      </c>
      <c r="C32" s="136">
        <v>15.510000000000002</v>
      </c>
      <c r="D32" s="135">
        <v>29.44</v>
      </c>
    </row>
    <row r="33" spans="1:4">
      <c r="A33" s="134">
        <v>41640</v>
      </c>
      <c r="B33" s="135">
        <v>45.12</v>
      </c>
      <c r="C33" s="136">
        <v>15.679999999999996</v>
      </c>
      <c r="D33" s="135">
        <v>29.44</v>
      </c>
    </row>
    <row r="34" spans="1:4">
      <c r="A34" s="134">
        <v>41671</v>
      </c>
      <c r="B34" s="135">
        <v>45.19</v>
      </c>
      <c r="C34" s="136">
        <v>15.849999999999998</v>
      </c>
      <c r="D34" s="135">
        <v>29.34</v>
      </c>
    </row>
    <row r="35" spans="1:4">
      <c r="A35" s="134">
        <v>41699</v>
      </c>
      <c r="B35" s="135">
        <v>45.12</v>
      </c>
      <c r="C35" s="136">
        <v>15.999999999999996</v>
      </c>
      <c r="D35" s="135">
        <v>29.12</v>
      </c>
    </row>
    <row r="36" spans="1:4">
      <c r="A36" s="134">
        <v>41730</v>
      </c>
      <c r="B36" s="135">
        <v>45.29</v>
      </c>
      <c r="C36" s="136">
        <v>16.21</v>
      </c>
      <c r="D36" s="135">
        <v>29.08</v>
      </c>
    </row>
    <row r="37" spans="1:4">
      <c r="A37" s="134">
        <v>41760</v>
      </c>
      <c r="B37" s="135">
        <v>45.59</v>
      </c>
      <c r="C37" s="136">
        <v>16.530000000000005</v>
      </c>
      <c r="D37" s="135">
        <v>29.06</v>
      </c>
    </row>
    <row r="38" spans="1:4">
      <c r="A38" s="134">
        <v>41791</v>
      </c>
      <c r="B38" s="135">
        <v>45.91</v>
      </c>
      <c r="C38" s="136">
        <v>16.839999999999996</v>
      </c>
      <c r="D38" s="135">
        <v>29.07</v>
      </c>
    </row>
    <row r="39" spans="1:4">
      <c r="A39" s="134">
        <v>41821</v>
      </c>
      <c r="B39" s="135">
        <v>45.87</v>
      </c>
      <c r="C39" s="136">
        <v>17.069999999999997</v>
      </c>
      <c r="D39" s="135">
        <v>28.8</v>
      </c>
    </row>
    <row r="40" spans="1:4">
      <c r="A40" s="134">
        <v>41852</v>
      </c>
      <c r="B40" s="135">
        <v>45.91</v>
      </c>
      <c r="C40" s="136">
        <v>17.259999999999998</v>
      </c>
      <c r="D40" s="135">
        <v>28.65</v>
      </c>
    </row>
    <row r="41" spans="1:4">
      <c r="A41" s="134">
        <v>41883</v>
      </c>
      <c r="B41" s="135">
        <v>45.96</v>
      </c>
      <c r="C41" s="136">
        <v>17.420000000000002</v>
      </c>
      <c r="D41" s="135">
        <v>28.54</v>
      </c>
    </row>
    <row r="42" spans="1:4">
      <c r="A42" s="134">
        <v>41913</v>
      </c>
      <c r="B42" s="135">
        <v>46.11</v>
      </c>
      <c r="C42" s="136">
        <v>17.669999999999998</v>
      </c>
      <c r="D42" s="135">
        <v>28.44</v>
      </c>
    </row>
    <row r="43" spans="1:4">
      <c r="A43" s="134">
        <v>41944</v>
      </c>
      <c r="B43" s="135">
        <v>46.01</v>
      </c>
      <c r="C43" s="136">
        <v>17.829999999999998</v>
      </c>
      <c r="D43" s="135">
        <v>28.18</v>
      </c>
    </row>
    <row r="44" spans="1:4">
      <c r="A44" s="134">
        <v>41974</v>
      </c>
      <c r="B44" s="135">
        <v>45.93</v>
      </c>
      <c r="C44" s="136">
        <v>18.03</v>
      </c>
      <c r="D44" s="135">
        <v>27.9</v>
      </c>
    </row>
    <row r="45" spans="1:4">
      <c r="A45" s="134">
        <v>42005</v>
      </c>
      <c r="B45" s="135">
        <v>46.17</v>
      </c>
      <c r="C45" s="136">
        <v>18.260000000000002</v>
      </c>
      <c r="D45" s="135">
        <v>27.91</v>
      </c>
    </row>
    <row r="46" spans="1:4">
      <c r="A46" s="134">
        <v>42036</v>
      </c>
      <c r="B46" s="135">
        <v>46.23</v>
      </c>
      <c r="C46" s="136">
        <v>18.329999999999998</v>
      </c>
      <c r="D46" s="135">
        <v>27.9</v>
      </c>
    </row>
    <row r="47" spans="1:4">
      <c r="A47" s="134">
        <v>42064</v>
      </c>
      <c r="B47" s="135">
        <v>46.23</v>
      </c>
      <c r="C47" s="136">
        <v>18.479999999999997</v>
      </c>
      <c r="D47" s="135">
        <v>27.75</v>
      </c>
    </row>
    <row r="48" spans="1:4">
      <c r="A48" s="134">
        <v>42095</v>
      </c>
      <c r="B48" s="135">
        <v>46.39</v>
      </c>
      <c r="C48" s="136">
        <v>18.72</v>
      </c>
      <c r="D48" s="135">
        <v>27.67</v>
      </c>
    </row>
    <row r="49" spans="1:4">
      <c r="A49" s="134">
        <v>42125</v>
      </c>
      <c r="B49" s="135">
        <v>46.12</v>
      </c>
      <c r="C49" s="136">
        <v>18.709999999999997</v>
      </c>
      <c r="D49" s="135">
        <v>27.41</v>
      </c>
    </row>
    <row r="50" spans="1:4">
      <c r="A50" s="134">
        <v>42156</v>
      </c>
      <c r="B50" s="135">
        <v>45.93</v>
      </c>
      <c r="C50" s="136">
        <v>18.73</v>
      </c>
      <c r="D50" s="135">
        <v>27.2</v>
      </c>
    </row>
    <row r="51" spans="1:4">
      <c r="A51" s="134">
        <v>42186</v>
      </c>
      <c r="B51" s="135">
        <v>46.01</v>
      </c>
      <c r="C51" s="136">
        <v>18.889999999999997</v>
      </c>
      <c r="D51" s="135">
        <v>27.12</v>
      </c>
    </row>
    <row r="52" spans="1:4">
      <c r="A52" s="134">
        <v>42217</v>
      </c>
      <c r="B52" s="135">
        <v>46.05</v>
      </c>
      <c r="C52" s="136">
        <v>18.979999999999997</v>
      </c>
      <c r="D52" s="135">
        <v>27.07</v>
      </c>
    </row>
    <row r="53" spans="1:4">
      <c r="A53" s="134">
        <v>42248</v>
      </c>
      <c r="B53" s="135">
        <v>46.13</v>
      </c>
      <c r="C53" s="136">
        <v>19.070000000000004</v>
      </c>
      <c r="D53" s="135">
        <v>27.06</v>
      </c>
    </row>
    <row r="54" spans="1:4">
      <c r="A54" s="134">
        <v>42278</v>
      </c>
      <c r="B54" s="135">
        <v>45.82</v>
      </c>
      <c r="C54" s="136">
        <v>19.059999999999999</v>
      </c>
      <c r="D54" s="135">
        <v>26.76</v>
      </c>
    </row>
    <row r="55" spans="1:4">
      <c r="A55" s="134">
        <v>42309</v>
      </c>
      <c r="B55" s="135">
        <v>45.36</v>
      </c>
      <c r="C55" s="136">
        <v>18.95</v>
      </c>
      <c r="D55" s="135">
        <v>26.41</v>
      </c>
    </row>
    <row r="56" spans="1:4">
      <c r="A56" s="134">
        <v>42339</v>
      </c>
      <c r="B56" s="135">
        <v>44.55</v>
      </c>
      <c r="C56" s="136">
        <v>18.799999999999997</v>
      </c>
      <c r="D56" s="135">
        <v>25.75</v>
      </c>
    </row>
    <row r="57" spans="1:4">
      <c r="A57" s="134">
        <v>42370</v>
      </c>
      <c r="B57" s="135">
        <v>44.57</v>
      </c>
      <c r="C57" s="136">
        <v>18.82</v>
      </c>
      <c r="D57" s="135">
        <v>25.75</v>
      </c>
    </row>
    <row r="58" spans="1:4">
      <c r="A58" s="134">
        <v>42401</v>
      </c>
      <c r="B58" s="135">
        <v>44.24</v>
      </c>
      <c r="C58" s="136">
        <v>18.700000000000003</v>
      </c>
      <c r="D58" s="135">
        <v>25.54</v>
      </c>
    </row>
    <row r="59" spans="1:4">
      <c r="A59" s="134">
        <v>42430</v>
      </c>
      <c r="B59" s="135">
        <v>44.14</v>
      </c>
      <c r="C59" s="136">
        <v>18.77</v>
      </c>
      <c r="D59" s="135">
        <v>25.37</v>
      </c>
    </row>
    <row r="60" spans="1:4">
      <c r="A60" s="134">
        <v>42461</v>
      </c>
      <c r="B60" s="135">
        <v>43.86</v>
      </c>
      <c r="C60" s="136">
        <v>18.68</v>
      </c>
      <c r="D60" s="135">
        <v>25.18</v>
      </c>
    </row>
    <row r="61" spans="1:4">
      <c r="A61" s="134">
        <v>42491</v>
      </c>
      <c r="B61" s="135">
        <v>43.7</v>
      </c>
      <c r="C61" s="136">
        <v>18.670000000000002</v>
      </c>
      <c r="D61" s="135">
        <v>25.03</v>
      </c>
    </row>
    <row r="62" spans="1:4">
      <c r="A62" s="134">
        <v>42522</v>
      </c>
      <c r="B62" s="135">
        <v>43.53</v>
      </c>
      <c r="C62" s="136">
        <v>18.700000000000003</v>
      </c>
      <c r="D62" s="135">
        <v>24.83</v>
      </c>
    </row>
    <row r="63" spans="1:4">
      <c r="A63" s="134">
        <v>42552</v>
      </c>
      <c r="B63" s="135">
        <v>43.29</v>
      </c>
      <c r="C63" s="136">
        <v>18.7</v>
      </c>
      <c r="D63" s="135">
        <v>24.59</v>
      </c>
    </row>
    <row r="64" spans="1:4">
      <c r="A64" s="134">
        <v>42583</v>
      </c>
      <c r="B64" s="135">
        <v>43.06</v>
      </c>
      <c r="C64" s="136">
        <v>18.680000000000003</v>
      </c>
      <c r="D64" s="135">
        <v>24.38</v>
      </c>
    </row>
    <row r="65" spans="1:4">
      <c r="A65" s="134">
        <v>42614</v>
      </c>
      <c r="B65" s="135">
        <v>42.79</v>
      </c>
      <c r="C65" s="136">
        <v>18.63</v>
      </c>
      <c r="D65" s="135">
        <v>24.16</v>
      </c>
    </row>
    <row r="66" spans="1:4">
      <c r="A66" s="134">
        <v>42644</v>
      </c>
      <c r="B66" s="135">
        <v>42.49</v>
      </c>
      <c r="C66" s="136">
        <v>18.450000000000003</v>
      </c>
      <c r="D66" s="135">
        <v>24.04</v>
      </c>
    </row>
    <row r="67" spans="1:4">
      <c r="A67" s="134">
        <v>42675</v>
      </c>
      <c r="B67" s="135">
        <v>42.4</v>
      </c>
      <c r="C67" s="136">
        <v>18.47</v>
      </c>
      <c r="D67" s="135">
        <v>23.93</v>
      </c>
    </row>
    <row r="68" spans="1:4">
      <c r="A68" s="134">
        <v>42705</v>
      </c>
      <c r="B68" s="135">
        <v>42.2</v>
      </c>
      <c r="C68" s="136">
        <v>18.580000000000002</v>
      </c>
      <c r="D68" s="135">
        <v>23.62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56"/>
  <sheetViews>
    <sheetView workbookViewId="0"/>
  </sheetViews>
  <sheetFormatPr defaultRowHeight="15.75"/>
  <cols>
    <col min="1" max="3" width="9" style="130"/>
    <col min="4" max="4" width="10.125" style="130" customWidth="1"/>
    <col min="5" max="5" width="9" style="130"/>
    <col min="6" max="6" width="9.75" style="130" customWidth="1"/>
    <col min="7" max="16384" width="9" style="130"/>
  </cols>
  <sheetData>
    <row r="1" spans="1:7">
      <c r="A1" s="129" t="s">
        <v>279</v>
      </c>
    </row>
    <row r="3" spans="1:7">
      <c r="A3" s="129" t="s">
        <v>301</v>
      </c>
    </row>
    <row r="4" spans="1:7">
      <c r="A4" s="13" t="s">
        <v>223</v>
      </c>
    </row>
    <row r="6" spans="1:7">
      <c r="B6" s="437" t="s">
        <v>227</v>
      </c>
      <c r="C6" s="437"/>
      <c r="D6" s="437"/>
      <c r="E6" s="437"/>
      <c r="F6" s="437"/>
      <c r="G6" s="437"/>
    </row>
    <row r="7" spans="1:7" ht="31.5">
      <c r="B7" s="138" t="s">
        <v>228</v>
      </c>
      <c r="C7" s="138" t="s">
        <v>258</v>
      </c>
      <c r="D7" s="138" t="s">
        <v>260</v>
      </c>
      <c r="E7" s="138" t="s">
        <v>302</v>
      </c>
      <c r="F7" s="138" t="s">
        <v>303</v>
      </c>
      <c r="G7" s="138" t="s">
        <v>259</v>
      </c>
    </row>
    <row r="8" spans="1:7">
      <c r="A8" s="134">
        <v>41244</v>
      </c>
      <c r="B8" s="139">
        <v>16.62</v>
      </c>
      <c r="C8" s="139">
        <v>34.86</v>
      </c>
      <c r="D8" s="139">
        <v>18.39</v>
      </c>
      <c r="E8" s="139">
        <v>11.05</v>
      </c>
      <c r="F8" s="139">
        <v>12.52</v>
      </c>
      <c r="G8" s="139">
        <v>-0.72</v>
      </c>
    </row>
    <row r="9" spans="1:7">
      <c r="A9" s="134">
        <v>41275</v>
      </c>
      <c r="B9" s="139">
        <v>16.3</v>
      </c>
      <c r="C9" s="139">
        <v>34.450000000000003</v>
      </c>
      <c r="D9" s="139">
        <v>18.54</v>
      </c>
      <c r="E9" s="139">
        <v>11.75</v>
      </c>
      <c r="F9" s="139">
        <v>12.42</v>
      </c>
      <c r="G9" s="139">
        <v>-1.49</v>
      </c>
    </row>
    <row r="10" spans="1:7">
      <c r="A10" s="134">
        <v>41306</v>
      </c>
      <c r="B10" s="139">
        <v>16.059999999999999</v>
      </c>
      <c r="C10" s="139">
        <v>34.33</v>
      </c>
      <c r="D10" s="139">
        <v>18.45</v>
      </c>
      <c r="E10" s="139">
        <v>11.19</v>
      </c>
      <c r="F10" s="139">
        <v>11.53</v>
      </c>
      <c r="G10" s="139">
        <v>-2.16</v>
      </c>
    </row>
    <row r="11" spans="1:7">
      <c r="A11" s="134">
        <v>41334</v>
      </c>
      <c r="B11" s="139">
        <v>16.03</v>
      </c>
      <c r="C11" s="139">
        <v>34.020000000000003</v>
      </c>
      <c r="D11" s="139">
        <v>18.739999999999998</v>
      </c>
      <c r="E11" s="139">
        <v>10.83</v>
      </c>
      <c r="F11" s="139">
        <v>11.8</v>
      </c>
      <c r="G11" s="139">
        <v>-2.4900000000000002</v>
      </c>
    </row>
    <row r="12" spans="1:7">
      <c r="A12" s="134">
        <v>41365</v>
      </c>
      <c r="B12" s="139">
        <v>16.38</v>
      </c>
      <c r="C12" s="139">
        <v>34.520000000000003</v>
      </c>
      <c r="D12" s="139">
        <v>18.920000000000002</v>
      </c>
      <c r="E12" s="139">
        <v>11.57</v>
      </c>
      <c r="F12" s="139">
        <v>11.85</v>
      </c>
      <c r="G12" s="139">
        <v>-2.44</v>
      </c>
    </row>
    <row r="13" spans="1:7">
      <c r="A13" s="134">
        <v>41395</v>
      </c>
      <c r="B13" s="139">
        <v>16.43</v>
      </c>
      <c r="C13" s="139">
        <v>35.15</v>
      </c>
      <c r="D13" s="139">
        <v>18.57</v>
      </c>
      <c r="E13" s="139">
        <v>10.93</v>
      </c>
      <c r="F13" s="139">
        <v>11.07</v>
      </c>
      <c r="G13" s="139">
        <v>-2.63</v>
      </c>
    </row>
    <row r="14" spans="1:7">
      <c r="A14" s="134">
        <v>41426</v>
      </c>
      <c r="B14" s="139">
        <v>16.489999999999998</v>
      </c>
      <c r="C14" s="139">
        <v>35.450000000000003</v>
      </c>
      <c r="D14" s="139">
        <v>18</v>
      </c>
      <c r="E14" s="139">
        <v>10.32</v>
      </c>
      <c r="F14" s="139">
        <v>11.04</v>
      </c>
      <c r="G14" s="139">
        <v>-3.15</v>
      </c>
    </row>
    <row r="15" spans="1:7">
      <c r="A15" s="134">
        <v>41456</v>
      </c>
      <c r="B15" s="139">
        <v>16.73</v>
      </c>
      <c r="C15" s="139">
        <v>35.54</v>
      </c>
      <c r="D15" s="139">
        <v>17.89</v>
      </c>
      <c r="E15" s="139">
        <v>12.05</v>
      </c>
      <c r="F15" s="139">
        <v>11.09</v>
      </c>
      <c r="G15" s="139">
        <v>-3.29</v>
      </c>
    </row>
    <row r="16" spans="1:7">
      <c r="A16" s="134">
        <v>41487</v>
      </c>
      <c r="B16" s="139">
        <v>16.25</v>
      </c>
      <c r="C16" s="139">
        <v>35.06</v>
      </c>
      <c r="D16" s="139">
        <v>17.43</v>
      </c>
      <c r="E16" s="139">
        <v>12.33</v>
      </c>
      <c r="F16" s="139">
        <v>10.86</v>
      </c>
      <c r="G16" s="139">
        <v>-4.4800000000000004</v>
      </c>
    </row>
    <row r="17" spans="1:7">
      <c r="A17" s="134">
        <v>41518</v>
      </c>
      <c r="B17" s="139">
        <v>17.09</v>
      </c>
      <c r="C17" s="139">
        <v>35.119999999999997</v>
      </c>
      <c r="D17" s="139">
        <v>18.809999999999999</v>
      </c>
      <c r="E17" s="139">
        <v>14.66</v>
      </c>
      <c r="F17" s="139">
        <v>10.09</v>
      </c>
      <c r="G17" s="139">
        <v>-4.21</v>
      </c>
    </row>
    <row r="18" spans="1:7">
      <c r="A18" s="134">
        <v>41548</v>
      </c>
      <c r="B18" s="139">
        <v>16.29</v>
      </c>
      <c r="C18" s="139">
        <v>32.71</v>
      </c>
      <c r="D18" s="139">
        <v>18</v>
      </c>
      <c r="E18" s="139">
        <v>14.28</v>
      </c>
      <c r="F18" s="139">
        <v>9.93</v>
      </c>
      <c r="G18" s="139">
        <v>-4.08</v>
      </c>
    </row>
    <row r="19" spans="1:7">
      <c r="A19" s="134">
        <v>41579</v>
      </c>
      <c r="B19" s="139">
        <v>16.14</v>
      </c>
      <c r="C19" s="139">
        <v>32.54</v>
      </c>
      <c r="D19" s="139">
        <v>17.600000000000001</v>
      </c>
      <c r="E19" s="139">
        <v>13.43</v>
      </c>
      <c r="F19" s="139">
        <v>9.67</v>
      </c>
      <c r="G19" s="139">
        <v>-3.94</v>
      </c>
    </row>
    <row r="20" spans="1:7">
      <c r="A20" s="134">
        <v>41609</v>
      </c>
      <c r="B20" s="139">
        <v>15.97</v>
      </c>
      <c r="C20" s="139">
        <v>32.06</v>
      </c>
      <c r="D20" s="139">
        <v>17.5</v>
      </c>
      <c r="E20" s="139">
        <v>14.42</v>
      </c>
      <c r="F20" s="139">
        <v>8.8699999999999992</v>
      </c>
      <c r="G20" s="139">
        <v>-4.9400000000000004</v>
      </c>
    </row>
    <row r="21" spans="1:7">
      <c r="A21" s="134">
        <v>41640</v>
      </c>
      <c r="B21" s="139">
        <v>16</v>
      </c>
      <c r="C21" s="139">
        <v>31.53</v>
      </c>
      <c r="D21" s="139">
        <v>16.72</v>
      </c>
      <c r="E21" s="139">
        <v>14.13</v>
      </c>
      <c r="F21" s="139">
        <v>9.1300000000000008</v>
      </c>
      <c r="G21" s="139">
        <v>-4.6900000000000004</v>
      </c>
    </row>
    <row r="22" spans="1:7">
      <c r="A22" s="134">
        <v>41671</v>
      </c>
      <c r="B22" s="139">
        <v>16.02</v>
      </c>
      <c r="C22" s="139">
        <v>31.64</v>
      </c>
      <c r="D22" s="139">
        <v>16.489999999999998</v>
      </c>
      <c r="E22" s="139">
        <v>14.49</v>
      </c>
      <c r="F22" s="139">
        <v>9.1300000000000008</v>
      </c>
      <c r="G22" s="139">
        <v>-4.7</v>
      </c>
    </row>
    <row r="23" spans="1:7">
      <c r="A23" s="134">
        <v>41699</v>
      </c>
      <c r="B23" s="139">
        <v>15.61</v>
      </c>
      <c r="C23" s="139">
        <v>30.47</v>
      </c>
      <c r="D23" s="139">
        <v>15.51</v>
      </c>
      <c r="E23" s="139">
        <v>16.03</v>
      </c>
      <c r="F23" s="139">
        <v>8.5</v>
      </c>
      <c r="G23" s="139">
        <v>-5.44</v>
      </c>
    </row>
    <row r="24" spans="1:7">
      <c r="A24" s="134">
        <v>41730</v>
      </c>
      <c r="B24" s="139">
        <v>15.02</v>
      </c>
      <c r="C24" s="139">
        <v>29.56</v>
      </c>
      <c r="D24" s="139">
        <v>14.57</v>
      </c>
      <c r="E24" s="139">
        <v>14.23</v>
      </c>
      <c r="F24" s="139">
        <v>8.3699999999999992</v>
      </c>
      <c r="G24" s="139">
        <v>-5.78</v>
      </c>
    </row>
    <row r="25" spans="1:7">
      <c r="A25" s="134">
        <v>41760</v>
      </c>
      <c r="B25" s="139">
        <v>14.58</v>
      </c>
      <c r="C25" s="139">
        <v>29.01</v>
      </c>
      <c r="D25" s="139">
        <v>13.85</v>
      </c>
      <c r="E25" s="139">
        <v>13.45</v>
      </c>
      <c r="F25" s="139">
        <v>8.31</v>
      </c>
      <c r="G25" s="139">
        <v>-6.07</v>
      </c>
    </row>
    <row r="26" spans="1:7">
      <c r="A26" s="134">
        <v>41791</v>
      </c>
      <c r="B26" s="139">
        <v>14.18</v>
      </c>
      <c r="C26" s="139">
        <v>28</v>
      </c>
      <c r="D26" s="139">
        <v>13.78</v>
      </c>
      <c r="E26" s="139">
        <v>14.93</v>
      </c>
      <c r="F26" s="139">
        <v>7.46</v>
      </c>
      <c r="G26" s="139">
        <v>-6.9</v>
      </c>
    </row>
    <row r="27" spans="1:7">
      <c r="A27" s="134">
        <v>41821</v>
      </c>
      <c r="B27" s="139">
        <v>13.53</v>
      </c>
      <c r="C27" s="139">
        <v>27.48</v>
      </c>
      <c r="D27" s="139">
        <v>13.63</v>
      </c>
      <c r="E27" s="139">
        <v>12.22</v>
      </c>
      <c r="F27" s="139">
        <v>7.25</v>
      </c>
      <c r="G27" s="139">
        <v>-7.39</v>
      </c>
    </row>
    <row r="28" spans="1:7">
      <c r="A28" s="134">
        <v>41852</v>
      </c>
      <c r="B28" s="139">
        <v>13.22</v>
      </c>
      <c r="C28" s="139">
        <v>26.72</v>
      </c>
      <c r="D28" s="139">
        <v>13.19</v>
      </c>
      <c r="E28" s="139">
        <v>12.03</v>
      </c>
      <c r="F28" s="139">
        <v>7.06</v>
      </c>
      <c r="G28" s="139">
        <v>-7.44</v>
      </c>
    </row>
    <row r="29" spans="1:7">
      <c r="A29" s="134">
        <v>41883</v>
      </c>
      <c r="B29" s="139">
        <v>13.15</v>
      </c>
      <c r="C29" s="139">
        <v>26.87</v>
      </c>
      <c r="D29" s="139">
        <v>12.89</v>
      </c>
      <c r="E29" s="139">
        <v>12.31</v>
      </c>
      <c r="F29" s="139">
        <v>6.3</v>
      </c>
      <c r="G29" s="139">
        <v>-7.35</v>
      </c>
    </row>
    <row r="30" spans="1:7">
      <c r="A30" s="134">
        <v>41913</v>
      </c>
      <c r="B30" s="139">
        <v>13.64</v>
      </c>
      <c r="C30" s="139">
        <v>28.66</v>
      </c>
      <c r="D30" s="139">
        <v>13.52</v>
      </c>
      <c r="E30" s="139">
        <v>12.33</v>
      </c>
      <c r="F30" s="139">
        <v>5.6</v>
      </c>
      <c r="G30" s="139">
        <v>-7.31</v>
      </c>
    </row>
    <row r="31" spans="1:7">
      <c r="A31" s="134">
        <v>41944</v>
      </c>
      <c r="B31" s="139">
        <v>13.2</v>
      </c>
      <c r="C31" s="139">
        <v>28.24</v>
      </c>
      <c r="D31" s="139">
        <v>13.33</v>
      </c>
      <c r="E31" s="139">
        <v>11.02</v>
      </c>
      <c r="F31" s="139">
        <v>4.54</v>
      </c>
      <c r="G31" s="139">
        <v>-7.2</v>
      </c>
    </row>
    <row r="32" spans="1:7">
      <c r="A32" s="134">
        <v>41974</v>
      </c>
      <c r="B32" s="139">
        <v>13.3</v>
      </c>
      <c r="C32" s="139">
        <v>28</v>
      </c>
      <c r="D32" s="139">
        <v>13.74</v>
      </c>
      <c r="E32" s="139">
        <v>11.3</v>
      </c>
      <c r="F32" s="139">
        <v>5.21</v>
      </c>
      <c r="G32" s="139">
        <v>-6.62</v>
      </c>
    </row>
    <row r="33" spans="1:7">
      <c r="A33" s="134">
        <v>42005</v>
      </c>
      <c r="B33" s="139">
        <v>13.01</v>
      </c>
      <c r="C33" s="139">
        <v>27.89</v>
      </c>
      <c r="D33" s="139">
        <v>13.41</v>
      </c>
      <c r="E33" s="139">
        <v>11.67</v>
      </c>
      <c r="F33" s="139">
        <v>4.88</v>
      </c>
      <c r="G33" s="139">
        <v>-6.72</v>
      </c>
    </row>
    <row r="34" spans="1:7">
      <c r="A34" s="134">
        <v>42036</v>
      </c>
      <c r="B34" s="139">
        <v>12.67</v>
      </c>
      <c r="C34" s="139">
        <v>26.75</v>
      </c>
      <c r="D34" s="139">
        <v>12.9</v>
      </c>
      <c r="E34" s="139">
        <v>11.14</v>
      </c>
      <c r="F34" s="139">
        <v>4.93</v>
      </c>
      <c r="G34" s="139">
        <v>-7.03</v>
      </c>
    </row>
    <row r="35" spans="1:7">
      <c r="A35" s="134">
        <v>42064</v>
      </c>
      <c r="B35" s="139">
        <v>12.55</v>
      </c>
      <c r="C35" s="139">
        <v>26.47</v>
      </c>
      <c r="D35" s="139">
        <v>13.22</v>
      </c>
      <c r="E35" s="139">
        <v>10.029999999999999</v>
      </c>
      <c r="F35" s="139">
        <v>4.87</v>
      </c>
      <c r="G35" s="139">
        <v>-7.06</v>
      </c>
    </row>
    <row r="36" spans="1:7">
      <c r="A36" s="134">
        <v>42095</v>
      </c>
      <c r="B36" s="139">
        <v>12.06</v>
      </c>
      <c r="C36" s="139">
        <v>26.3</v>
      </c>
      <c r="D36" s="139">
        <v>12.99</v>
      </c>
      <c r="E36" s="139">
        <v>9.39</v>
      </c>
      <c r="F36" s="139">
        <v>4.82</v>
      </c>
      <c r="G36" s="139">
        <v>-7.51</v>
      </c>
    </row>
    <row r="37" spans="1:7">
      <c r="A37" s="134">
        <v>42125</v>
      </c>
      <c r="B37" s="139">
        <v>11.26</v>
      </c>
      <c r="C37" s="139">
        <v>24.6</v>
      </c>
      <c r="D37" s="139">
        <v>12.46</v>
      </c>
      <c r="E37" s="139">
        <v>9.19</v>
      </c>
      <c r="F37" s="139">
        <v>4.5199999999999996</v>
      </c>
      <c r="G37" s="139">
        <v>-8.02</v>
      </c>
    </row>
    <row r="38" spans="1:7">
      <c r="A38" s="134">
        <v>42156</v>
      </c>
      <c r="B38" s="139">
        <v>10.72</v>
      </c>
      <c r="C38" s="139">
        <v>23.29</v>
      </c>
      <c r="D38" s="139">
        <v>12.12</v>
      </c>
      <c r="E38" s="139">
        <v>9.2799999999999994</v>
      </c>
      <c r="F38" s="139">
        <v>4.6399999999999997</v>
      </c>
      <c r="G38" s="139">
        <v>-8.48</v>
      </c>
    </row>
    <row r="39" spans="1:7">
      <c r="A39" s="134">
        <v>42186</v>
      </c>
      <c r="B39" s="139">
        <v>10.45</v>
      </c>
      <c r="C39" s="139">
        <v>22.02</v>
      </c>
      <c r="D39" s="139">
        <v>11.64</v>
      </c>
      <c r="E39" s="139">
        <v>9.75</v>
      </c>
      <c r="F39" s="139">
        <v>4.8099999999999996</v>
      </c>
      <c r="G39" s="139">
        <v>-8.75</v>
      </c>
    </row>
    <row r="40" spans="1:7">
      <c r="A40" s="134">
        <v>42217</v>
      </c>
      <c r="B40" s="139">
        <v>10.050000000000001</v>
      </c>
      <c r="C40" s="139">
        <v>20.78</v>
      </c>
      <c r="D40" s="139">
        <v>11.32</v>
      </c>
      <c r="E40" s="139">
        <v>9.85</v>
      </c>
      <c r="F40" s="139">
        <v>4.72</v>
      </c>
      <c r="G40" s="139">
        <v>-9.56</v>
      </c>
    </row>
    <row r="41" spans="1:7">
      <c r="A41" s="134">
        <v>42248</v>
      </c>
      <c r="B41" s="139">
        <v>9.49</v>
      </c>
      <c r="C41" s="139">
        <v>19.989999999999998</v>
      </c>
      <c r="D41" s="139">
        <v>11.38</v>
      </c>
      <c r="E41" s="139">
        <v>7.29</v>
      </c>
      <c r="F41" s="139">
        <v>4.68</v>
      </c>
      <c r="G41" s="139">
        <v>-10.06</v>
      </c>
    </row>
    <row r="42" spans="1:7">
      <c r="A42" s="134">
        <v>42278</v>
      </c>
      <c r="B42" s="139">
        <v>8.3699999999999992</v>
      </c>
      <c r="C42" s="139">
        <v>18.39</v>
      </c>
      <c r="D42" s="139">
        <v>9.86</v>
      </c>
      <c r="E42" s="139">
        <v>6.42</v>
      </c>
      <c r="F42" s="139">
        <v>4.18</v>
      </c>
      <c r="G42" s="139">
        <v>-10.83</v>
      </c>
    </row>
    <row r="43" spans="1:7">
      <c r="A43" s="134">
        <v>42309</v>
      </c>
      <c r="B43" s="139">
        <v>8.27</v>
      </c>
      <c r="C43" s="139">
        <v>17.079999999999998</v>
      </c>
      <c r="D43" s="139">
        <v>9.52</v>
      </c>
      <c r="E43" s="139">
        <v>10.7</v>
      </c>
      <c r="F43" s="139">
        <v>4.4800000000000004</v>
      </c>
      <c r="G43" s="139">
        <v>-11.73</v>
      </c>
    </row>
    <row r="44" spans="1:7">
      <c r="A44" s="134">
        <v>42339</v>
      </c>
      <c r="B44" s="139">
        <v>7.05</v>
      </c>
      <c r="C44" s="139">
        <v>15.74</v>
      </c>
      <c r="D44" s="139">
        <v>8.7799999999999994</v>
      </c>
      <c r="E44" s="139">
        <v>7.44</v>
      </c>
      <c r="F44" s="139">
        <v>4.68</v>
      </c>
      <c r="G44" s="139">
        <v>-12.96</v>
      </c>
    </row>
    <row r="45" spans="1:7">
      <c r="A45" s="134">
        <v>42370</v>
      </c>
      <c r="B45" s="139">
        <v>6.36</v>
      </c>
      <c r="C45" s="139">
        <v>14.32</v>
      </c>
      <c r="D45" s="139">
        <v>8.48</v>
      </c>
      <c r="E45" s="139">
        <v>5.29</v>
      </c>
      <c r="F45" s="139">
        <v>4</v>
      </c>
      <c r="G45" s="139">
        <v>-13.37</v>
      </c>
    </row>
    <row r="46" spans="1:7">
      <c r="A46" s="134">
        <v>42401</v>
      </c>
      <c r="B46" s="139">
        <v>6.16</v>
      </c>
      <c r="C46" s="139">
        <v>13.52</v>
      </c>
      <c r="D46" s="139">
        <v>8.2100000000000009</v>
      </c>
      <c r="E46" s="139">
        <v>7.1</v>
      </c>
      <c r="F46" s="139">
        <v>3.28</v>
      </c>
      <c r="G46" s="139">
        <v>-13.8</v>
      </c>
    </row>
    <row r="47" spans="1:7">
      <c r="A47" s="134">
        <v>42430</v>
      </c>
      <c r="B47" s="139">
        <v>5.65</v>
      </c>
      <c r="C47" s="139">
        <v>12.61</v>
      </c>
      <c r="D47" s="139">
        <v>7.78</v>
      </c>
      <c r="E47" s="139">
        <v>6.19</v>
      </c>
      <c r="F47" s="139">
        <v>2.78</v>
      </c>
      <c r="G47" s="139">
        <v>-13.74</v>
      </c>
    </row>
    <row r="48" spans="1:7">
      <c r="A48" s="134">
        <v>42461</v>
      </c>
      <c r="B48" s="139">
        <v>4.9800000000000004</v>
      </c>
      <c r="C48" s="139">
        <v>10.68</v>
      </c>
      <c r="D48" s="139">
        <v>7.38</v>
      </c>
      <c r="E48" s="139">
        <v>5.52</v>
      </c>
      <c r="F48" s="139">
        <v>3.11</v>
      </c>
      <c r="G48" s="139">
        <v>-14.13</v>
      </c>
    </row>
    <row r="49" spans="1:7">
      <c r="A49" s="134">
        <v>42491</v>
      </c>
      <c r="B49" s="139">
        <v>4.83</v>
      </c>
      <c r="C49" s="139">
        <v>10.210000000000001</v>
      </c>
      <c r="D49" s="139">
        <v>7.04</v>
      </c>
      <c r="E49" s="139">
        <v>6.77</v>
      </c>
      <c r="F49" s="139">
        <v>2.1</v>
      </c>
      <c r="G49" s="139">
        <v>-14.17</v>
      </c>
    </row>
    <row r="50" spans="1:7">
      <c r="A50" s="134">
        <v>42522</v>
      </c>
      <c r="B50" s="139">
        <v>4.4800000000000004</v>
      </c>
      <c r="C50" s="139">
        <v>9.74</v>
      </c>
      <c r="D50" s="139">
        <v>6.63</v>
      </c>
      <c r="E50" s="139">
        <v>6.72</v>
      </c>
      <c r="F50" s="139">
        <v>0.56999999999999995</v>
      </c>
      <c r="G50" s="139">
        <v>-14.04</v>
      </c>
    </row>
    <row r="51" spans="1:7">
      <c r="A51" s="134">
        <v>42552</v>
      </c>
      <c r="B51" s="139">
        <v>4.18</v>
      </c>
      <c r="C51" s="139">
        <v>9.27</v>
      </c>
      <c r="D51" s="139">
        <v>6.24</v>
      </c>
      <c r="E51" s="139">
        <v>6</v>
      </c>
      <c r="F51" s="139">
        <v>-0.03</v>
      </c>
      <c r="G51" s="139">
        <v>-13.81</v>
      </c>
    </row>
    <row r="52" spans="1:7">
      <c r="A52" s="134">
        <v>42583</v>
      </c>
      <c r="B52" s="139">
        <v>3.97</v>
      </c>
      <c r="C52" s="139">
        <v>8.93</v>
      </c>
      <c r="D52" s="139">
        <v>5.99</v>
      </c>
      <c r="E52" s="139">
        <v>8.1199999999999992</v>
      </c>
      <c r="F52" s="139">
        <v>-1</v>
      </c>
      <c r="G52" s="139">
        <v>-13.4</v>
      </c>
    </row>
    <row r="53" spans="1:7">
      <c r="A53" s="134">
        <v>42614</v>
      </c>
      <c r="B53" s="139">
        <v>3.75</v>
      </c>
      <c r="C53" s="139">
        <v>8.64</v>
      </c>
      <c r="D53" s="139">
        <v>5.68</v>
      </c>
      <c r="E53" s="139">
        <v>8.57</v>
      </c>
      <c r="F53" s="139">
        <v>-1.73</v>
      </c>
      <c r="G53" s="139">
        <v>-13.08</v>
      </c>
    </row>
    <row r="54" spans="1:7">
      <c r="A54" s="134">
        <v>42644</v>
      </c>
      <c r="B54" s="139">
        <v>3.34</v>
      </c>
      <c r="C54" s="139">
        <v>6.98</v>
      </c>
      <c r="D54" s="139">
        <v>5.84</v>
      </c>
      <c r="E54" s="139">
        <v>9</v>
      </c>
      <c r="F54" s="139">
        <v>-2.42</v>
      </c>
      <c r="G54" s="139">
        <v>-12.94</v>
      </c>
    </row>
    <row r="55" spans="1:7">
      <c r="A55" s="134">
        <v>42675</v>
      </c>
      <c r="B55" s="139">
        <v>3.23</v>
      </c>
      <c r="C55" s="139">
        <v>6.81</v>
      </c>
      <c r="D55" s="139">
        <v>5.62</v>
      </c>
      <c r="E55" s="139">
        <v>8.02</v>
      </c>
      <c r="F55" s="139">
        <v>-3.05</v>
      </c>
      <c r="G55" s="139">
        <v>-12.19</v>
      </c>
    </row>
    <row r="56" spans="1:7">
      <c r="A56" s="134">
        <v>42705</v>
      </c>
      <c r="B56" s="139">
        <v>3.19</v>
      </c>
      <c r="C56" s="139">
        <v>6.95</v>
      </c>
      <c r="D56" s="139">
        <v>5.52</v>
      </c>
      <c r="E56" s="139">
        <v>6.62</v>
      </c>
      <c r="F56" s="139">
        <v>-5.45</v>
      </c>
      <c r="G56" s="139">
        <v>-11.14</v>
      </c>
    </row>
  </sheetData>
  <mergeCells count="1">
    <mergeCell ref="B6:G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56"/>
  <sheetViews>
    <sheetView workbookViewId="0"/>
  </sheetViews>
  <sheetFormatPr defaultRowHeight="15.75"/>
  <cols>
    <col min="1" max="1" width="9" style="130"/>
    <col min="2" max="2" width="11.125" style="130" customWidth="1"/>
    <col min="3" max="3" width="14.375" style="130" customWidth="1"/>
    <col min="4" max="4" width="22.375" style="130" customWidth="1"/>
    <col min="5" max="16384" width="9" style="130"/>
  </cols>
  <sheetData>
    <row r="1" spans="1:4">
      <c r="A1" s="129" t="s">
        <v>279</v>
      </c>
    </row>
    <row r="3" spans="1:4">
      <c r="A3" s="129" t="s">
        <v>304</v>
      </c>
    </row>
    <row r="4" spans="1:4">
      <c r="A4" s="13" t="s">
        <v>223</v>
      </c>
    </row>
    <row r="6" spans="1:4">
      <c r="B6" s="436" t="s">
        <v>227</v>
      </c>
      <c r="C6" s="436"/>
      <c r="D6" s="436"/>
    </row>
    <row r="7" spans="1:4" ht="47.25">
      <c r="B7" s="140" t="s">
        <v>305</v>
      </c>
      <c r="C7" s="140" t="s">
        <v>306</v>
      </c>
      <c r="D7" s="140" t="s">
        <v>307</v>
      </c>
    </row>
    <row r="8" spans="1:4">
      <c r="A8" s="134">
        <v>41244</v>
      </c>
      <c r="B8" s="141">
        <v>5.0999999999999996</v>
      </c>
      <c r="C8" s="141">
        <v>5.74</v>
      </c>
      <c r="D8" s="141">
        <v>8.57</v>
      </c>
    </row>
    <row r="9" spans="1:4">
      <c r="A9" s="134">
        <v>41275</v>
      </c>
      <c r="B9" s="141">
        <v>5.03</v>
      </c>
      <c r="C9" s="141">
        <v>5.7</v>
      </c>
      <c r="D9" s="141">
        <v>8.49</v>
      </c>
    </row>
    <row r="10" spans="1:4">
      <c r="A10" s="134">
        <v>41306</v>
      </c>
      <c r="B10" s="141">
        <v>4.99</v>
      </c>
      <c r="C10" s="141">
        <v>5.69</v>
      </c>
      <c r="D10" s="141">
        <v>8.32</v>
      </c>
    </row>
    <row r="11" spans="1:4">
      <c r="A11" s="134">
        <v>41334</v>
      </c>
      <c r="B11" s="141">
        <v>4.93</v>
      </c>
      <c r="C11" s="141">
        <v>5.62</v>
      </c>
      <c r="D11" s="141">
        <v>8.41</v>
      </c>
    </row>
    <row r="12" spans="1:4">
      <c r="A12" s="134">
        <v>41365</v>
      </c>
      <c r="B12" s="141">
        <v>4.84</v>
      </c>
      <c r="C12" s="141">
        <v>5.55</v>
      </c>
      <c r="D12" s="141">
        <v>8.2899999999999991</v>
      </c>
    </row>
    <row r="13" spans="1:4">
      <c r="A13" s="134">
        <v>41395</v>
      </c>
      <c r="B13" s="141">
        <v>4.88</v>
      </c>
      <c r="C13" s="141">
        <v>5.58</v>
      </c>
      <c r="D13" s="141">
        <v>8.19</v>
      </c>
    </row>
    <row r="14" spans="1:4">
      <c r="A14" s="134">
        <v>41426</v>
      </c>
      <c r="B14" s="141">
        <v>4.5999999999999996</v>
      </c>
      <c r="C14" s="141">
        <v>5.32</v>
      </c>
      <c r="D14" s="141">
        <v>7.95</v>
      </c>
    </row>
    <row r="15" spans="1:4">
      <c r="A15" s="134">
        <v>41456</v>
      </c>
      <c r="B15" s="141">
        <v>4.55</v>
      </c>
      <c r="C15" s="141">
        <v>5.28</v>
      </c>
      <c r="D15" s="141">
        <v>8.08</v>
      </c>
    </row>
    <row r="16" spans="1:4">
      <c r="A16" s="134">
        <v>41487</v>
      </c>
      <c r="B16" s="141">
        <v>4.4400000000000004</v>
      </c>
      <c r="C16" s="141">
        <v>5.19</v>
      </c>
      <c r="D16" s="141">
        <v>7.98</v>
      </c>
    </row>
    <row r="17" spans="1:4">
      <c r="A17" s="134">
        <v>41518</v>
      </c>
      <c r="B17" s="141">
        <v>4.4400000000000004</v>
      </c>
      <c r="C17" s="141">
        <v>5.19</v>
      </c>
      <c r="D17" s="141">
        <v>7.92</v>
      </c>
    </row>
    <row r="18" spans="1:4">
      <c r="A18" s="134">
        <v>41548</v>
      </c>
      <c r="B18" s="141">
        <v>4.25</v>
      </c>
      <c r="C18" s="141">
        <v>5.01</v>
      </c>
      <c r="D18" s="141">
        <v>7.71</v>
      </c>
    </row>
    <row r="19" spans="1:4">
      <c r="A19" s="134">
        <v>41579</v>
      </c>
      <c r="B19" s="141">
        <v>4.1500000000000004</v>
      </c>
      <c r="C19" s="141">
        <v>4.91</v>
      </c>
      <c r="D19" s="141">
        <v>7.57</v>
      </c>
    </row>
    <row r="20" spans="1:4">
      <c r="A20" s="134">
        <v>41609</v>
      </c>
      <c r="B20" s="141">
        <v>4.0599999999999996</v>
      </c>
      <c r="C20" s="141">
        <v>4.83</v>
      </c>
      <c r="D20" s="141">
        <v>7.51</v>
      </c>
    </row>
    <row r="21" spans="1:4">
      <c r="A21" s="134">
        <v>41640</v>
      </c>
      <c r="B21" s="141">
        <v>4.0199999999999996</v>
      </c>
      <c r="C21" s="141">
        <v>4.79</v>
      </c>
      <c r="D21" s="141">
        <v>7.45</v>
      </c>
    </row>
    <row r="22" spans="1:4">
      <c r="A22" s="134">
        <v>41671</v>
      </c>
      <c r="B22" s="141">
        <v>4</v>
      </c>
      <c r="C22" s="141">
        <v>4.74</v>
      </c>
      <c r="D22" s="141">
        <v>7.37</v>
      </c>
    </row>
    <row r="23" spans="1:4">
      <c r="A23" s="134">
        <v>41699</v>
      </c>
      <c r="B23" s="141">
        <v>4.05</v>
      </c>
      <c r="C23" s="141">
        <v>4.78</v>
      </c>
      <c r="D23" s="141">
        <v>7.4</v>
      </c>
    </row>
    <row r="24" spans="1:4">
      <c r="A24" s="134">
        <v>41730</v>
      </c>
      <c r="B24" s="141">
        <v>4.09</v>
      </c>
      <c r="C24" s="141">
        <v>4.8099999999999996</v>
      </c>
      <c r="D24" s="141">
        <v>7.4</v>
      </c>
    </row>
    <row r="25" spans="1:4">
      <c r="A25" s="134">
        <v>41760</v>
      </c>
      <c r="B25" s="141">
        <v>4.16</v>
      </c>
      <c r="C25" s="141">
        <v>4.88</v>
      </c>
      <c r="D25" s="141">
        <v>7.41</v>
      </c>
    </row>
    <row r="26" spans="1:4">
      <c r="A26" s="134">
        <v>41791</v>
      </c>
      <c r="B26" s="141">
        <v>3.98</v>
      </c>
      <c r="C26" s="141">
        <v>4.71</v>
      </c>
      <c r="D26" s="141">
        <v>7.17</v>
      </c>
    </row>
    <row r="27" spans="1:4">
      <c r="A27" s="134">
        <v>41821</v>
      </c>
      <c r="B27" s="141">
        <v>4.04</v>
      </c>
      <c r="C27" s="141">
        <v>4.79</v>
      </c>
      <c r="D27" s="141">
        <v>7.28</v>
      </c>
    </row>
    <row r="28" spans="1:4">
      <c r="A28" s="134">
        <v>41852</v>
      </c>
      <c r="B28" s="141">
        <v>4.03</v>
      </c>
      <c r="C28" s="141">
        <v>4.79</v>
      </c>
      <c r="D28" s="141">
        <v>7.23</v>
      </c>
    </row>
    <row r="29" spans="1:4">
      <c r="A29" s="134">
        <v>41883</v>
      </c>
      <c r="B29" s="141">
        <v>3.94</v>
      </c>
      <c r="C29" s="141">
        <v>4.71</v>
      </c>
      <c r="D29" s="141">
        <v>7.13</v>
      </c>
    </row>
    <row r="30" spans="1:4">
      <c r="A30" s="134">
        <v>41913</v>
      </c>
      <c r="B30" s="141">
        <v>3.97</v>
      </c>
      <c r="C30" s="141">
        <v>4.74</v>
      </c>
      <c r="D30" s="141">
        <v>7.15</v>
      </c>
    </row>
    <row r="31" spans="1:4">
      <c r="A31" s="134">
        <v>41944</v>
      </c>
      <c r="B31" s="141">
        <v>3.84</v>
      </c>
      <c r="C31" s="141">
        <v>4.5999999999999996</v>
      </c>
      <c r="D31" s="141">
        <v>7.05</v>
      </c>
    </row>
    <row r="32" spans="1:4">
      <c r="A32" s="134">
        <v>41974</v>
      </c>
      <c r="B32" s="141">
        <v>3.67</v>
      </c>
      <c r="C32" s="141">
        <v>4.45</v>
      </c>
      <c r="D32" s="141">
        <v>6.88</v>
      </c>
    </row>
    <row r="33" spans="1:4">
      <c r="A33" s="134">
        <v>42005</v>
      </c>
      <c r="B33" s="141">
        <v>3.74</v>
      </c>
      <c r="C33" s="141">
        <v>4.49</v>
      </c>
      <c r="D33" s="141">
        <v>6.95</v>
      </c>
    </row>
    <row r="34" spans="1:4">
      <c r="A34" s="134">
        <v>42036</v>
      </c>
      <c r="B34" s="141">
        <v>3.8</v>
      </c>
      <c r="C34" s="141">
        <v>4.5599999999999996</v>
      </c>
      <c r="D34" s="141">
        <v>7.06</v>
      </c>
    </row>
    <row r="35" spans="1:4">
      <c r="A35" s="134">
        <v>42064</v>
      </c>
      <c r="B35" s="141">
        <v>3.66</v>
      </c>
      <c r="C35" s="141">
        <v>4.41</v>
      </c>
      <c r="D35" s="141">
        <v>6.87</v>
      </c>
    </row>
    <row r="36" spans="1:4">
      <c r="A36" s="134">
        <v>42095</v>
      </c>
      <c r="B36" s="141">
        <v>3.74</v>
      </c>
      <c r="C36" s="141">
        <v>4.4800000000000004</v>
      </c>
      <c r="D36" s="141">
        <v>6.89</v>
      </c>
    </row>
    <row r="37" spans="1:4">
      <c r="A37" s="134">
        <v>42125</v>
      </c>
      <c r="B37" s="141">
        <v>3.85</v>
      </c>
      <c r="C37" s="141">
        <v>4.59</v>
      </c>
      <c r="D37" s="141">
        <v>7.04</v>
      </c>
    </row>
    <row r="38" spans="1:4">
      <c r="A38" s="134">
        <v>42156</v>
      </c>
      <c r="B38" s="141">
        <v>3.65</v>
      </c>
      <c r="C38" s="141">
        <v>4.4000000000000004</v>
      </c>
      <c r="D38" s="141">
        <v>6.71</v>
      </c>
    </row>
    <row r="39" spans="1:4">
      <c r="A39" s="134">
        <v>42186</v>
      </c>
      <c r="B39" s="141">
        <v>3.77</v>
      </c>
      <c r="C39" s="141">
        <v>4.51</v>
      </c>
      <c r="D39" s="141">
        <v>6.7</v>
      </c>
    </row>
    <row r="40" spans="1:4">
      <c r="A40" s="134">
        <v>42217</v>
      </c>
      <c r="B40" s="141">
        <v>3.88</v>
      </c>
      <c r="C40" s="141">
        <v>4.62</v>
      </c>
      <c r="D40" s="141">
        <v>6.81</v>
      </c>
    </row>
    <row r="41" spans="1:4">
      <c r="A41" s="134">
        <v>42248</v>
      </c>
      <c r="B41" s="141">
        <v>3.95</v>
      </c>
      <c r="C41" s="141">
        <v>4.6900000000000004</v>
      </c>
      <c r="D41" s="141">
        <v>6.88</v>
      </c>
    </row>
    <row r="42" spans="1:4">
      <c r="A42" s="134">
        <v>42278</v>
      </c>
      <c r="B42" s="141">
        <v>4.07</v>
      </c>
      <c r="C42" s="141">
        <v>4.79</v>
      </c>
      <c r="D42" s="141">
        <v>6.96</v>
      </c>
    </row>
    <row r="43" spans="1:4">
      <c r="A43" s="134">
        <v>42309</v>
      </c>
      <c r="B43" s="141">
        <v>4.2</v>
      </c>
      <c r="C43" s="141">
        <v>4.9000000000000004</v>
      </c>
      <c r="D43" s="141">
        <v>7.1</v>
      </c>
    </row>
    <row r="44" spans="1:4">
      <c r="A44" s="134">
        <v>42339</v>
      </c>
      <c r="B44" s="141">
        <v>4.2300000000000004</v>
      </c>
      <c r="C44" s="141">
        <v>5.04</v>
      </c>
      <c r="D44" s="141">
        <v>7.23</v>
      </c>
    </row>
    <row r="45" spans="1:4">
      <c r="A45" s="134">
        <v>42370</v>
      </c>
      <c r="B45" s="141">
        <v>4.29</v>
      </c>
      <c r="C45" s="141">
        <v>5.08</v>
      </c>
      <c r="D45" s="141">
        <v>7.3</v>
      </c>
    </row>
    <row r="46" spans="1:4">
      <c r="A46" s="134">
        <v>42401</v>
      </c>
      <c r="B46" s="141">
        <v>4.29</v>
      </c>
      <c r="C46" s="141">
        <v>5.13</v>
      </c>
      <c r="D46" s="141">
        <v>7.33</v>
      </c>
    </row>
    <row r="47" spans="1:4">
      <c r="A47" s="134">
        <v>42430</v>
      </c>
      <c r="B47" s="141">
        <v>4.25</v>
      </c>
      <c r="C47" s="141">
        <v>5.12</v>
      </c>
      <c r="D47" s="141">
        <v>7.31</v>
      </c>
    </row>
    <row r="48" spans="1:4">
      <c r="A48" s="134">
        <v>42461</v>
      </c>
      <c r="B48" s="141">
        <v>4.29</v>
      </c>
      <c r="C48" s="141">
        <v>5.18</v>
      </c>
      <c r="D48" s="141">
        <v>7.39</v>
      </c>
    </row>
    <row r="49" spans="1:4">
      <c r="A49" s="134">
        <v>42491</v>
      </c>
      <c r="B49" s="141">
        <v>4.3099999999999996</v>
      </c>
      <c r="C49" s="141">
        <v>5.24</v>
      </c>
      <c r="D49" s="141">
        <v>7.44</v>
      </c>
    </row>
    <row r="50" spans="1:4">
      <c r="A50" s="134">
        <v>42522</v>
      </c>
      <c r="B50" s="141">
        <v>4.05</v>
      </c>
      <c r="C50" s="141">
        <v>5.07</v>
      </c>
      <c r="D50" s="141">
        <v>7.23</v>
      </c>
    </row>
    <row r="51" spans="1:4">
      <c r="A51" s="134">
        <v>42552</v>
      </c>
      <c r="B51" s="141">
        <v>4.0999999999999996</v>
      </c>
      <c r="C51" s="141">
        <v>5.13</v>
      </c>
      <c r="D51" s="141">
        <v>7.32</v>
      </c>
    </row>
    <row r="52" spans="1:4">
      <c r="A52" s="134">
        <v>42583</v>
      </c>
      <c r="B52" s="141">
        <v>4.1100000000000003</v>
      </c>
      <c r="C52" s="141">
        <v>5.16</v>
      </c>
      <c r="D52" s="141">
        <v>7.35</v>
      </c>
    </row>
    <row r="53" spans="1:4">
      <c r="A53" s="134">
        <v>42614</v>
      </c>
      <c r="B53" s="141">
        <v>4.17</v>
      </c>
      <c r="C53" s="141">
        <v>5.24</v>
      </c>
      <c r="D53" s="141">
        <v>7.44</v>
      </c>
    </row>
    <row r="54" spans="1:4">
      <c r="A54" s="134">
        <v>42644</v>
      </c>
      <c r="B54" s="141">
        <v>4.17</v>
      </c>
      <c r="C54" s="141">
        <v>5.28</v>
      </c>
      <c r="D54" s="141">
        <v>7.58</v>
      </c>
    </row>
    <row r="55" spans="1:4">
      <c r="A55" s="134">
        <v>42675</v>
      </c>
      <c r="B55" s="141">
        <v>4.0999999999999996</v>
      </c>
      <c r="C55" s="141">
        <v>5.3</v>
      </c>
      <c r="D55" s="141">
        <v>7.65</v>
      </c>
    </row>
    <row r="56" spans="1:4">
      <c r="A56" s="134">
        <v>42705</v>
      </c>
      <c r="B56" s="141">
        <v>3.95</v>
      </c>
      <c r="C56" s="141">
        <v>5.22</v>
      </c>
      <c r="D56" s="141">
        <v>7.31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56"/>
  <sheetViews>
    <sheetView workbookViewId="0"/>
  </sheetViews>
  <sheetFormatPr defaultRowHeight="15.75"/>
  <cols>
    <col min="1" max="2" width="9" style="130"/>
    <col min="3" max="3" width="9.875" style="130" bestFit="1" customWidth="1"/>
    <col min="4" max="4" width="11.75" style="130" customWidth="1"/>
    <col min="5" max="5" width="9" style="130"/>
    <col min="6" max="6" width="10.625" style="130" customWidth="1"/>
    <col min="7" max="16384" width="9" style="79"/>
  </cols>
  <sheetData>
    <row r="1" spans="1:6">
      <c r="A1" s="129" t="s">
        <v>279</v>
      </c>
    </row>
    <row r="3" spans="1:6">
      <c r="A3" s="129" t="s">
        <v>308</v>
      </c>
    </row>
    <row r="4" spans="1:6">
      <c r="A4" s="13" t="s">
        <v>223</v>
      </c>
    </row>
    <row r="6" spans="1:6">
      <c r="B6" s="436" t="s">
        <v>227</v>
      </c>
      <c r="C6" s="436"/>
      <c r="D6" s="436"/>
      <c r="E6" s="436"/>
      <c r="F6" s="436"/>
    </row>
    <row r="7" spans="1:6" ht="31.5">
      <c r="B7" s="140" t="s">
        <v>258</v>
      </c>
      <c r="C7" s="140" t="s">
        <v>260</v>
      </c>
      <c r="D7" s="140" t="s">
        <v>302</v>
      </c>
      <c r="E7" s="140" t="s">
        <v>259</v>
      </c>
      <c r="F7" s="140" t="s">
        <v>303</v>
      </c>
    </row>
    <row r="8" spans="1:6">
      <c r="A8" s="134">
        <v>41244</v>
      </c>
      <c r="B8" s="142">
        <v>5.63</v>
      </c>
      <c r="C8" s="142">
        <v>4.16</v>
      </c>
      <c r="D8" s="142">
        <v>11.11</v>
      </c>
      <c r="E8" s="142">
        <v>7.99</v>
      </c>
      <c r="F8" s="142">
        <v>13.56</v>
      </c>
    </row>
    <row r="9" spans="1:6">
      <c r="A9" s="134">
        <v>41275</v>
      </c>
      <c r="B9" s="142">
        <v>5.58</v>
      </c>
      <c r="C9" s="142">
        <v>4.2</v>
      </c>
      <c r="D9" s="142">
        <v>10.96</v>
      </c>
      <c r="E9" s="142">
        <v>8.02</v>
      </c>
      <c r="F9" s="142">
        <v>13.19</v>
      </c>
    </row>
    <row r="10" spans="1:6">
      <c r="A10" s="134">
        <v>41306</v>
      </c>
      <c r="B10" s="142">
        <v>5.63</v>
      </c>
      <c r="C10" s="142">
        <v>3.48</v>
      </c>
      <c r="D10" s="142">
        <v>11.16</v>
      </c>
      <c r="E10" s="142">
        <v>8.06</v>
      </c>
      <c r="F10" s="142">
        <v>12.85</v>
      </c>
    </row>
    <row r="11" spans="1:6">
      <c r="A11" s="134">
        <v>41334</v>
      </c>
      <c r="B11" s="142">
        <v>5.74</v>
      </c>
      <c r="C11" s="142">
        <v>4.3</v>
      </c>
      <c r="D11" s="142">
        <v>11.06</v>
      </c>
      <c r="E11" s="142">
        <v>7.9</v>
      </c>
      <c r="F11" s="142">
        <v>12.66</v>
      </c>
    </row>
    <row r="12" spans="1:6">
      <c r="A12" s="134">
        <v>41365</v>
      </c>
      <c r="B12" s="142">
        <v>5.67</v>
      </c>
      <c r="C12" s="142">
        <v>4.22</v>
      </c>
      <c r="D12" s="142">
        <v>10.91</v>
      </c>
      <c r="E12" s="142">
        <v>7.9</v>
      </c>
      <c r="F12" s="142">
        <v>12.38</v>
      </c>
    </row>
    <row r="13" spans="1:6">
      <c r="A13" s="134">
        <v>41395</v>
      </c>
      <c r="B13" s="142">
        <v>5.69</v>
      </c>
      <c r="C13" s="142">
        <v>4.08</v>
      </c>
      <c r="D13" s="142">
        <v>10.8</v>
      </c>
      <c r="E13" s="142">
        <v>7.84</v>
      </c>
      <c r="F13" s="142">
        <v>12.17</v>
      </c>
    </row>
    <row r="14" spans="1:6">
      <c r="A14" s="134">
        <v>41426</v>
      </c>
      <c r="B14" s="142">
        <v>5.65</v>
      </c>
      <c r="C14" s="142">
        <v>3.84</v>
      </c>
      <c r="D14" s="142">
        <v>10.7</v>
      </c>
      <c r="E14" s="142">
        <v>7.66</v>
      </c>
      <c r="F14" s="142">
        <v>11.75</v>
      </c>
    </row>
    <row r="15" spans="1:6">
      <c r="A15" s="134">
        <v>41456</v>
      </c>
      <c r="B15" s="142">
        <v>5.71</v>
      </c>
      <c r="C15" s="142">
        <v>3.88</v>
      </c>
      <c r="D15" s="142">
        <v>10.45</v>
      </c>
      <c r="E15" s="142">
        <v>7.62</v>
      </c>
      <c r="F15" s="142">
        <v>11.95</v>
      </c>
    </row>
    <row r="16" spans="1:6">
      <c r="A16" s="134">
        <v>41487</v>
      </c>
      <c r="B16" s="142">
        <v>5.73</v>
      </c>
      <c r="C16" s="142">
        <v>3.84</v>
      </c>
      <c r="D16" s="142">
        <v>10.34</v>
      </c>
      <c r="E16" s="142">
        <v>7.46</v>
      </c>
      <c r="F16" s="142">
        <v>11.7</v>
      </c>
    </row>
    <row r="17" spans="1:6">
      <c r="A17" s="134">
        <v>41518</v>
      </c>
      <c r="B17" s="142">
        <v>5.63</v>
      </c>
      <c r="C17" s="142">
        <v>3.86</v>
      </c>
      <c r="D17" s="142">
        <v>10.130000000000001</v>
      </c>
      <c r="E17" s="142">
        <v>7.35</v>
      </c>
      <c r="F17" s="142">
        <v>11.68</v>
      </c>
    </row>
    <row r="18" spans="1:6">
      <c r="A18" s="134">
        <v>41548</v>
      </c>
      <c r="B18" s="142">
        <v>5.27</v>
      </c>
      <c r="C18" s="142">
        <v>3.8</v>
      </c>
      <c r="D18" s="142">
        <v>9.98</v>
      </c>
      <c r="E18" s="142">
        <v>7.03</v>
      </c>
      <c r="F18" s="142">
        <v>11.55</v>
      </c>
    </row>
    <row r="19" spans="1:6">
      <c r="A19" s="134">
        <v>41579</v>
      </c>
      <c r="B19" s="142">
        <v>5.19</v>
      </c>
      <c r="C19" s="142">
        <v>3.75</v>
      </c>
      <c r="D19" s="142">
        <v>9.75</v>
      </c>
      <c r="E19" s="142">
        <v>6.89</v>
      </c>
      <c r="F19" s="142">
        <v>11.51</v>
      </c>
    </row>
    <row r="20" spans="1:6">
      <c r="A20" s="134">
        <v>41609</v>
      </c>
      <c r="B20" s="142">
        <v>5.04</v>
      </c>
      <c r="C20" s="142">
        <v>3.71</v>
      </c>
      <c r="D20" s="142">
        <v>9.31</v>
      </c>
      <c r="E20" s="142">
        <v>6.81</v>
      </c>
      <c r="F20" s="142">
        <v>11.84</v>
      </c>
    </row>
    <row r="21" spans="1:6">
      <c r="A21" s="134">
        <v>41640</v>
      </c>
      <c r="B21" s="142">
        <v>4.99</v>
      </c>
      <c r="C21" s="142">
        <v>3.7</v>
      </c>
      <c r="D21" s="142">
        <v>9.26</v>
      </c>
      <c r="E21" s="142">
        <v>6.73</v>
      </c>
      <c r="F21" s="142">
        <v>11.78</v>
      </c>
    </row>
    <row r="22" spans="1:6">
      <c r="A22" s="134">
        <v>41671</v>
      </c>
      <c r="B22" s="142">
        <v>4.97</v>
      </c>
      <c r="C22" s="142">
        <v>3.63</v>
      </c>
      <c r="D22" s="142">
        <v>9.39</v>
      </c>
      <c r="E22" s="142">
        <v>6.58</v>
      </c>
      <c r="F22" s="142">
        <v>11.57</v>
      </c>
    </row>
    <row r="23" spans="1:6">
      <c r="A23" s="134">
        <v>41699</v>
      </c>
      <c r="B23" s="142">
        <v>4.83</v>
      </c>
      <c r="C23" s="142">
        <v>3.64</v>
      </c>
      <c r="D23" s="142">
        <v>9.42</v>
      </c>
      <c r="E23" s="142">
        <v>6.49</v>
      </c>
      <c r="F23" s="142">
        <v>11.84</v>
      </c>
    </row>
    <row r="24" spans="1:6">
      <c r="A24" s="134">
        <v>41730</v>
      </c>
      <c r="B24" s="142">
        <v>4.9000000000000004</v>
      </c>
      <c r="C24" s="142">
        <v>3.6</v>
      </c>
      <c r="D24" s="142">
        <v>9.6</v>
      </c>
      <c r="E24" s="142">
        <v>6.38</v>
      </c>
      <c r="F24" s="142">
        <v>11.91</v>
      </c>
    </row>
    <row r="25" spans="1:6">
      <c r="A25" s="134">
        <v>41760</v>
      </c>
      <c r="B25" s="142">
        <v>4.88</v>
      </c>
      <c r="C25" s="142">
        <v>3.64</v>
      </c>
      <c r="D25" s="142">
        <v>9.76</v>
      </c>
      <c r="E25" s="142">
        <v>6.39</v>
      </c>
      <c r="F25" s="142">
        <v>12.17</v>
      </c>
    </row>
    <row r="26" spans="1:6">
      <c r="A26" s="134">
        <v>41791</v>
      </c>
      <c r="B26" s="142">
        <v>4.7</v>
      </c>
      <c r="C26" s="142">
        <v>3.47</v>
      </c>
      <c r="D26" s="142">
        <v>9.66</v>
      </c>
      <c r="E26" s="142">
        <v>6.28</v>
      </c>
      <c r="F26" s="142">
        <v>11.92</v>
      </c>
    </row>
    <row r="27" spans="1:6">
      <c r="A27" s="134">
        <v>41821</v>
      </c>
      <c r="B27" s="142">
        <v>4.7699999999999996</v>
      </c>
      <c r="C27" s="142">
        <v>3.52</v>
      </c>
      <c r="D27" s="142">
        <v>9.9700000000000006</v>
      </c>
      <c r="E27" s="142">
        <v>6.14</v>
      </c>
      <c r="F27" s="142">
        <v>12.27</v>
      </c>
    </row>
    <row r="28" spans="1:6">
      <c r="A28" s="134">
        <v>41852</v>
      </c>
      <c r="B28" s="142">
        <v>4.7</v>
      </c>
      <c r="C28" s="142">
        <v>3.55</v>
      </c>
      <c r="D28" s="142">
        <v>9.99</v>
      </c>
      <c r="E28" s="142">
        <v>5.99</v>
      </c>
      <c r="F28" s="142">
        <v>12.33</v>
      </c>
    </row>
    <row r="29" spans="1:6">
      <c r="A29" s="134">
        <v>41883</v>
      </c>
      <c r="B29" s="142">
        <v>4.62</v>
      </c>
      <c r="C29" s="142">
        <v>3.55</v>
      </c>
      <c r="D29" s="142">
        <v>10.24</v>
      </c>
      <c r="E29" s="142">
        <v>5.75</v>
      </c>
      <c r="F29" s="142">
        <v>12.34</v>
      </c>
    </row>
    <row r="30" spans="1:6">
      <c r="A30" s="134">
        <v>41913</v>
      </c>
      <c r="B30" s="142">
        <v>4.78</v>
      </c>
      <c r="C30" s="142">
        <v>3.49</v>
      </c>
      <c r="D30" s="142">
        <v>10.130000000000001</v>
      </c>
      <c r="E30" s="142">
        <v>5.55</v>
      </c>
      <c r="F30" s="142">
        <v>12.66</v>
      </c>
    </row>
    <row r="31" spans="1:6">
      <c r="A31" s="134">
        <v>41944</v>
      </c>
      <c r="B31" s="142">
        <v>4.7699999999999996</v>
      </c>
      <c r="C31" s="142">
        <v>3.45</v>
      </c>
      <c r="D31" s="142">
        <v>9.82</v>
      </c>
      <c r="E31" s="142">
        <v>5.36</v>
      </c>
      <c r="F31" s="142">
        <v>12.52</v>
      </c>
    </row>
    <row r="32" spans="1:6">
      <c r="A32" s="134">
        <v>41974</v>
      </c>
      <c r="B32" s="142">
        <v>4.53</v>
      </c>
      <c r="C32" s="142">
        <v>3.41</v>
      </c>
      <c r="D32" s="142">
        <v>9.24</v>
      </c>
      <c r="E32" s="142">
        <v>5.17</v>
      </c>
      <c r="F32" s="142">
        <v>12.78</v>
      </c>
    </row>
    <row r="33" spans="1:6">
      <c r="A33" s="134">
        <v>42005</v>
      </c>
      <c r="B33" s="142">
        <v>4.68</v>
      </c>
      <c r="C33" s="142">
        <v>3.42</v>
      </c>
      <c r="D33" s="142">
        <v>9.3800000000000008</v>
      </c>
      <c r="E33" s="142">
        <v>5.22</v>
      </c>
      <c r="F33" s="142">
        <v>13.03</v>
      </c>
    </row>
    <row r="34" spans="1:6">
      <c r="A34" s="134">
        <v>42036</v>
      </c>
      <c r="B34" s="142">
        <v>4.76</v>
      </c>
      <c r="C34" s="142">
        <v>3.48</v>
      </c>
      <c r="D34" s="142">
        <v>9.77</v>
      </c>
      <c r="E34" s="142">
        <v>5.2</v>
      </c>
      <c r="F34" s="142">
        <v>13.28</v>
      </c>
    </row>
    <row r="35" spans="1:6">
      <c r="A35" s="134">
        <v>42064</v>
      </c>
      <c r="B35" s="142">
        <v>4.59</v>
      </c>
      <c r="C35" s="142">
        <v>3.38</v>
      </c>
      <c r="D35" s="142">
        <v>9.4499999999999993</v>
      </c>
      <c r="E35" s="142">
        <v>5.14</v>
      </c>
      <c r="F35" s="142">
        <v>12.63</v>
      </c>
    </row>
    <row r="36" spans="1:6">
      <c r="A36" s="134">
        <v>42095</v>
      </c>
      <c r="B36" s="142">
        <v>4.32</v>
      </c>
      <c r="C36" s="142">
        <v>3.37</v>
      </c>
      <c r="D36" s="142">
        <v>9.84</v>
      </c>
      <c r="E36" s="142">
        <v>5.16</v>
      </c>
      <c r="F36" s="142">
        <v>12.87</v>
      </c>
    </row>
    <row r="37" spans="1:6">
      <c r="A37" s="134">
        <v>42125</v>
      </c>
      <c r="B37" s="142">
        <v>4.34</v>
      </c>
      <c r="C37" s="142">
        <v>3.44</v>
      </c>
      <c r="D37" s="142">
        <v>10.06</v>
      </c>
      <c r="E37" s="142">
        <v>5.19</v>
      </c>
      <c r="F37" s="142">
        <v>13.25</v>
      </c>
    </row>
    <row r="38" spans="1:6">
      <c r="A38" s="134">
        <v>42156</v>
      </c>
      <c r="B38" s="142">
        <v>4.0599999999999996</v>
      </c>
      <c r="C38" s="142">
        <v>3.38</v>
      </c>
      <c r="D38" s="142">
        <v>9.82</v>
      </c>
      <c r="E38" s="142">
        <v>5.15</v>
      </c>
      <c r="F38" s="142">
        <v>11.89</v>
      </c>
    </row>
    <row r="39" spans="1:6">
      <c r="A39" s="134">
        <v>42186</v>
      </c>
      <c r="B39" s="142">
        <v>4.05</v>
      </c>
      <c r="C39" s="142">
        <v>2.86</v>
      </c>
      <c r="D39" s="142">
        <v>10.09</v>
      </c>
      <c r="E39" s="142">
        <v>5.09</v>
      </c>
      <c r="F39" s="142">
        <v>12.21</v>
      </c>
    </row>
    <row r="40" spans="1:6">
      <c r="A40" s="134">
        <v>42217</v>
      </c>
      <c r="B40" s="142">
        <v>4.0199999999999996</v>
      </c>
      <c r="C40" s="142">
        <v>2.88</v>
      </c>
      <c r="D40" s="142">
        <v>10.3</v>
      </c>
      <c r="E40" s="142">
        <v>5.17</v>
      </c>
      <c r="F40" s="142">
        <v>12.7</v>
      </c>
    </row>
    <row r="41" spans="1:6">
      <c r="A41" s="134">
        <v>42248</v>
      </c>
      <c r="B41" s="142">
        <v>3.93</v>
      </c>
      <c r="C41" s="142">
        <v>2.88</v>
      </c>
      <c r="D41" s="142">
        <v>10.64</v>
      </c>
      <c r="E41" s="142">
        <v>5.35</v>
      </c>
      <c r="F41" s="142">
        <v>13.29</v>
      </c>
    </row>
    <row r="42" spans="1:6">
      <c r="A42" s="134">
        <v>42278</v>
      </c>
      <c r="B42" s="142">
        <v>4.0599999999999996</v>
      </c>
      <c r="C42" s="142">
        <v>2.88</v>
      </c>
      <c r="D42" s="142">
        <v>10.87</v>
      </c>
      <c r="E42" s="142">
        <v>5.26</v>
      </c>
      <c r="F42" s="142">
        <v>13.29</v>
      </c>
    </row>
    <row r="43" spans="1:6">
      <c r="A43" s="134">
        <v>42309</v>
      </c>
      <c r="B43" s="142">
        <v>4.1399999999999997</v>
      </c>
      <c r="C43" s="142">
        <v>2.89</v>
      </c>
      <c r="D43" s="142">
        <v>10.77</v>
      </c>
      <c r="E43" s="142">
        <v>5.33</v>
      </c>
      <c r="F43" s="142">
        <v>14.21</v>
      </c>
    </row>
    <row r="44" spans="1:6">
      <c r="A44" s="134">
        <v>42339</v>
      </c>
      <c r="B44" s="142">
        <v>4.08</v>
      </c>
      <c r="C44" s="142">
        <v>2.92</v>
      </c>
      <c r="D44" s="142">
        <v>10.67</v>
      </c>
      <c r="E44" s="142">
        <v>5.49</v>
      </c>
      <c r="F44" s="142">
        <v>15.3</v>
      </c>
    </row>
    <row r="45" spans="1:6">
      <c r="A45" s="134">
        <v>42370</v>
      </c>
      <c r="B45" s="142">
        <v>4.1399999999999997</v>
      </c>
      <c r="C45" s="142">
        <v>2.91</v>
      </c>
      <c r="D45" s="142">
        <v>10.9</v>
      </c>
      <c r="E45" s="142">
        <v>5.56</v>
      </c>
      <c r="F45" s="142">
        <v>15.27</v>
      </c>
    </row>
    <row r="46" spans="1:6">
      <c r="A46" s="134">
        <v>42401</v>
      </c>
      <c r="B46" s="142">
        <v>4.26</v>
      </c>
      <c r="C46" s="142">
        <v>2.9</v>
      </c>
      <c r="D46" s="142">
        <v>10.62</v>
      </c>
      <c r="E46" s="142">
        <v>5.67</v>
      </c>
      <c r="F46" s="142">
        <v>15.47</v>
      </c>
    </row>
    <row r="47" spans="1:6">
      <c r="A47" s="134">
        <v>42430</v>
      </c>
      <c r="B47" s="142">
        <v>4.25</v>
      </c>
      <c r="C47" s="142">
        <v>2.89</v>
      </c>
      <c r="D47" s="142">
        <v>10.62</v>
      </c>
      <c r="E47" s="142">
        <v>5.67</v>
      </c>
      <c r="F47" s="142">
        <v>15.44</v>
      </c>
    </row>
    <row r="48" spans="1:6">
      <c r="A48" s="134">
        <v>42461</v>
      </c>
      <c r="B48" s="142">
        <v>4.33</v>
      </c>
      <c r="C48" s="142">
        <v>2.87</v>
      </c>
      <c r="D48" s="142">
        <v>10.9</v>
      </c>
      <c r="E48" s="142">
        <v>5.79</v>
      </c>
      <c r="F48" s="142">
        <v>15.81</v>
      </c>
    </row>
    <row r="49" spans="1:6">
      <c r="A49" s="134">
        <v>42491</v>
      </c>
      <c r="B49" s="142">
        <v>4.38</v>
      </c>
      <c r="C49" s="142">
        <v>2.96</v>
      </c>
      <c r="D49" s="142">
        <v>10.94</v>
      </c>
      <c r="E49" s="142">
        <v>5.97</v>
      </c>
      <c r="F49" s="142">
        <v>15.46</v>
      </c>
    </row>
    <row r="50" spans="1:6">
      <c r="A50" s="134">
        <v>42522</v>
      </c>
      <c r="B50" s="142">
        <v>4.1399999999999997</v>
      </c>
      <c r="C50" s="142">
        <v>2.86</v>
      </c>
      <c r="D50" s="142">
        <v>10.88</v>
      </c>
      <c r="E50" s="142">
        <v>5.94</v>
      </c>
      <c r="F50" s="142">
        <v>14.53</v>
      </c>
    </row>
    <row r="51" spans="1:6">
      <c r="A51" s="134">
        <v>42552</v>
      </c>
      <c r="B51" s="142">
        <v>4.22</v>
      </c>
      <c r="C51" s="142">
        <v>2.89</v>
      </c>
      <c r="D51" s="142">
        <v>10.94</v>
      </c>
      <c r="E51" s="142">
        <v>5.99</v>
      </c>
      <c r="F51" s="142">
        <v>14.66</v>
      </c>
    </row>
    <row r="52" spans="1:6">
      <c r="A52" s="134">
        <v>42583</v>
      </c>
      <c r="B52" s="142">
        <v>4.28</v>
      </c>
      <c r="C52" s="142">
        <v>2.9</v>
      </c>
      <c r="D52" s="142">
        <v>10.72</v>
      </c>
      <c r="E52" s="142">
        <v>5.97</v>
      </c>
      <c r="F52" s="142">
        <v>14.68</v>
      </c>
    </row>
    <row r="53" spans="1:6">
      <c r="A53" s="134">
        <v>42614</v>
      </c>
      <c r="B53" s="142">
        <v>4.43</v>
      </c>
      <c r="C53" s="142">
        <v>2.91</v>
      </c>
      <c r="D53" s="142">
        <v>10.74</v>
      </c>
      <c r="E53" s="142">
        <v>6.04</v>
      </c>
      <c r="F53" s="142">
        <v>14.83</v>
      </c>
    </row>
    <row r="54" spans="1:6">
      <c r="A54" s="134">
        <v>42644</v>
      </c>
      <c r="B54" s="142">
        <v>4.6399999999999997</v>
      </c>
      <c r="C54" s="142">
        <v>2.95</v>
      </c>
      <c r="D54" s="142">
        <v>10.9</v>
      </c>
      <c r="E54" s="142">
        <v>6.14</v>
      </c>
      <c r="F54" s="142">
        <v>14.33</v>
      </c>
    </row>
    <row r="55" spans="1:6">
      <c r="A55" s="134">
        <v>42675</v>
      </c>
      <c r="B55" s="142">
        <v>4.74</v>
      </c>
      <c r="C55" s="142">
        <v>3.02</v>
      </c>
      <c r="D55" s="142">
        <v>10.57</v>
      </c>
      <c r="E55" s="142">
        <v>6.38</v>
      </c>
      <c r="F55" s="142">
        <v>14.3</v>
      </c>
    </row>
    <row r="56" spans="1:6">
      <c r="A56" s="134">
        <v>42705</v>
      </c>
      <c r="B56" s="142">
        <v>4.5599999999999996</v>
      </c>
      <c r="C56" s="142">
        <v>3</v>
      </c>
      <c r="D56" s="142">
        <v>10.44</v>
      </c>
      <c r="E56" s="142">
        <v>6.16</v>
      </c>
      <c r="F56" s="142">
        <v>13.62</v>
      </c>
    </row>
  </sheetData>
  <mergeCells count="1">
    <mergeCell ref="B6:F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4"/>
  <sheetViews>
    <sheetView showGridLines="0" zoomScaleNormal="100" workbookViewId="0">
      <selection sqref="A1:O1"/>
    </sheetView>
  </sheetViews>
  <sheetFormatPr defaultColWidth="9" defaultRowHeight="15.75"/>
  <cols>
    <col min="1" max="1" width="13.375" style="19" customWidth="1"/>
    <col min="2" max="2" width="9" style="19"/>
    <col min="3" max="26" width="9.125" style="19" bestFit="1" customWidth="1"/>
    <col min="27" max="27" width="12.625" style="19" bestFit="1" customWidth="1"/>
    <col min="28" max="29" width="9.125" style="19" bestFit="1" customWidth="1"/>
    <col min="30" max="16384" width="9" style="19"/>
  </cols>
  <sheetData>
    <row r="1" spans="1:30">
      <c r="A1" s="412" t="s">
        <v>108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</row>
    <row r="2" spans="1:30" ht="18.75">
      <c r="A2" s="30" t="s">
        <v>114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30">
      <c r="A3" s="413" t="s">
        <v>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</row>
    <row r="4" spans="1:30">
      <c r="A4" s="414" t="s">
        <v>6</v>
      </c>
      <c r="B4" s="415"/>
      <c r="C4" s="415"/>
    </row>
    <row r="5" spans="1:30">
      <c r="A5" s="20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30">
      <c r="A6" s="28" t="s">
        <v>7</v>
      </c>
      <c r="B6" s="15" t="s">
        <v>111</v>
      </c>
      <c r="C6" s="15" t="s">
        <v>132</v>
      </c>
      <c r="D6" s="15" t="s">
        <v>133</v>
      </c>
      <c r="E6" s="15" t="s">
        <v>134</v>
      </c>
      <c r="F6" s="15" t="s">
        <v>135</v>
      </c>
      <c r="G6" s="15" t="s">
        <v>136</v>
      </c>
      <c r="H6" s="15" t="s">
        <v>137</v>
      </c>
      <c r="I6" s="15" t="s">
        <v>138</v>
      </c>
      <c r="J6" s="15" t="s">
        <v>139</v>
      </c>
      <c r="K6" s="15" t="s">
        <v>140</v>
      </c>
      <c r="L6" s="15" t="s">
        <v>141</v>
      </c>
      <c r="M6" s="15" t="s">
        <v>142</v>
      </c>
      <c r="N6" s="15" t="s">
        <v>143</v>
      </c>
      <c r="O6" s="15" t="s">
        <v>144</v>
      </c>
      <c r="P6" s="15" t="s">
        <v>145</v>
      </c>
      <c r="Q6" s="15" t="s">
        <v>146</v>
      </c>
      <c r="R6" s="15" t="s">
        <v>147</v>
      </c>
      <c r="S6" s="15" t="s">
        <v>148</v>
      </c>
      <c r="T6" s="15" t="s">
        <v>149</v>
      </c>
      <c r="U6" s="15" t="s">
        <v>150</v>
      </c>
      <c r="V6" s="15" t="s">
        <v>151</v>
      </c>
      <c r="W6" s="15" t="s">
        <v>152</v>
      </c>
      <c r="X6" s="15" t="s">
        <v>153</v>
      </c>
      <c r="Y6" s="15" t="s">
        <v>159</v>
      </c>
      <c r="Z6" s="15" t="s">
        <v>154</v>
      </c>
      <c r="AA6" s="15" t="s">
        <v>155</v>
      </c>
      <c r="AB6" s="34" t="s">
        <v>156</v>
      </c>
      <c r="AC6" s="15" t="s">
        <v>157</v>
      </c>
      <c r="AD6" s="35" t="s">
        <v>158</v>
      </c>
    </row>
    <row r="7" spans="1:30">
      <c r="A7" s="26" t="s">
        <v>8</v>
      </c>
      <c r="B7" s="36" t="s">
        <v>165</v>
      </c>
      <c r="C7" s="39">
        <v>16.532428224172801</v>
      </c>
      <c r="D7" s="39">
        <v>15.4743909175429</v>
      </c>
      <c r="E7" s="39">
        <v>-2.54220261583073</v>
      </c>
      <c r="F7" s="39">
        <v>1.8618485934430999</v>
      </c>
      <c r="G7" s="39">
        <v>99.715286241287004</v>
      </c>
      <c r="H7" s="39">
        <v>5.8244626950885996</v>
      </c>
      <c r="I7" s="39">
        <v>46.130687684622401</v>
      </c>
      <c r="J7" s="39">
        <v>28.194904767446999</v>
      </c>
      <c r="K7" s="39">
        <v>47.1641542390512</v>
      </c>
      <c r="L7" s="39">
        <v>32.053414909845699</v>
      </c>
      <c r="M7" s="39">
        <v>52.110588588864097</v>
      </c>
      <c r="N7" s="39">
        <v>14.9563643857184</v>
      </c>
      <c r="O7" s="39">
        <v>12.260093696215201</v>
      </c>
      <c r="P7" s="39" t="s">
        <v>166</v>
      </c>
      <c r="Q7" s="39" t="s">
        <v>166</v>
      </c>
      <c r="R7" s="39">
        <v>61.175141547587003</v>
      </c>
      <c r="S7" s="39">
        <v>1436.0940844980901</v>
      </c>
      <c r="T7" s="39" t="s">
        <v>166</v>
      </c>
      <c r="U7" s="39">
        <v>148.57821839225301</v>
      </c>
      <c r="V7" s="39">
        <v>12.679749852248101</v>
      </c>
      <c r="W7" s="39">
        <v>19.431749493540199</v>
      </c>
      <c r="X7" s="39" t="s">
        <v>166</v>
      </c>
      <c r="Y7" s="40" t="s">
        <v>166</v>
      </c>
      <c r="Z7" s="39" t="s">
        <v>166</v>
      </c>
      <c r="AA7" s="39" t="s">
        <v>166</v>
      </c>
      <c r="AB7" s="39" t="s">
        <v>166</v>
      </c>
      <c r="AC7" s="39">
        <v>2.5747660126865801</v>
      </c>
      <c r="AD7" s="38">
        <v>3.3861801326594301</v>
      </c>
    </row>
    <row r="8" spans="1:30">
      <c r="A8" s="26" t="s">
        <v>9</v>
      </c>
      <c r="B8" s="36" t="s">
        <v>165</v>
      </c>
      <c r="C8" s="39">
        <v>13.5250747726566</v>
      </c>
      <c r="D8" s="39">
        <v>11.4775268336907</v>
      </c>
      <c r="E8" s="39">
        <v>8.0025044577589206</v>
      </c>
      <c r="F8" s="39">
        <v>0.97660358016061999</v>
      </c>
      <c r="G8" s="39">
        <v>92.732802674939705</v>
      </c>
      <c r="H8" s="39">
        <v>1.0918492820752299</v>
      </c>
      <c r="I8" s="39">
        <v>16.2273473665119</v>
      </c>
      <c r="J8" s="39">
        <v>81.136183591523903</v>
      </c>
      <c r="K8" s="39">
        <v>51.857899892142299</v>
      </c>
      <c r="L8" s="39">
        <v>16.798511083464799</v>
      </c>
      <c r="M8" s="39">
        <v>39.535942060916398</v>
      </c>
      <c r="N8" s="39" t="s">
        <v>166</v>
      </c>
      <c r="O8" s="39">
        <v>6.5294673858134802</v>
      </c>
      <c r="P8" s="39">
        <v>93.3356650918046</v>
      </c>
      <c r="Q8" s="39">
        <v>90.394487603206898</v>
      </c>
      <c r="R8" s="39">
        <v>56.116058697213496</v>
      </c>
      <c r="S8" s="39">
        <v>304.14600000000002</v>
      </c>
      <c r="T8" s="39" t="s">
        <v>109</v>
      </c>
      <c r="U8" s="39" t="s">
        <v>166</v>
      </c>
      <c r="V8" s="39" t="s">
        <v>166</v>
      </c>
      <c r="W8" s="39">
        <v>21.1905865839387</v>
      </c>
      <c r="X8" s="39">
        <v>197.74296898112601</v>
      </c>
      <c r="Y8" s="40">
        <v>311</v>
      </c>
      <c r="Z8" s="39">
        <v>104.926768848747</v>
      </c>
      <c r="AA8" s="39">
        <v>8.5930089860388694</v>
      </c>
      <c r="AB8" s="39" t="s">
        <v>166</v>
      </c>
      <c r="AC8" s="39">
        <v>63.315682308966302</v>
      </c>
      <c r="AD8" s="38">
        <v>8.2056294187470797</v>
      </c>
    </row>
    <row r="9" spans="1:30" ht="18.75">
      <c r="A9" s="16" t="s">
        <v>113</v>
      </c>
      <c r="B9" s="37" t="s">
        <v>122</v>
      </c>
      <c r="C9" s="41">
        <v>16.539769629285502</v>
      </c>
      <c r="D9" s="41">
        <v>13.109267293013801</v>
      </c>
      <c r="E9" s="41">
        <v>-11.4409403748092</v>
      </c>
      <c r="F9" s="41">
        <v>3.8471153903992801</v>
      </c>
      <c r="G9" s="41">
        <v>88.094260936746295</v>
      </c>
      <c r="H9" s="41">
        <v>1.2425994871197501</v>
      </c>
      <c r="I9" s="41">
        <v>13.2793645579979</v>
      </c>
      <c r="J9" s="41">
        <v>72.968428499174095</v>
      </c>
      <c r="K9" s="41">
        <v>54.362345513133803</v>
      </c>
      <c r="L9" s="41">
        <v>12.762478621222099</v>
      </c>
      <c r="M9" s="41">
        <v>208.344138160451</v>
      </c>
      <c r="N9" s="41">
        <v>1.0961708675977999</v>
      </c>
      <c r="O9" s="41">
        <v>9.2922072783468295</v>
      </c>
      <c r="P9" s="41">
        <v>28.474912989754699</v>
      </c>
      <c r="Q9" s="41">
        <v>26.358111271257801</v>
      </c>
      <c r="R9" s="41">
        <v>54.059312394119502</v>
      </c>
      <c r="S9" s="41">
        <v>716</v>
      </c>
      <c r="T9" s="42">
        <v>53.590163934425803</v>
      </c>
      <c r="U9" s="42">
        <v>118.088104218846</v>
      </c>
      <c r="V9" s="42">
        <v>19.2397324235443</v>
      </c>
      <c r="W9" s="42">
        <v>17.585011168264099</v>
      </c>
      <c r="X9" s="42">
        <v>81.570027672827607</v>
      </c>
      <c r="Y9" s="43">
        <v>608</v>
      </c>
      <c r="Z9" s="42">
        <v>19.959539863896001</v>
      </c>
      <c r="AA9" s="42">
        <v>22.706890226797</v>
      </c>
      <c r="AB9" s="42">
        <v>1.2455547299960199</v>
      </c>
      <c r="AC9" s="42">
        <v>14.940573169473801</v>
      </c>
      <c r="AD9" s="42">
        <v>2.3311278308197498</v>
      </c>
    </row>
    <row r="10" spans="1:30">
      <c r="A10" s="26" t="s">
        <v>10</v>
      </c>
      <c r="B10" s="36" t="s">
        <v>110</v>
      </c>
      <c r="C10" s="39">
        <v>14.8</v>
      </c>
      <c r="D10" s="39">
        <v>12.5</v>
      </c>
      <c r="E10" s="39">
        <v>6</v>
      </c>
      <c r="F10" s="39">
        <v>0.6</v>
      </c>
      <c r="G10" s="39">
        <v>68.2</v>
      </c>
      <c r="H10" s="39">
        <v>1</v>
      </c>
      <c r="I10" s="39">
        <v>19.899999999999999</v>
      </c>
      <c r="J10" s="39">
        <v>50.7</v>
      </c>
      <c r="K10" s="39">
        <v>63.6</v>
      </c>
      <c r="L10" s="39">
        <v>10.9</v>
      </c>
      <c r="M10" s="39">
        <v>54.1</v>
      </c>
      <c r="N10" s="39" t="s">
        <v>166</v>
      </c>
      <c r="O10" s="39">
        <v>5.2</v>
      </c>
      <c r="P10" s="39">
        <v>125.5</v>
      </c>
      <c r="Q10" s="39">
        <v>119.1</v>
      </c>
      <c r="R10" s="39">
        <v>51.1</v>
      </c>
      <c r="S10" s="39" t="s">
        <v>166</v>
      </c>
      <c r="T10" s="39" t="s">
        <v>166</v>
      </c>
      <c r="U10" s="44">
        <v>101.6</v>
      </c>
      <c r="V10" s="44">
        <v>34.4</v>
      </c>
      <c r="W10" s="44">
        <v>55.1</v>
      </c>
      <c r="X10" s="44">
        <v>471</v>
      </c>
      <c r="Y10" s="45" t="s">
        <v>166</v>
      </c>
      <c r="Z10" s="39">
        <v>101.4</v>
      </c>
      <c r="AA10" s="44" t="s">
        <v>166</v>
      </c>
      <c r="AB10" s="44">
        <v>4.3</v>
      </c>
      <c r="AC10" s="44">
        <v>36.6</v>
      </c>
      <c r="AD10" s="38">
        <v>3.4</v>
      </c>
    </row>
    <row r="11" spans="1:30">
      <c r="A11" s="17" t="s">
        <v>11</v>
      </c>
      <c r="B11" s="36" t="s">
        <v>122</v>
      </c>
      <c r="C11" s="39">
        <v>13.1131562068964</v>
      </c>
      <c r="D11" s="39">
        <v>11.095776395108</v>
      </c>
      <c r="E11" s="39">
        <v>-7.9466800363532801</v>
      </c>
      <c r="F11" s="39">
        <v>1.7467284950583</v>
      </c>
      <c r="G11" s="39">
        <v>98.863508838041994</v>
      </c>
      <c r="H11" s="39">
        <v>0.55259032988364698</v>
      </c>
      <c r="I11" s="39">
        <v>7.57945928510747</v>
      </c>
      <c r="J11" s="39">
        <v>74.272785529642604</v>
      </c>
      <c r="K11" s="39">
        <v>26.6844424560581</v>
      </c>
      <c r="L11" s="39">
        <v>21.573986807872501</v>
      </c>
      <c r="M11" s="39">
        <v>48.141195917890897</v>
      </c>
      <c r="N11" s="39">
        <v>3.0573743526268502</v>
      </c>
      <c r="O11" s="39">
        <v>8.1003030508157092</v>
      </c>
      <c r="P11" s="39" t="s">
        <v>166</v>
      </c>
      <c r="Q11" s="39" t="s">
        <v>166</v>
      </c>
      <c r="R11" s="39">
        <v>45.356955747904998</v>
      </c>
      <c r="S11" s="39" t="s">
        <v>166</v>
      </c>
      <c r="T11" s="39" t="s">
        <v>166</v>
      </c>
      <c r="U11" s="39" t="s">
        <v>166</v>
      </c>
      <c r="V11" s="39" t="s">
        <v>166</v>
      </c>
      <c r="W11" s="39" t="s">
        <v>166</v>
      </c>
      <c r="X11" s="39" t="s">
        <v>166</v>
      </c>
      <c r="Y11" s="40" t="s">
        <v>166</v>
      </c>
      <c r="Z11" s="39" t="s">
        <v>166</v>
      </c>
      <c r="AA11" s="39" t="s">
        <v>166</v>
      </c>
      <c r="AB11" s="39" t="s">
        <v>166</v>
      </c>
      <c r="AC11" s="39" t="s">
        <v>166</v>
      </c>
      <c r="AD11" s="38" t="s">
        <v>166</v>
      </c>
    </row>
    <row r="12" spans="1:30">
      <c r="A12" s="26" t="s">
        <v>12</v>
      </c>
      <c r="B12" s="36" t="s">
        <v>122</v>
      </c>
      <c r="C12" s="39">
        <v>17.192356017564599</v>
      </c>
      <c r="D12" s="39">
        <v>14.064641548188201</v>
      </c>
      <c r="E12" s="39">
        <v>18.500794337497101</v>
      </c>
      <c r="F12" s="39">
        <v>3.9242833977721601</v>
      </c>
      <c r="G12" s="39" t="s">
        <v>166</v>
      </c>
      <c r="H12" s="39">
        <v>0.40963256688185901</v>
      </c>
      <c r="I12" s="39">
        <v>7.45356433363379</v>
      </c>
      <c r="J12" s="39" t="s">
        <v>166</v>
      </c>
      <c r="K12" s="39" t="s">
        <v>166</v>
      </c>
      <c r="L12" s="39" t="s">
        <v>166</v>
      </c>
      <c r="M12" s="39">
        <v>16.979703726493501</v>
      </c>
      <c r="N12" s="39" t="s">
        <v>166</v>
      </c>
      <c r="O12" s="39">
        <v>5.4957943414188497</v>
      </c>
      <c r="P12" s="39" t="s">
        <v>166</v>
      </c>
      <c r="Q12" s="39" t="s">
        <v>166</v>
      </c>
      <c r="R12" s="39" t="s">
        <v>166</v>
      </c>
      <c r="S12" s="39" t="s">
        <v>166</v>
      </c>
      <c r="T12" s="39" t="s">
        <v>166</v>
      </c>
      <c r="U12" s="39" t="s">
        <v>166</v>
      </c>
      <c r="V12" s="39" t="s">
        <v>166</v>
      </c>
      <c r="W12" s="39" t="s">
        <v>166</v>
      </c>
      <c r="X12" s="39" t="s">
        <v>166</v>
      </c>
      <c r="Y12" s="40" t="s">
        <v>166</v>
      </c>
      <c r="Z12" s="39" t="s">
        <v>166</v>
      </c>
      <c r="AA12" s="39" t="s">
        <v>166</v>
      </c>
      <c r="AB12" s="39" t="s">
        <v>166</v>
      </c>
      <c r="AC12" s="39" t="s">
        <v>166</v>
      </c>
      <c r="AD12" s="38" t="s">
        <v>166</v>
      </c>
    </row>
    <row r="13" spans="1:30">
      <c r="A13" s="26" t="s">
        <v>13</v>
      </c>
      <c r="B13" s="36" t="s">
        <v>165</v>
      </c>
      <c r="C13" s="39">
        <v>18.27</v>
      </c>
      <c r="D13" s="39">
        <v>15.81</v>
      </c>
      <c r="E13" s="39" t="s">
        <v>166</v>
      </c>
      <c r="F13" s="39" t="s">
        <v>166</v>
      </c>
      <c r="G13" s="39">
        <v>76.7281335709622</v>
      </c>
      <c r="H13" s="39" t="s">
        <v>166</v>
      </c>
      <c r="I13" s="39" t="s">
        <v>166</v>
      </c>
      <c r="J13" s="39" t="s">
        <v>166</v>
      </c>
      <c r="K13" s="39" t="s">
        <v>166</v>
      </c>
      <c r="L13" s="39">
        <v>45.59</v>
      </c>
      <c r="M13" s="39">
        <v>145.58000000000001</v>
      </c>
      <c r="N13" s="39">
        <v>4.62</v>
      </c>
      <c r="O13" s="39">
        <v>5.8979965685600799</v>
      </c>
      <c r="P13" s="39" t="s">
        <v>166</v>
      </c>
      <c r="Q13" s="39" t="s">
        <v>166</v>
      </c>
      <c r="R13" s="39" t="s">
        <v>166</v>
      </c>
      <c r="S13" s="39">
        <v>286</v>
      </c>
      <c r="T13" s="39">
        <v>1</v>
      </c>
      <c r="U13" s="39">
        <v>82.414722744208603</v>
      </c>
      <c r="V13" s="39">
        <v>10.8023626033307</v>
      </c>
      <c r="W13" s="39">
        <v>10.493122371794801</v>
      </c>
      <c r="X13" s="39" t="s">
        <v>166</v>
      </c>
      <c r="Y13" s="40" t="s">
        <v>166</v>
      </c>
      <c r="Z13" s="39" t="s">
        <v>166</v>
      </c>
      <c r="AA13" s="39" t="s">
        <v>166</v>
      </c>
      <c r="AB13" s="39">
        <v>3.8066307631340001E-3</v>
      </c>
      <c r="AC13" s="39">
        <v>18.568480807402501</v>
      </c>
      <c r="AD13" s="38">
        <v>5.5979031359528397</v>
      </c>
    </row>
    <row r="14" spans="1:30">
      <c r="A14" s="26" t="s">
        <v>14</v>
      </c>
      <c r="B14" s="36" t="s">
        <v>165</v>
      </c>
      <c r="C14" s="39">
        <v>13.0556221657192</v>
      </c>
      <c r="D14" s="39">
        <v>10.6447831326201</v>
      </c>
      <c r="E14" s="39">
        <v>37.511181446788399</v>
      </c>
      <c r="F14" s="39">
        <v>8.7977523895818095</v>
      </c>
      <c r="G14" s="39">
        <v>89.180615082492807</v>
      </c>
      <c r="H14" s="39">
        <v>0.37380169624696802</v>
      </c>
      <c r="I14" s="39">
        <v>5.0917155781407102</v>
      </c>
      <c r="J14" s="39">
        <v>62.004489753733999</v>
      </c>
      <c r="K14" s="39">
        <v>49.909778456070804</v>
      </c>
      <c r="L14" s="39">
        <v>8.5113276522414107</v>
      </c>
      <c r="M14" s="39">
        <v>26.1812640013293</v>
      </c>
      <c r="N14" s="39">
        <v>9.8376064118748996</v>
      </c>
      <c r="O14" s="39">
        <v>7.4333037806136097</v>
      </c>
      <c r="P14" s="39">
        <v>6.67148489553598</v>
      </c>
      <c r="Q14" s="39">
        <v>5.7601258549422099</v>
      </c>
      <c r="R14" s="39">
        <v>50.316417064033203</v>
      </c>
      <c r="S14" s="39" t="s">
        <v>166</v>
      </c>
      <c r="T14" s="39" t="s">
        <v>166</v>
      </c>
      <c r="U14" s="39">
        <v>119.372637330573</v>
      </c>
      <c r="V14" s="39">
        <v>11.482384424767</v>
      </c>
      <c r="W14" s="39">
        <v>9.2975220139680506</v>
      </c>
      <c r="X14" s="39" t="s">
        <v>166</v>
      </c>
      <c r="Y14" s="40" t="s">
        <v>166</v>
      </c>
      <c r="Z14" s="39" t="s">
        <v>166</v>
      </c>
      <c r="AA14" s="39" t="s">
        <v>166</v>
      </c>
      <c r="AB14" s="39" t="s">
        <v>166</v>
      </c>
      <c r="AC14" s="39">
        <v>10.5510665530654</v>
      </c>
      <c r="AD14" s="38">
        <v>3.35511787842086</v>
      </c>
    </row>
    <row r="15" spans="1:30">
      <c r="A15" s="26" t="s">
        <v>15</v>
      </c>
      <c r="B15" s="36" t="s">
        <v>110</v>
      </c>
      <c r="C15" s="39">
        <v>20.617714944887599</v>
      </c>
      <c r="D15" s="39">
        <v>20.9081004445917</v>
      </c>
      <c r="E15" s="39">
        <v>5.6592667162715102</v>
      </c>
      <c r="F15" s="39">
        <v>2.89634913035996</v>
      </c>
      <c r="G15" s="39">
        <v>99.546721810547297</v>
      </c>
      <c r="H15" s="39">
        <v>3.0247594416899601</v>
      </c>
      <c r="I15" s="39">
        <v>20.671462689960499</v>
      </c>
      <c r="J15" s="39">
        <v>67.975136418094806</v>
      </c>
      <c r="K15" s="39">
        <v>35.290027704219703</v>
      </c>
      <c r="L15" s="39">
        <v>22.375271754082299</v>
      </c>
      <c r="M15" s="39">
        <v>32.621513958781499</v>
      </c>
      <c r="N15" s="39">
        <v>1.95837474293473</v>
      </c>
      <c r="O15" s="39">
        <v>14.4056925574665</v>
      </c>
      <c r="P15" s="39">
        <v>1.4329195518382001</v>
      </c>
      <c r="Q15" s="39">
        <v>1.4966883246212901</v>
      </c>
      <c r="R15" s="39">
        <v>23.057260805595298</v>
      </c>
      <c r="S15" s="39">
        <v>533.65903174072605</v>
      </c>
      <c r="T15" s="39">
        <v>281.515625</v>
      </c>
      <c r="U15" s="39">
        <v>103.723278827649</v>
      </c>
      <c r="V15" s="39">
        <v>14.768051915673199</v>
      </c>
      <c r="W15" s="39">
        <v>20.868097488625398</v>
      </c>
      <c r="X15" s="39">
        <v>16.164977042539501</v>
      </c>
      <c r="Y15" s="40" t="s">
        <v>166</v>
      </c>
      <c r="Z15" s="39">
        <v>17.736142721177199</v>
      </c>
      <c r="AA15" s="39" t="s">
        <v>166</v>
      </c>
      <c r="AB15" s="39">
        <v>0.33795614045238098</v>
      </c>
      <c r="AC15" s="39">
        <v>8.2798204419814194</v>
      </c>
      <c r="AD15" s="38">
        <v>8.4570651918644195</v>
      </c>
    </row>
    <row r="16" spans="1:30">
      <c r="A16" s="26" t="s">
        <v>16</v>
      </c>
      <c r="B16" s="36" t="s">
        <v>122</v>
      </c>
      <c r="C16" s="39">
        <v>14.972632639977499</v>
      </c>
      <c r="D16" s="39">
        <v>12.5179082961827</v>
      </c>
      <c r="E16" s="39">
        <v>84.343121336923801</v>
      </c>
      <c r="F16" s="39">
        <v>17.498147914609198</v>
      </c>
      <c r="G16" s="39">
        <v>75.426088826943399</v>
      </c>
      <c r="H16" s="39">
        <v>0.106720430308023</v>
      </c>
      <c r="I16" s="39">
        <v>1.4470159351457099</v>
      </c>
      <c r="J16" s="39">
        <v>47.469858427374497</v>
      </c>
      <c r="K16" s="39">
        <v>67.520365000557604</v>
      </c>
      <c r="L16" s="39">
        <v>17.1552379199202</v>
      </c>
      <c r="M16" s="39">
        <v>94.306759360120793</v>
      </c>
      <c r="N16" s="39">
        <v>1.3682248952035101</v>
      </c>
      <c r="O16" s="39">
        <v>6.1418111971979004</v>
      </c>
      <c r="P16" s="39">
        <v>73.968470278599</v>
      </c>
      <c r="Q16" s="39">
        <v>77.255232112712704</v>
      </c>
      <c r="R16" s="39">
        <v>53.031697032651898</v>
      </c>
      <c r="S16" s="39">
        <v>263.23</v>
      </c>
      <c r="T16" s="39">
        <v>12.15</v>
      </c>
      <c r="U16" s="39">
        <v>77.721592986260404</v>
      </c>
      <c r="V16" s="39">
        <v>9.7065663135629805</v>
      </c>
      <c r="W16" s="39">
        <v>39.129243590635099</v>
      </c>
      <c r="X16" s="39">
        <v>126.51692557151701</v>
      </c>
      <c r="Y16" s="40" t="s">
        <v>166</v>
      </c>
      <c r="Z16" s="39">
        <v>55.8438833645328</v>
      </c>
      <c r="AA16" s="39">
        <v>10.314536514216</v>
      </c>
      <c r="AB16" s="39">
        <v>20.7681859009014</v>
      </c>
      <c r="AC16" s="39">
        <v>19.055775248515999</v>
      </c>
      <c r="AD16" s="38">
        <v>7.3889794191448503</v>
      </c>
    </row>
    <row r="17" spans="1:30">
      <c r="A17" s="26" t="s">
        <v>17</v>
      </c>
      <c r="B17" s="36" t="s">
        <v>123</v>
      </c>
      <c r="C17" s="39">
        <v>15.9241474328617</v>
      </c>
      <c r="D17" s="39">
        <v>13.251053350593899</v>
      </c>
      <c r="E17" s="39">
        <v>11.5211770297795</v>
      </c>
      <c r="F17" s="39">
        <v>1.4710038460255701</v>
      </c>
      <c r="G17" s="39">
        <v>91.084487613399901</v>
      </c>
      <c r="H17" s="39">
        <v>0.29042781558758002</v>
      </c>
      <c r="I17" s="39">
        <v>6.8797407835594502</v>
      </c>
      <c r="J17" s="39">
        <v>60.350764368363997</v>
      </c>
      <c r="K17" s="39">
        <v>62.776690683285999</v>
      </c>
      <c r="L17" s="39">
        <v>27.166373056832299</v>
      </c>
      <c r="M17" s="39">
        <v>49.144238658055798</v>
      </c>
      <c r="N17" s="39" t="s">
        <v>166</v>
      </c>
      <c r="O17" s="39">
        <v>5.4714917491776296</v>
      </c>
      <c r="P17" s="39">
        <v>52.983952847443398</v>
      </c>
      <c r="Q17" s="39">
        <v>50.195114790515802</v>
      </c>
      <c r="R17" s="39">
        <v>60.163584888142502</v>
      </c>
      <c r="S17" s="39">
        <v>114.490178424418</v>
      </c>
      <c r="T17" s="39" t="s">
        <v>166</v>
      </c>
      <c r="U17" s="39">
        <v>133.58006825957</v>
      </c>
      <c r="V17" s="39" t="s">
        <v>166</v>
      </c>
      <c r="W17" s="39" t="s">
        <v>166</v>
      </c>
      <c r="X17" s="39" t="s">
        <v>166</v>
      </c>
      <c r="Y17" s="40" t="s">
        <v>166</v>
      </c>
      <c r="Z17" s="39" t="s">
        <v>166</v>
      </c>
      <c r="AA17" s="39" t="s">
        <v>166</v>
      </c>
      <c r="AB17" s="39" t="s">
        <v>166</v>
      </c>
      <c r="AC17" s="39" t="s">
        <v>166</v>
      </c>
      <c r="AD17" s="38" t="s">
        <v>166</v>
      </c>
    </row>
    <row r="18" spans="1:30">
      <c r="A18" s="26" t="s">
        <v>18</v>
      </c>
      <c r="B18" s="36" t="s">
        <v>162</v>
      </c>
      <c r="C18" s="39">
        <v>13.9964574242045</v>
      </c>
      <c r="D18" s="39">
        <v>11.377888738567901</v>
      </c>
      <c r="E18" s="39">
        <v>2.7623245818870998</v>
      </c>
      <c r="F18" s="39">
        <v>0.48782901628324499</v>
      </c>
      <c r="G18" s="39">
        <v>92.466765804798996</v>
      </c>
      <c r="H18" s="39">
        <v>0.48704196593865301</v>
      </c>
      <c r="I18" s="39">
        <v>5.9940879889905796</v>
      </c>
      <c r="J18" s="39">
        <v>62.1476869518645</v>
      </c>
      <c r="K18" s="39">
        <v>73.461873200776594</v>
      </c>
      <c r="L18" s="39">
        <v>37.890138675318099</v>
      </c>
      <c r="M18" s="39">
        <v>121.980023377541</v>
      </c>
      <c r="N18" s="39">
        <v>0.46559734185627</v>
      </c>
      <c r="O18" s="39">
        <v>8.1311434498171007</v>
      </c>
      <c r="P18" s="39">
        <v>16.609455678310798</v>
      </c>
      <c r="Q18" s="39">
        <v>17.772521418063299</v>
      </c>
      <c r="R18" s="39">
        <v>32.5344026246241</v>
      </c>
      <c r="S18" s="39">
        <v>229</v>
      </c>
      <c r="T18" s="39" t="s">
        <v>166</v>
      </c>
      <c r="U18" s="39">
        <v>81.614752601144801</v>
      </c>
      <c r="V18" s="39">
        <v>13.395729519985499</v>
      </c>
      <c r="W18" s="39">
        <v>14.6256485095229</v>
      </c>
      <c r="X18" s="39">
        <v>173.64085253434499</v>
      </c>
      <c r="Y18" s="40">
        <v>141</v>
      </c>
      <c r="Z18" s="39">
        <v>87.201433190714596</v>
      </c>
      <c r="AA18" s="39" t="s">
        <v>166</v>
      </c>
      <c r="AB18" s="39">
        <v>4.2699999999999996</v>
      </c>
      <c r="AC18" s="39">
        <v>22.090088029006299</v>
      </c>
      <c r="AD18" s="38">
        <v>22.080576937659899</v>
      </c>
    </row>
    <row r="19" spans="1:30">
      <c r="A19" s="26" t="s">
        <v>19</v>
      </c>
      <c r="B19" s="36" t="s">
        <v>163</v>
      </c>
      <c r="C19" s="39">
        <v>15.1795184374771</v>
      </c>
      <c r="D19" s="39">
        <v>13.522641072755899</v>
      </c>
      <c r="E19" s="39">
        <v>-5.8968628520369002</v>
      </c>
      <c r="F19" s="39">
        <v>2.22967081763885</v>
      </c>
      <c r="G19" s="39" t="s">
        <v>166</v>
      </c>
      <c r="H19" s="39">
        <v>1.7244637020726501</v>
      </c>
      <c r="I19" s="39">
        <v>16.5060672791098</v>
      </c>
      <c r="J19" s="39">
        <v>73.568735649977995</v>
      </c>
      <c r="K19" s="39">
        <v>52.430402926339497</v>
      </c>
      <c r="L19" s="39">
        <v>32.726895520786599</v>
      </c>
      <c r="M19" s="39">
        <v>43.591038762419501</v>
      </c>
      <c r="N19" s="39">
        <v>0.404908972729912</v>
      </c>
      <c r="O19" s="39">
        <v>10.714560868069301</v>
      </c>
      <c r="P19" s="39">
        <v>64.060756531060093</v>
      </c>
      <c r="Q19" s="39">
        <v>68.563588456606098</v>
      </c>
      <c r="R19" s="39">
        <v>100</v>
      </c>
      <c r="S19" s="39">
        <v>1028.24716841026</v>
      </c>
      <c r="T19" s="39" t="s">
        <v>166</v>
      </c>
      <c r="U19" s="39">
        <v>87.118738789386299</v>
      </c>
      <c r="V19" s="39">
        <v>13.1596496667631</v>
      </c>
      <c r="W19" s="39">
        <v>18.366644318404902</v>
      </c>
      <c r="X19" s="39">
        <v>29.828092277860101</v>
      </c>
      <c r="Y19" s="40" t="s">
        <v>166</v>
      </c>
      <c r="Z19" s="39">
        <v>16.0927743357949</v>
      </c>
      <c r="AA19" s="39" t="s">
        <v>166</v>
      </c>
      <c r="AB19" s="39">
        <v>1.0422</v>
      </c>
      <c r="AC19" s="39">
        <v>16.156600318030002</v>
      </c>
      <c r="AD19" s="38" t="s">
        <v>166</v>
      </c>
    </row>
    <row r="20" spans="1:30">
      <c r="A20" s="26" t="s">
        <v>20</v>
      </c>
      <c r="B20" s="36" t="s">
        <v>165</v>
      </c>
      <c r="C20" s="39">
        <v>12.6908283305594</v>
      </c>
      <c r="D20" s="39">
        <v>8.8205871512166603</v>
      </c>
      <c r="E20" s="39">
        <v>17.409416025947799</v>
      </c>
      <c r="F20" s="39">
        <v>9.6383981522841502</v>
      </c>
      <c r="G20" s="39">
        <v>88.0852168124309</v>
      </c>
      <c r="H20" s="39" t="s">
        <v>166</v>
      </c>
      <c r="I20" s="39" t="s">
        <v>166</v>
      </c>
      <c r="J20" s="39" t="s">
        <v>166</v>
      </c>
      <c r="K20" s="39" t="s">
        <v>166</v>
      </c>
      <c r="L20" s="39">
        <v>23.869896284043701</v>
      </c>
      <c r="M20" s="39">
        <v>141.97084390409799</v>
      </c>
      <c r="N20" s="39">
        <v>2.1028495699555001</v>
      </c>
      <c r="O20" s="39">
        <v>10.036436332644501</v>
      </c>
      <c r="P20" s="39" t="s">
        <v>166</v>
      </c>
      <c r="Q20" s="39" t="s">
        <v>166</v>
      </c>
      <c r="R20" s="39" t="s">
        <v>166</v>
      </c>
      <c r="S20" s="39">
        <v>326.8</v>
      </c>
      <c r="T20" s="39">
        <v>61.38</v>
      </c>
      <c r="U20" s="39">
        <v>76.398034629722304</v>
      </c>
      <c r="V20" s="39">
        <v>30.493360824597598</v>
      </c>
      <c r="W20" s="39">
        <v>34.544653721079897</v>
      </c>
      <c r="X20" s="39" t="s">
        <v>166</v>
      </c>
      <c r="Y20" s="40" t="s">
        <v>166</v>
      </c>
      <c r="Z20" s="39">
        <v>13.4935838023887</v>
      </c>
      <c r="AA20" s="39">
        <v>19.383128835529501</v>
      </c>
      <c r="AB20" s="39" t="s">
        <v>166</v>
      </c>
      <c r="AC20" s="39">
        <v>8.8229574852890291</v>
      </c>
      <c r="AD20" s="38">
        <v>3.99069073471308</v>
      </c>
    </row>
    <row r="21" spans="1:30">
      <c r="A21" s="26" t="s">
        <v>22</v>
      </c>
      <c r="B21" s="36" t="s">
        <v>110</v>
      </c>
      <c r="C21" s="39">
        <v>19.544720586252499</v>
      </c>
      <c r="D21" s="39">
        <v>17.4693040479515</v>
      </c>
      <c r="E21" s="39">
        <v>-4.6580786713560096</v>
      </c>
      <c r="F21" s="39">
        <v>1.3833589599577301</v>
      </c>
      <c r="G21" s="39">
        <v>96.364598352592907</v>
      </c>
      <c r="H21" s="39">
        <v>1.7992530557378501</v>
      </c>
      <c r="I21" s="39">
        <v>12.627756585686701</v>
      </c>
      <c r="J21" s="39">
        <v>70.0763907523461</v>
      </c>
      <c r="K21" s="39">
        <v>37.970332940680997</v>
      </c>
      <c r="L21" s="39">
        <v>20.274403566386699</v>
      </c>
      <c r="M21" s="39">
        <v>31.809750929088001</v>
      </c>
      <c r="N21" s="39">
        <v>2.5947566417275598</v>
      </c>
      <c r="O21" s="39">
        <v>14.7981889370371</v>
      </c>
      <c r="P21" s="39" t="s">
        <v>166</v>
      </c>
      <c r="Q21" s="39" t="s">
        <v>166</v>
      </c>
      <c r="R21" s="39">
        <v>54.516244061671301</v>
      </c>
      <c r="S21" s="39">
        <v>3.53706616058171</v>
      </c>
      <c r="T21" s="39" t="s">
        <v>166</v>
      </c>
      <c r="U21" s="39">
        <v>115.693933063149</v>
      </c>
      <c r="V21" s="39">
        <v>8.2044834418183594</v>
      </c>
      <c r="W21" s="39">
        <v>12.2053248731065</v>
      </c>
      <c r="X21" s="39" t="s">
        <v>166</v>
      </c>
      <c r="Y21" s="40" t="s">
        <v>166</v>
      </c>
      <c r="Z21" s="39" t="s">
        <v>166</v>
      </c>
      <c r="AA21" s="39" t="s">
        <v>166</v>
      </c>
      <c r="AB21" s="39" t="s">
        <v>166</v>
      </c>
      <c r="AC21" s="39" t="s">
        <v>166</v>
      </c>
      <c r="AD21" s="38" t="s">
        <v>166</v>
      </c>
    </row>
    <row r="22" spans="1:30">
      <c r="A22" s="26" t="s">
        <v>21</v>
      </c>
      <c r="B22" s="36" t="s">
        <v>164</v>
      </c>
      <c r="C22" s="39">
        <v>15.5178895207243</v>
      </c>
      <c r="D22" s="39">
        <v>14.1593618468643</v>
      </c>
      <c r="E22" s="39">
        <v>15.2409347552762</v>
      </c>
      <c r="F22" s="39">
        <v>2.8496593196536102</v>
      </c>
      <c r="G22" s="39">
        <v>87.463373288438007</v>
      </c>
      <c r="H22" s="39">
        <v>1.70536738106456</v>
      </c>
      <c r="I22" s="39">
        <v>22.490823669580699</v>
      </c>
      <c r="J22" s="39">
        <v>53.626433159751002</v>
      </c>
      <c r="K22" s="39">
        <v>59.958318131060203</v>
      </c>
      <c r="L22" s="39">
        <v>16.447015803024101</v>
      </c>
      <c r="M22" s="39">
        <v>33.177303241717603</v>
      </c>
      <c r="N22" s="39">
        <v>0.75325770572527795</v>
      </c>
      <c r="O22" s="39">
        <v>7.9561039808206697</v>
      </c>
      <c r="P22" s="39">
        <v>54.452062789391697</v>
      </c>
      <c r="Q22" s="39">
        <v>57.911077008563502</v>
      </c>
      <c r="R22" s="39">
        <v>47.818882788779803</v>
      </c>
      <c r="S22" s="39" t="s">
        <v>166</v>
      </c>
      <c r="T22" s="39" t="s">
        <v>166</v>
      </c>
      <c r="U22" s="39">
        <v>53.822854852206397</v>
      </c>
      <c r="V22" s="39">
        <v>10.4162132444779</v>
      </c>
      <c r="W22" s="39">
        <v>8.3717270370098493</v>
      </c>
      <c r="X22" s="39" t="s">
        <v>166</v>
      </c>
      <c r="Y22" s="40" t="s">
        <v>166</v>
      </c>
      <c r="Z22" s="39" t="s">
        <v>166</v>
      </c>
      <c r="AA22" s="39" t="s">
        <v>166</v>
      </c>
      <c r="AB22" s="39" t="s">
        <v>166</v>
      </c>
      <c r="AC22" s="39">
        <v>24.803339309424299</v>
      </c>
      <c r="AD22" s="38">
        <v>7.3594858799339802</v>
      </c>
    </row>
    <row r="23" spans="1:30">
      <c r="A23" s="26" t="s">
        <v>23</v>
      </c>
      <c r="B23" s="36" t="s">
        <v>123</v>
      </c>
      <c r="C23" s="39">
        <v>15.4874202137258</v>
      </c>
      <c r="D23" s="39">
        <v>13.2969223647424</v>
      </c>
      <c r="E23" s="39">
        <v>4.1212837387971302</v>
      </c>
      <c r="F23" s="39">
        <v>3.17441495124462</v>
      </c>
      <c r="G23" s="39">
        <v>98.208078074392802</v>
      </c>
      <c r="H23" s="39">
        <v>1.70290840343713</v>
      </c>
      <c r="I23" s="39">
        <v>15.453454952502</v>
      </c>
      <c r="J23" s="39">
        <v>67.605261497591101</v>
      </c>
      <c r="K23" s="39">
        <v>44.948817586173703</v>
      </c>
      <c r="L23" s="39">
        <v>47.314798365938401</v>
      </c>
      <c r="M23" s="39">
        <v>66.270201446335804</v>
      </c>
      <c r="N23" s="39" t="s">
        <v>166</v>
      </c>
      <c r="O23" s="39">
        <v>11.0537785107133</v>
      </c>
      <c r="P23" s="39">
        <v>7.2398968736499398</v>
      </c>
      <c r="Q23" s="39">
        <v>5.4267154591598104</v>
      </c>
      <c r="R23" s="39">
        <v>40.065057254990201</v>
      </c>
      <c r="S23" s="39">
        <v>440.12266047066299</v>
      </c>
      <c r="T23" s="39" t="s">
        <v>166</v>
      </c>
      <c r="U23" s="39">
        <v>77.985897123854599</v>
      </c>
      <c r="V23" s="39">
        <v>30.7031507227472</v>
      </c>
      <c r="W23" s="39">
        <v>51.559614080067703</v>
      </c>
      <c r="X23" s="39">
        <v>7.2664727647450604</v>
      </c>
      <c r="Y23" s="40" t="s">
        <v>166</v>
      </c>
      <c r="Z23" s="39">
        <v>20.949761330551102</v>
      </c>
      <c r="AA23" s="39" t="s">
        <v>166</v>
      </c>
      <c r="AB23" s="39" t="s">
        <v>166</v>
      </c>
      <c r="AC23" s="39">
        <v>9.1702718085423207</v>
      </c>
      <c r="AD23" s="38">
        <v>0.54800007884362301</v>
      </c>
    </row>
    <row r="24" spans="1:30">
      <c r="A24" s="26" t="s">
        <v>24</v>
      </c>
      <c r="B24" s="36" t="s">
        <v>122</v>
      </c>
      <c r="C24" s="39">
        <v>19.562758584913301</v>
      </c>
      <c r="D24" s="39">
        <v>15.7236575392263</v>
      </c>
      <c r="E24" s="39">
        <v>3.9996734931712301</v>
      </c>
      <c r="F24" s="39">
        <v>1.00230363676554</v>
      </c>
      <c r="G24" s="39">
        <v>49.200115793104402</v>
      </c>
      <c r="H24" s="39">
        <v>0.427272839208786</v>
      </c>
      <c r="I24" s="39">
        <v>6.4622494416733698</v>
      </c>
      <c r="J24" s="39">
        <v>45.287649540893803</v>
      </c>
      <c r="K24" s="39">
        <v>62.728728407317099</v>
      </c>
      <c r="L24" s="39">
        <v>19.183462064701398</v>
      </c>
      <c r="M24" s="39">
        <v>38.323476904423501</v>
      </c>
      <c r="N24" s="39">
        <v>3.5158721284127199</v>
      </c>
      <c r="O24" s="39">
        <v>6.2933895599137299</v>
      </c>
      <c r="P24" s="39">
        <v>686.05985894778598</v>
      </c>
      <c r="Q24" s="39">
        <v>678.83179616996301</v>
      </c>
      <c r="R24" s="39">
        <v>49.083386926411798</v>
      </c>
      <c r="S24" s="39" t="s">
        <v>166</v>
      </c>
      <c r="T24" s="39" t="s">
        <v>166</v>
      </c>
      <c r="U24" s="39">
        <v>116.288358781813</v>
      </c>
      <c r="V24" s="39">
        <v>57.944731653019602</v>
      </c>
      <c r="W24" s="39">
        <v>57.5683353478478</v>
      </c>
      <c r="X24" s="39" t="s">
        <v>166</v>
      </c>
      <c r="Y24" s="40" t="s">
        <v>166</v>
      </c>
      <c r="Z24" s="39">
        <v>91.018208514860206</v>
      </c>
      <c r="AA24" s="39" t="s">
        <v>166</v>
      </c>
      <c r="AB24" s="39" t="s">
        <v>166</v>
      </c>
      <c r="AC24" s="39">
        <v>20.010173981391699</v>
      </c>
      <c r="AD24" s="38">
        <v>2.9812846307680498</v>
      </c>
    </row>
    <row r="25" spans="1:30">
      <c r="A25" s="26" t="s">
        <v>25</v>
      </c>
      <c r="B25" s="36" t="s">
        <v>165</v>
      </c>
      <c r="C25" s="39">
        <v>14.132223521157</v>
      </c>
      <c r="D25" s="39">
        <v>13.109616581740299</v>
      </c>
      <c r="E25" s="39">
        <v>6.6377318702220096</v>
      </c>
      <c r="F25" s="39">
        <v>1.34582241047481</v>
      </c>
      <c r="G25" s="39">
        <v>95.969885284904194</v>
      </c>
      <c r="H25" s="39">
        <v>0.38690806688782398</v>
      </c>
      <c r="I25" s="39">
        <v>3.3062178235701798</v>
      </c>
      <c r="J25" s="39">
        <v>64.0762340204883</v>
      </c>
      <c r="K25" s="39">
        <v>58.3666544067339</v>
      </c>
      <c r="L25" s="39">
        <v>13.4760311366456</v>
      </c>
      <c r="M25" s="39">
        <v>99.997352868039897</v>
      </c>
      <c r="N25" s="39" t="s">
        <v>166</v>
      </c>
      <c r="O25" s="39">
        <v>11.702405047562801</v>
      </c>
      <c r="P25" s="39">
        <v>9.6243760481199701</v>
      </c>
      <c r="Q25" s="39">
        <v>8.0340102466672807</v>
      </c>
      <c r="R25" s="39">
        <v>47.5819819913063</v>
      </c>
      <c r="S25" s="39" t="s">
        <v>166</v>
      </c>
      <c r="T25" s="39" t="s">
        <v>166</v>
      </c>
      <c r="U25" s="39">
        <v>135.19416699217999</v>
      </c>
      <c r="V25" s="39" t="s">
        <v>166</v>
      </c>
      <c r="W25" s="39" t="s">
        <v>166</v>
      </c>
      <c r="X25" s="39" t="s">
        <v>166</v>
      </c>
      <c r="Y25" s="40" t="s">
        <v>166</v>
      </c>
      <c r="Z25" s="39" t="s">
        <v>166</v>
      </c>
      <c r="AA25" s="39" t="s">
        <v>166</v>
      </c>
      <c r="AB25" s="39" t="s">
        <v>166</v>
      </c>
      <c r="AC25" s="39">
        <v>31.090665542951399</v>
      </c>
      <c r="AD25" s="38">
        <v>16.250467364361601</v>
      </c>
    </row>
    <row r="26" spans="1:30" ht="15.75" customHeight="1">
      <c r="A26" s="47"/>
      <c r="B26" s="36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40"/>
      <c r="Z26" s="39"/>
      <c r="AA26" s="39"/>
      <c r="AB26" s="39"/>
      <c r="AC26" s="39"/>
      <c r="AD26" s="38"/>
    </row>
    <row r="27" spans="1:30">
      <c r="A27" s="416" t="s">
        <v>169</v>
      </c>
      <c r="B27" s="416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  <c r="V27" s="416"/>
      <c r="W27" s="416"/>
      <c r="X27" s="416"/>
      <c r="Y27" s="416"/>
      <c r="Z27" s="416"/>
      <c r="AA27" s="416"/>
      <c r="AB27" s="416"/>
      <c r="AC27" s="416"/>
    </row>
    <row r="28" spans="1:30">
      <c r="A28" s="417" t="s">
        <v>112</v>
      </c>
      <c r="B28" s="417"/>
      <c r="C28" s="417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7"/>
      <c r="AB28" s="417"/>
      <c r="AC28" s="417"/>
    </row>
    <row r="29" spans="1:30">
      <c r="A29" s="407" t="s">
        <v>115</v>
      </c>
      <c r="B29" s="407"/>
      <c r="C29" s="407"/>
      <c r="D29" s="407"/>
      <c r="E29" s="407"/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</row>
    <row r="30" spans="1:30" s="23" customFormat="1" ht="53.25" customHeight="1">
      <c r="A30" s="407" t="s">
        <v>185</v>
      </c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</row>
    <row r="31" spans="1:30">
      <c r="A31" s="414" t="s">
        <v>116</v>
      </c>
      <c r="B31" s="414"/>
      <c r="C31" s="414"/>
      <c r="D31" s="414"/>
      <c r="E31" s="414"/>
      <c r="F31" s="414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30">
      <c r="A32" s="414" t="s">
        <v>117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31"/>
      <c r="O32" s="31"/>
      <c r="X32" s="31"/>
      <c r="Y32" s="31"/>
      <c r="Z32" s="31"/>
      <c r="AA32" s="31"/>
      <c r="AB32" s="31"/>
      <c r="AC32" s="31"/>
    </row>
    <row r="33" spans="1:29">
      <c r="A33" s="414" t="s">
        <v>118</v>
      </c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  <c r="M33" s="414"/>
      <c r="N33" s="31"/>
      <c r="O33" s="31"/>
      <c r="X33" s="31"/>
      <c r="Y33" s="31"/>
      <c r="Z33" s="31"/>
      <c r="AA33" s="31"/>
      <c r="AB33" s="31"/>
      <c r="AC33" s="31"/>
    </row>
    <row r="34" spans="1:29">
      <c r="A34" s="25" t="s">
        <v>120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X34" s="18"/>
      <c r="Y34" s="18"/>
      <c r="Z34" s="18"/>
      <c r="AA34" s="18"/>
      <c r="AB34" s="18"/>
      <c r="AC34" s="18"/>
    </row>
    <row r="35" spans="1:2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15" t="s">
        <v>26</v>
      </c>
      <c r="B36" s="418" t="s">
        <v>27</v>
      </c>
      <c r="C36" s="418"/>
      <c r="D36" s="418"/>
      <c r="E36" s="418"/>
      <c r="F36" s="418" t="s">
        <v>28</v>
      </c>
      <c r="G36" s="418"/>
      <c r="H36" s="418"/>
      <c r="I36" s="418"/>
      <c r="J36" s="418"/>
      <c r="K36" s="418" t="s">
        <v>29</v>
      </c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8"/>
      <c r="AA36" s="418"/>
    </row>
    <row r="37" spans="1:29">
      <c r="A37" s="15" t="s">
        <v>132</v>
      </c>
      <c r="B37" s="407" t="s">
        <v>30</v>
      </c>
      <c r="C37" s="407"/>
      <c r="D37" s="407"/>
      <c r="E37" s="407"/>
      <c r="F37" s="408" t="s">
        <v>31</v>
      </c>
      <c r="G37" s="408"/>
      <c r="H37" s="408"/>
      <c r="I37" s="408"/>
      <c r="J37" s="408"/>
      <c r="K37" s="409" t="s">
        <v>32</v>
      </c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  <c r="AA37" s="409"/>
    </row>
    <row r="38" spans="1:29" ht="35.25" customHeight="1">
      <c r="A38" s="15" t="s">
        <v>133</v>
      </c>
      <c r="B38" s="407" t="s">
        <v>33</v>
      </c>
      <c r="C38" s="407"/>
      <c r="D38" s="407"/>
      <c r="E38" s="407"/>
      <c r="F38" s="408" t="s">
        <v>34</v>
      </c>
      <c r="G38" s="408"/>
      <c r="H38" s="408"/>
      <c r="I38" s="408"/>
      <c r="J38" s="408"/>
      <c r="K38" s="409" t="s">
        <v>35</v>
      </c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409"/>
    </row>
    <row r="39" spans="1:29">
      <c r="A39" s="15" t="s">
        <v>134</v>
      </c>
      <c r="B39" s="407" t="s">
        <v>36</v>
      </c>
      <c r="C39" s="407"/>
      <c r="D39" s="407"/>
      <c r="E39" s="407"/>
      <c r="F39" s="408" t="s">
        <v>37</v>
      </c>
      <c r="G39" s="408"/>
      <c r="H39" s="408"/>
      <c r="I39" s="408"/>
      <c r="J39" s="408"/>
      <c r="K39" s="409" t="s">
        <v>38</v>
      </c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</row>
    <row r="40" spans="1:29">
      <c r="A40" s="15" t="s">
        <v>135</v>
      </c>
      <c r="B40" s="407" t="s">
        <v>39</v>
      </c>
      <c r="C40" s="407"/>
      <c r="D40" s="407"/>
      <c r="E40" s="407"/>
      <c r="F40" s="408" t="s">
        <v>40</v>
      </c>
      <c r="G40" s="408"/>
      <c r="H40" s="408"/>
      <c r="I40" s="408"/>
      <c r="J40" s="408"/>
      <c r="K40" s="409" t="s">
        <v>41</v>
      </c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</row>
    <row r="41" spans="1:29" ht="31.5" customHeight="1">
      <c r="A41" s="15" t="s">
        <v>136</v>
      </c>
      <c r="B41" s="407" t="s">
        <v>42</v>
      </c>
      <c r="C41" s="407"/>
      <c r="D41" s="407"/>
      <c r="E41" s="407"/>
      <c r="F41" s="408" t="s">
        <v>43</v>
      </c>
      <c r="G41" s="408"/>
      <c r="H41" s="408"/>
      <c r="I41" s="408"/>
      <c r="J41" s="408"/>
      <c r="K41" s="409" t="s">
        <v>44</v>
      </c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</row>
    <row r="42" spans="1:29">
      <c r="A42" s="15" t="s">
        <v>137</v>
      </c>
      <c r="B42" s="407" t="s">
        <v>45</v>
      </c>
      <c r="C42" s="407"/>
      <c r="D42" s="407"/>
      <c r="E42" s="407"/>
      <c r="F42" s="408" t="s">
        <v>46</v>
      </c>
      <c r="G42" s="408"/>
      <c r="H42" s="408"/>
      <c r="I42" s="408"/>
      <c r="J42" s="408"/>
      <c r="K42" s="411" t="s">
        <v>47</v>
      </c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411"/>
    </row>
    <row r="43" spans="1:29">
      <c r="A43" s="15" t="s">
        <v>138</v>
      </c>
      <c r="B43" s="407" t="s">
        <v>48</v>
      </c>
      <c r="C43" s="407"/>
      <c r="D43" s="407"/>
      <c r="E43" s="407"/>
      <c r="F43" s="408" t="s">
        <v>49</v>
      </c>
      <c r="G43" s="408"/>
      <c r="H43" s="408"/>
      <c r="I43" s="408"/>
      <c r="J43" s="408"/>
      <c r="K43" s="411" t="s">
        <v>50</v>
      </c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/>
      <c r="Y43" s="411"/>
      <c r="Z43" s="411"/>
      <c r="AA43" s="411"/>
    </row>
    <row r="44" spans="1:29" ht="27.75" customHeight="1">
      <c r="A44" s="15" t="s">
        <v>139</v>
      </c>
      <c r="B44" s="407" t="s">
        <v>51</v>
      </c>
      <c r="C44" s="407"/>
      <c r="D44" s="407"/>
      <c r="E44" s="407"/>
      <c r="F44" s="408" t="s">
        <v>52</v>
      </c>
      <c r="G44" s="408"/>
      <c r="H44" s="408"/>
      <c r="I44" s="408"/>
      <c r="J44" s="408"/>
      <c r="K44" s="409" t="s">
        <v>53</v>
      </c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  <c r="AA44" s="409"/>
    </row>
    <row r="45" spans="1:29">
      <c r="A45" s="15" t="s">
        <v>140</v>
      </c>
      <c r="B45" s="407" t="s">
        <v>54</v>
      </c>
      <c r="C45" s="407"/>
      <c r="D45" s="407"/>
      <c r="E45" s="407"/>
      <c r="F45" s="408" t="s">
        <v>55</v>
      </c>
      <c r="G45" s="408"/>
      <c r="H45" s="408"/>
      <c r="I45" s="408"/>
      <c r="J45" s="408"/>
      <c r="K45" s="409" t="s">
        <v>56</v>
      </c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  <c r="AA45" s="409"/>
    </row>
    <row r="46" spans="1:29">
      <c r="A46" s="15" t="s">
        <v>141</v>
      </c>
      <c r="B46" s="407" t="s">
        <v>57</v>
      </c>
      <c r="C46" s="407"/>
      <c r="D46" s="407"/>
      <c r="E46" s="407"/>
      <c r="F46" s="408" t="s">
        <v>58</v>
      </c>
      <c r="G46" s="408"/>
      <c r="H46" s="408"/>
      <c r="I46" s="408"/>
      <c r="J46" s="408"/>
      <c r="K46" s="409" t="s">
        <v>59</v>
      </c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</row>
    <row r="47" spans="1:29" ht="31.5" customHeight="1">
      <c r="A47" s="15" t="s">
        <v>142</v>
      </c>
      <c r="B47" s="407" t="s">
        <v>60</v>
      </c>
      <c r="C47" s="407"/>
      <c r="D47" s="407"/>
      <c r="E47" s="407"/>
      <c r="F47" s="408" t="s">
        <v>61</v>
      </c>
      <c r="G47" s="408"/>
      <c r="H47" s="408"/>
      <c r="I47" s="408"/>
      <c r="J47" s="408"/>
      <c r="K47" s="409" t="s">
        <v>62</v>
      </c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  <c r="AA47" s="409"/>
    </row>
    <row r="48" spans="1:29" ht="30.75" customHeight="1">
      <c r="A48" s="15" t="s">
        <v>143</v>
      </c>
      <c r="B48" s="407" t="s">
        <v>63</v>
      </c>
      <c r="C48" s="407"/>
      <c r="D48" s="407"/>
      <c r="E48" s="407"/>
      <c r="F48" s="408" t="s">
        <v>64</v>
      </c>
      <c r="G48" s="408"/>
      <c r="H48" s="408"/>
      <c r="I48" s="408"/>
      <c r="J48" s="408"/>
      <c r="K48" s="409" t="s">
        <v>65</v>
      </c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409"/>
    </row>
    <row r="49" spans="1:27">
      <c r="A49" s="15" t="s">
        <v>144</v>
      </c>
      <c r="B49" s="407" t="s">
        <v>66</v>
      </c>
      <c r="C49" s="407"/>
      <c r="D49" s="407"/>
      <c r="E49" s="407"/>
      <c r="F49" s="408" t="s">
        <v>67</v>
      </c>
      <c r="G49" s="408"/>
      <c r="H49" s="408"/>
      <c r="I49" s="408"/>
      <c r="J49" s="408"/>
      <c r="K49" s="409" t="s">
        <v>68</v>
      </c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  <c r="AA49" s="409"/>
    </row>
    <row r="50" spans="1:27" ht="33.75" customHeight="1">
      <c r="A50" s="15" t="s">
        <v>145</v>
      </c>
      <c r="B50" s="407" t="s">
        <v>69</v>
      </c>
      <c r="C50" s="407"/>
      <c r="D50" s="407"/>
      <c r="E50" s="407"/>
      <c r="F50" s="408" t="s">
        <v>70</v>
      </c>
      <c r="G50" s="408"/>
      <c r="H50" s="408"/>
      <c r="I50" s="408"/>
      <c r="J50" s="408"/>
      <c r="K50" s="409" t="s">
        <v>71</v>
      </c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  <c r="AA50" s="409"/>
    </row>
    <row r="51" spans="1:27" ht="31.5" customHeight="1">
      <c r="A51" s="15" t="s">
        <v>146</v>
      </c>
      <c r="B51" s="407" t="s">
        <v>72</v>
      </c>
      <c r="C51" s="407"/>
      <c r="D51" s="407"/>
      <c r="E51" s="407"/>
      <c r="F51" s="408" t="s">
        <v>73</v>
      </c>
      <c r="G51" s="408"/>
      <c r="H51" s="408"/>
      <c r="I51" s="408"/>
      <c r="J51" s="408"/>
      <c r="K51" s="409" t="s">
        <v>74</v>
      </c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  <c r="AA51" s="409"/>
    </row>
    <row r="52" spans="1:27">
      <c r="A52" s="15" t="s">
        <v>147</v>
      </c>
      <c r="B52" s="407" t="s">
        <v>75</v>
      </c>
      <c r="C52" s="407"/>
      <c r="D52" s="407"/>
      <c r="E52" s="407"/>
      <c r="F52" s="408" t="s">
        <v>76</v>
      </c>
      <c r="G52" s="408"/>
      <c r="H52" s="408"/>
      <c r="I52" s="408"/>
      <c r="J52" s="408"/>
      <c r="K52" s="409" t="s">
        <v>77</v>
      </c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  <c r="AA52" s="409"/>
    </row>
    <row r="53" spans="1:27">
      <c r="A53" s="15" t="s">
        <v>148</v>
      </c>
      <c r="B53" s="407" t="s">
        <v>78</v>
      </c>
      <c r="C53" s="407"/>
      <c r="D53" s="407"/>
      <c r="E53" s="407"/>
      <c r="F53" s="408" t="s">
        <v>79</v>
      </c>
      <c r="G53" s="408"/>
      <c r="H53" s="408"/>
      <c r="I53" s="408"/>
      <c r="J53" s="408"/>
      <c r="K53" s="409" t="s">
        <v>80</v>
      </c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</row>
    <row r="54" spans="1:27" ht="33" customHeight="1">
      <c r="A54" s="15" t="s">
        <v>149</v>
      </c>
      <c r="B54" s="407" t="s">
        <v>161</v>
      </c>
      <c r="C54" s="407"/>
      <c r="D54" s="407"/>
      <c r="E54" s="407"/>
      <c r="F54" s="408" t="s">
        <v>81</v>
      </c>
      <c r="G54" s="408"/>
      <c r="H54" s="408"/>
      <c r="I54" s="408"/>
      <c r="J54" s="408"/>
      <c r="K54" s="409" t="s">
        <v>82</v>
      </c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</row>
    <row r="55" spans="1:27">
      <c r="A55" s="15" t="s">
        <v>150</v>
      </c>
      <c r="B55" s="407" t="s">
        <v>83</v>
      </c>
      <c r="C55" s="407"/>
      <c r="D55" s="407"/>
      <c r="E55" s="407"/>
      <c r="F55" s="408" t="s">
        <v>84</v>
      </c>
      <c r="G55" s="408"/>
      <c r="H55" s="408"/>
      <c r="I55" s="408"/>
      <c r="J55" s="408"/>
      <c r="K55" s="409" t="s">
        <v>85</v>
      </c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409"/>
    </row>
    <row r="56" spans="1:27">
      <c r="A56" s="15" t="s">
        <v>151</v>
      </c>
      <c r="B56" s="407" t="s">
        <v>86</v>
      </c>
      <c r="C56" s="407"/>
      <c r="D56" s="407"/>
      <c r="E56" s="407"/>
      <c r="F56" s="408" t="s">
        <v>87</v>
      </c>
      <c r="G56" s="408"/>
      <c r="H56" s="408"/>
      <c r="I56" s="408"/>
      <c r="J56" s="408"/>
      <c r="K56" s="411" t="s">
        <v>88</v>
      </c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/>
      <c r="Y56" s="411"/>
      <c r="Z56" s="411"/>
      <c r="AA56" s="411"/>
    </row>
    <row r="57" spans="1:27">
      <c r="A57" s="15" t="s">
        <v>152</v>
      </c>
      <c r="B57" s="407" t="s">
        <v>89</v>
      </c>
      <c r="C57" s="407"/>
      <c r="D57" s="407"/>
      <c r="E57" s="407"/>
      <c r="F57" s="408" t="s">
        <v>90</v>
      </c>
      <c r="G57" s="408"/>
      <c r="H57" s="408"/>
      <c r="I57" s="408"/>
      <c r="J57" s="408"/>
      <c r="K57" s="411" t="s">
        <v>91</v>
      </c>
      <c r="L57" s="411"/>
      <c r="M57" s="411"/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/>
      <c r="Y57" s="411"/>
      <c r="Z57" s="411"/>
      <c r="AA57" s="411"/>
    </row>
    <row r="58" spans="1:27">
      <c r="A58" s="15" t="s">
        <v>153</v>
      </c>
      <c r="B58" s="407" t="s">
        <v>92</v>
      </c>
      <c r="C58" s="407"/>
      <c r="D58" s="407"/>
      <c r="E58" s="407"/>
      <c r="F58" s="408" t="s">
        <v>121</v>
      </c>
      <c r="G58" s="408"/>
      <c r="H58" s="408"/>
      <c r="I58" s="408"/>
      <c r="J58" s="408"/>
      <c r="K58" s="411" t="s">
        <v>93</v>
      </c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</row>
    <row r="59" spans="1:27" ht="35.25" customHeight="1">
      <c r="A59" s="34" t="s">
        <v>159</v>
      </c>
      <c r="B59" s="407" t="s">
        <v>167</v>
      </c>
      <c r="C59" s="407"/>
      <c r="D59" s="407"/>
      <c r="E59" s="407"/>
      <c r="F59" s="408" t="s">
        <v>160</v>
      </c>
      <c r="G59" s="408"/>
      <c r="H59" s="408"/>
      <c r="I59" s="408"/>
      <c r="J59" s="408"/>
      <c r="K59" s="411" t="s">
        <v>168</v>
      </c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</row>
    <row r="60" spans="1:27">
      <c r="A60" s="15" t="s">
        <v>154</v>
      </c>
      <c r="B60" s="407" t="s">
        <v>94</v>
      </c>
      <c r="C60" s="407"/>
      <c r="D60" s="407"/>
      <c r="E60" s="407"/>
      <c r="F60" s="408" t="s">
        <v>95</v>
      </c>
      <c r="G60" s="408"/>
      <c r="H60" s="408"/>
      <c r="I60" s="408"/>
      <c r="J60" s="408"/>
      <c r="K60" s="409" t="s">
        <v>96</v>
      </c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</row>
    <row r="61" spans="1:27" ht="31.5" customHeight="1">
      <c r="A61" s="15" t="s">
        <v>155</v>
      </c>
      <c r="B61" s="407" t="s">
        <v>97</v>
      </c>
      <c r="C61" s="407"/>
      <c r="D61" s="407"/>
      <c r="E61" s="407"/>
      <c r="F61" s="408" t="s">
        <v>98</v>
      </c>
      <c r="G61" s="408"/>
      <c r="H61" s="408"/>
      <c r="I61" s="408"/>
      <c r="J61" s="408"/>
      <c r="K61" s="409" t="s">
        <v>99</v>
      </c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409"/>
    </row>
    <row r="62" spans="1:27" ht="30" customHeight="1">
      <c r="A62" s="15" t="s">
        <v>156</v>
      </c>
      <c r="B62" s="407" t="s">
        <v>100</v>
      </c>
      <c r="C62" s="407"/>
      <c r="D62" s="407"/>
      <c r="E62" s="407"/>
      <c r="F62" s="408" t="s">
        <v>101</v>
      </c>
      <c r="G62" s="408"/>
      <c r="H62" s="408"/>
      <c r="I62" s="408"/>
      <c r="J62" s="408"/>
      <c r="K62" s="409" t="s">
        <v>119</v>
      </c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409"/>
    </row>
    <row r="63" spans="1:27" ht="28.5" customHeight="1">
      <c r="A63" s="15" t="s">
        <v>157</v>
      </c>
      <c r="B63" s="407" t="s">
        <v>102</v>
      </c>
      <c r="C63" s="407"/>
      <c r="D63" s="407"/>
      <c r="E63" s="407"/>
      <c r="F63" s="408" t="s">
        <v>103</v>
      </c>
      <c r="G63" s="408"/>
      <c r="H63" s="408"/>
      <c r="I63" s="408"/>
      <c r="J63" s="408"/>
      <c r="K63" s="409" t="s">
        <v>104</v>
      </c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409"/>
    </row>
    <row r="64" spans="1:27" ht="34.5" customHeight="1">
      <c r="A64" s="15" t="s">
        <v>158</v>
      </c>
      <c r="B64" s="407" t="s">
        <v>105</v>
      </c>
      <c r="C64" s="407"/>
      <c r="D64" s="407"/>
      <c r="E64" s="407"/>
      <c r="F64" s="408" t="s">
        <v>106</v>
      </c>
      <c r="G64" s="408"/>
      <c r="H64" s="408"/>
      <c r="I64" s="408"/>
      <c r="J64" s="408"/>
      <c r="K64" s="410" t="s">
        <v>107</v>
      </c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410"/>
      <c r="Z64" s="410"/>
      <c r="AA64" s="410"/>
    </row>
  </sheetData>
  <mergeCells count="97">
    <mergeCell ref="B36:E36"/>
    <mergeCell ref="F36:J36"/>
    <mergeCell ref="K36:AA36"/>
    <mergeCell ref="B37:E37"/>
    <mergeCell ref="F37:J37"/>
    <mergeCell ref="K37:AA37"/>
    <mergeCell ref="A29:AC29"/>
    <mergeCell ref="A30:AC30"/>
    <mergeCell ref="A31:F31"/>
    <mergeCell ref="A32:M32"/>
    <mergeCell ref="A33:M33"/>
    <mergeCell ref="A1:O1"/>
    <mergeCell ref="A3:O3"/>
    <mergeCell ref="A4:C4"/>
    <mergeCell ref="A27:AC27"/>
    <mergeCell ref="A28:AC28"/>
    <mergeCell ref="B38:E38"/>
    <mergeCell ref="F38:J38"/>
    <mergeCell ref="K38:AA38"/>
    <mergeCell ref="B39:E39"/>
    <mergeCell ref="F39:J39"/>
    <mergeCell ref="K39:AA39"/>
    <mergeCell ref="B40:E40"/>
    <mergeCell ref="F40:J40"/>
    <mergeCell ref="K40:AA40"/>
    <mergeCell ref="B41:E41"/>
    <mergeCell ref="F41:J41"/>
    <mergeCell ref="K41:AA41"/>
    <mergeCell ref="B42:E42"/>
    <mergeCell ref="F42:J42"/>
    <mergeCell ref="K42:AA42"/>
    <mergeCell ref="B43:E43"/>
    <mergeCell ref="F43:J43"/>
    <mergeCell ref="K43:AA43"/>
    <mergeCell ref="B44:E44"/>
    <mergeCell ref="F44:J44"/>
    <mergeCell ref="K44:AA44"/>
    <mergeCell ref="B45:E45"/>
    <mergeCell ref="F45:J45"/>
    <mergeCell ref="K45:AA45"/>
    <mergeCell ref="B46:E46"/>
    <mergeCell ref="F46:J46"/>
    <mergeCell ref="K46:AA46"/>
    <mergeCell ref="B47:E47"/>
    <mergeCell ref="F47:J47"/>
    <mergeCell ref="K47:AA47"/>
    <mergeCell ref="B48:E48"/>
    <mergeCell ref="F48:J48"/>
    <mergeCell ref="K48:AA48"/>
    <mergeCell ref="B49:E49"/>
    <mergeCell ref="F49:J49"/>
    <mergeCell ref="K49:AA49"/>
    <mergeCell ref="B50:E50"/>
    <mergeCell ref="F50:J50"/>
    <mergeCell ref="K50:AA50"/>
    <mergeCell ref="B51:E51"/>
    <mergeCell ref="F51:J51"/>
    <mergeCell ref="K51:AA51"/>
    <mergeCell ref="B52:E52"/>
    <mergeCell ref="F52:J52"/>
    <mergeCell ref="K52:AA52"/>
    <mergeCell ref="B53:E53"/>
    <mergeCell ref="F53:J53"/>
    <mergeCell ref="K53:AA53"/>
    <mergeCell ref="B54:E54"/>
    <mergeCell ref="F54:J54"/>
    <mergeCell ref="K54:AA54"/>
    <mergeCell ref="B55:E55"/>
    <mergeCell ref="F55:J55"/>
    <mergeCell ref="K55:AA55"/>
    <mergeCell ref="B56:E56"/>
    <mergeCell ref="F56:J56"/>
    <mergeCell ref="K56:AA56"/>
    <mergeCell ref="B57:E57"/>
    <mergeCell ref="F57:J57"/>
    <mergeCell ref="K57:AA57"/>
    <mergeCell ref="B58:E58"/>
    <mergeCell ref="F58:J58"/>
    <mergeCell ref="K58:AA58"/>
    <mergeCell ref="B60:E60"/>
    <mergeCell ref="F60:J60"/>
    <mergeCell ref="K60:AA60"/>
    <mergeCell ref="K59:AA59"/>
    <mergeCell ref="F59:J59"/>
    <mergeCell ref="B59:E59"/>
    <mergeCell ref="B61:E61"/>
    <mergeCell ref="F61:J61"/>
    <mergeCell ref="K61:AA61"/>
    <mergeCell ref="B64:E64"/>
    <mergeCell ref="F64:J64"/>
    <mergeCell ref="K64:AA64"/>
    <mergeCell ref="B62:E62"/>
    <mergeCell ref="F62:J62"/>
    <mergeCell ref="K62:AA62"/>
    <mergeCell ref="B63:E63"/>
    <mergeCell ref="F63:J63"/>
    <mergeCell ref="K63:AA63"/>
  </mergeCells>
  <hyperlinks>
    <hyperlink ref="A4" r:id="rId1"/>
    <hyperlink ref="A32" r:id="rId2" display="http://fsi.imf.org/misc/FSI%20Concepts%20and%20Definitions.pdf"/>
    <hyperlink ref="A33" r:id="rId3" display="http://fsi.imf.org/CountryList.aspx"/>
    <hyperlink ref="A31:F31" r:id="rId4" display="http://www.imf.org/external/pubs/ft/fsi/guide/2006/index.htm"/>
    <hyperlink ref="A31" r:id="rId5" display="http://www.imf.org/external/pubs/ft/fsi/guide/2006/index.htm"/>
    <hyperlink ref="A34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56"/>
  <sheetViews>
    <sheetView workbookViewId="0">
      <selection activeCell="A4" sqref="A4"/>
    </sheetView>
  </sheetViews>
  <sheetFormatPr defaultRowHeight="15.75"/>
  <cols>
    <col min="1" max="1" width="9" style="130"/>
    <col min="2" max="2" width="11.125" style="130" customWidth="1"/>
    <col min="3" max="3" width="13.5" style="130" customWidth="1"/>
    <col min="4" max="4" width="21.875" style="130" customWidth="1"/>
    <col min="5" max="16384" width="9" style="130"/>
  </cols>
  <sheetData>
    <row r="1" spans="1:4">
      <c r="A1" s="129" t="s">
        <v>279</v>
      </c>
    </row>
    <row r="3" spans="1:4">
      <c r="A3" s="129" t="s">
        <v>879</v>
      </c>
    </row>
    <row r="4" spans="1:4">
      <c r="A4" s="13" t="s">
        <v>223</v>
      </c>
    </row>
    <row r="6" spans="1:4">
      <c r="B6" s="436" t="s">
        <v>227</v>
      </c>
      <c r="C6" s="436"/>
      <c r="D6" s="436"/>
    </row>
    <row r="7" spans="1:4" ht="51.75" customHeight="1">
      <c r="B7" s="140" t="s">
        <v>305</v>
      </c>
      <c r="C7" s="140" t="s">
        <v>306</v>
      </c>
      <c r="D7" s="140" t="s">
        <v>307</v>
      </c>
    </row>
    <row r="8" spans="1:4">
      <c r="A8" s="134">
        <v>41244</v>
      </c>
      <c r="B8" s="142">
        <v>1.93</v>
      </c>
      <c r="C8" s="142">
        <v>2.63</v>
      </c>
      <c r="D8" s="142">
        <v>5.63</v>
      </c>
    </row>
    <row r="9" spans="1:4">
      <c r="A9" s="134">
        <v>41275</v>
      </c>
      <c r="B9" s="142">
        <v>1.9</v>
      </c>
      <c r="C9" s="142">
        <v>2.65</v>
      </c>
      <c r="D9" s="142">
        <v>5.58</v>
      </c>
    </row>
    <row r="10" spans="1:4">
      <c r="A10" s="134">
        <v>41306</v>
      </c>
      <c r="B10" s="142">
        <v>2.0499999999999998</v>
      </c>
      <c r="C10" s="142">
        <v>2.84</v>
      </c>
      <c r="D10" s="142">
        <v>5.63</v>
      </c>
    </row>
    <row r="11" spans="1:4">
      <c r="A11" s="134">
        <v>41334</v>
      </c>
      <c r="B11" s="142">
        <v>2.1800000000000002</v>
      </c>
      <c r="C11" s="142">
        <v>3</v>
      </c>
      <c r="D11" s="142">
        <v>5.74</v>
      </c>
    </row>
    <row r="12" spans="1:4">
      <c r="A12" s="134">
        <v>41365</v>
      </c>
      <c r="B12" s="142">
        <v>2.15</v>
      </c>
      <c r="C12" s="142">
        <v>3</v>
      </c>
      <c r="D12" s="142">
        <v>5.67</v>
      </c>
    </row>
    <row r="13" spans="1:4">
      <c r="A13" s="134">
        <v>41395</v>
      </c>
      <c r="B13" s="142">
        <v>2.25</v>
      </c>
      <c r="C13" s="142">
        <v>3.08</v>
      </c>
      <c r="D13" s="142">
        <v>5.69</v>
      </c>
    </row>
    <row r="14" spans="1:4">
      <c r="A14" s="134">
        <v>41426</v>
      </c>
      <c r="B14" s="142">
        <v>2</v>
      </c>
      <c r="C14" s="142">
        <v>2.92</v>
      </c>
      <c r="D14" s="142">
        <v>5.65</v>
      </c>
    </row>
    <row r="15" spans="1:4">
      <c r="A15" s="134">
        <v>41456</v>
      </c>
      <c r="B15" s="142">
        <v>1.98</v>
      </c>
      <c r="C15" s="142">
        <v>2.94</v>
      </c>
      <c r="D15" s="142">
        <v>5.71</v>
      </c>
    </row>
    <row r="16" spans="1:4">
      <c r="A16" s="134">
        <v>41487</v>
      </c>
      <c r="B16" s="142">
        <v>2</v>
      </c>
      <c r="C16" s="142">
        <v>3</v>
      </c>
      <c r="D16" s="142">
        <v>5.73</v>
      </c>
    </row>
    <row r="17" spans="1:4">
      <c r="A17" s="134">
        <v>41518</v>
      </c>
      <c r="B17" s="142">
        <v>2.08</v>
      </c>
      <c r="C17" s="142">
        <v>3.1</v>
      </c>
      <c r="D17" s="142">
        <v>5.63</v>
      </c>
    </row>
    <row r="18" spans="1:4">
      <c r="A18" s="134">
        <v>41548</v>
      </c>
      <c r="B18" s="142">
        <v>1.88</v>
      </c>
      <c r="C18" s="142">
        <v>2.9</v>
      </c>
      <c r="D18" s="142">
        <v>5.27</v>
      </c>
    </row>
    <row r="19" spans="1:4">
      <c r="A19" s="134">
        <v>41579</v>
      </c>
      <c r="B19" s="142">
        <v>1.85</v>
      </c>
      <c r="C19" s="142">
        <v>2.9</v>
      </c>
      <c r="D19" s="142">
        <v>5.19</v>
      </c>
    </row>
    <row r="20" spans="1:4">
      <c r="A20" s="134">
        <v>41609</v>
      </c>
      <c r="B20" s="142">
        <v>1.66</v>
      </c>
      <c r="C20" s="142">
        <v>2.77</v>
      </c>
      <c r="D20" s="142">
        <v>5.04</v>
      </c>
    </row>
    <row r="21" spans="1:4">
      <c r="A21" s="134">
        <v>41640</v>
      </c>
      <c r="B21" s="142">
        <v>1.71</v>
      </c>
      <c r="C21" s="142">
        <v>2.83</v>
      </c>
      <c r="D21" s="142">
        <v>4.99</v>
      </c>
    </row>
    <row r="22" spans="1:4">
      <c r="A22" s="134">
        <v>41671</v>
      </c>
      <c r="B22" s="142">
        <v>1.82</v>
      </c>
      <c r="C22" s="142">
        <v>2.93</v>
      </c>
      <c r="D22" s="142">
        <v>4.97</v>
      </c>
    </row>
    <row r="23" spans="1:4">
      <c r="A23" s="134">
        <v>41699</v>
      </c>
      <c r="B23" s="142">
        <v>1.84</v>
      </c>
      <c r="C23" s="142">
        <v>2.91</v>
      </c>
      <c r="D23" s="142">
        <v>4.83</v>
      </c>
    </row>
    <row r="24" spans="1:4">
      <c r="A24" s="134">
        <v>41730</v>
      </c>
      <c r="B24" s="142">
        <v>1.99</v>
      </c>
      <c r="C24" s="142">
        <v>3.05</v>
      </c>
      <c r="D24" s="142">
        <v>4.9000000000000004</v>
      </c>
    </row>
    <row r="25" spans="1:4">
      <c r="A25" s="134">
        <v>41760</v>
      </c>
      <c r="B25" s="142">
        <v>2.08</v>
      </c>
      <c r="C25" s="142">
        <v>3.16</v>
      </c>
      <c r="D25" s="142">
        <v>4.88</v>
      </c>
    </row>
    <row r="26" spans="1:4">
      <c r="A26" s="134">
        <v>41791</v>
      </c>
      <c r="B26" s="142">
        <v>1.85</v>
      </c>
      <c r="C26" s="142">
        <v>3.01</v>
      </c>
      <c r="D26" s="142">
        <v>4.7</v>
      </c>
    </row>
    <row r="27" spans="1:4">
      <c r="A27" s="134">
        <v>41821</v>
      </c>
      <c r="B27" s="142">
        <v>1.88</v>
      </c>
      <c r="C27" s="142">
        <v>3.07</v>
      </c>
      <c r="D27" s="142">
        <v>4.7699999999999996</v>
      </c>
    </row>
    <row r="28" spans="1:4">
      <c r="A28" s="134">
        <v>41852</v>
      </c>
      <c r="B28" s="142">
        <v>1.89</v>
      </c>
      <c r="C28" s="142">
        <v>3.08</v>
      </c>
      <c r="D28" s="142">
        <v>4.7</v>
      </c>
    </row>
    <row r="29" spans="1:4">
      <c r="A29" s="134">
        <v>41883</v>
      </c>
      <c r="B29" s="142">
        <v>1.8</v>
      </c>
      <c r="C29" s="142">
        <v>3.03</v>
      </c>
      <c r="D29" s="142">
        <v>4.62</v>
      </c>
    </row>
    <row r="30" spans="1:4">
      <c r="A30" s="134">
        <v>41913</v>
      </c>
      <c r="B30" s="142">
        <v>2.04</v>
      </c>
      <c r="C30" s="142">
        <v>3.25</v>
      </c>
      <c r="D30" s="142">
        <v>4.78</v>
      </c>
    </row>
    <row r="31" spans="1:4">
      <c r="A31" s="134">
        <v>41944</v>
      </c>
      <c r="B31" s="142">
        <v>1.96</v>
      </c>
      <c r="C31" s="142">
        <v>3.18</v>
      </c>
      <c r="D31" s="142">
        <v>4.7699999999999996</v>
      </c>
    </row>
    <row r="32" spans="1:4">
      <c r="A32" s="134">
        <v>41974</v>
      </c>
      <c r="B32" s="142">
        <v>1.7</v>
      </c>
      <c r="C32" s="142">
        <v>2.99</v>
      </c>
      <c r="D32" s="142">
        <v>4.53</v>
      </c>
    </row>
    <row r="33" spans="1:4">
      <c r="A33" s="134">
        <v>42005</v>
      </c>
      <c r="B33" s="142">
        <v>1.91</v>
      </c>
      <c r="C33" s="142">
        <v>3.16</v>
      </c>
      <c r="D33" s="142">
        <v>4.68</v>
      </c>
    </row>
    <row r="34" spans="1:4">
      <c r="A34" s="134">
        <v>42036</v>
      </c>
      <c r="B34" s="142">
        <v>2.04</v>
      </c>
      <c r="C34" s="142">
        <v>3.28</v>
      </c>
      <c r="D34" s="142">
        <v>4.76</v>
      </c>
    </row>
    <row r="35" spans="1:4">
      <c r="A35" s="134">
        <v>42064</v>
      </c>
      <c r="B35" s="142">
        <v>1.91</v>
      </c>
      <c r="C35" s="142">
        <v>3.15</v>
      </c>
      <c r="D35" s="142">
        <v>4.59</v>
      </c>
    </row>
    <row r="36" spans="1:4">
      <c r="A36" s="134">
        <v>42095</v>
      </c>
      <c r="B36" s="142">
        <v>2.02</v>
      </c>
      <c r="C36" s="142">
        <v>3.19</v>
      </c>
      <c r="D36" s="142">
        <v>4.32</v>
      </c>
    </row>
    <row r="37" spans="1:4">
      <c r="A37" s="134">
        <v>42125</v>
      </c>
      <c r="B37" s="142">
        <v>2.06</v>
      </c>
      <c r="C37" s="142">
        <v>3.23</v>
      </c>
      <c r="D37" s="142">
        <v>4.34</v>
      </c>
    </row>
    <row r="38" spans="1:4">
      <c r="A38" s="134">
        <v>42156</v>
      </c>
      <c r="B38" s="142">
        <v>1.8</v>
      </c>
      <c r="C38" s="142">
        <v>2.98</v>
      </c>
      <c r="D38" s="142">
        <v>4.0599999999999996</v>
      </c>
    </row>
    <row r="39" spans="1:4">
      <c r="A39" s="134">
        <v>42186</v>
      </c>
      <c r="B39" s="142">
        <v>1.87</v>
      </c>
      <c r="C39" s="142">
        <v>3</v>
      </c>
      <c r="D39" s="142">
        <v>4.05</v>
      </c>
    </row>
    <row r="40" spans="1:4">
      <c r="A40" s="134">
        <v>42217</v>
      </c>
      <c r="B40" s="142">
        <v>1.9</v>
      </c>
      <c r="C40" s="142">
        <v>2.99</v>
      </c>
      <c r="D40" s="142">
        <v>4.0199999999999996</v>
      </c>
    </row>
    <row r="41" spans="1:4">
      <c r="A41" s="134">
        <v>42248</v>
      </c>
      <c r="B41" s="142">
        <v>1.87</v>
      </c>
      <c r="C41" s="142">
        <v>2.96</v>
      </c>
      <c r="D41" s="142">
        <v>3.93</v>
      </c>
    </row>
    <row r="42" spans="1:4">
      <c r="A42" s="134">
        <v>42278</v>
      </c>
      <c r="B42" s="142">
        <v>2.15</v>
      </c>
      <c r="C42" s="142">
        <v>3.16</v>
      </c>
      <c r="D42" s="142">
        <v>4.0599999999999996</v>
      </c>
    </row>
    <row r="43" spans="1:4">
      <c r="A43" s="134">
        <v>42309</v>
      </c>
      <c r="B43" s="142">
        <v>2.2200000000000002</v>
      </c>
      <c r="C43" s="142">
        <v>3.25</v>
      </c>
      <c r="D43" s="142">
        <v>4.1399999999999997</v>
      </c>
    </row>
    <row r="44" spans="1:4">
      <c r="A44" s="134">
        <v>42339</v>
      </c>
      <c r="B44" s="142">
        <v>2.02</v>
      </c>
      <c r="C44" s="142">
        <v>3.21</v>
      </c>
      <c r="D44" s="142">
        <v>4.08</v>
      </c>
    </row>
    <row r="45" spans="1:4">
      <c r="A45" s="134">
        <v>42370</v>
      </c>
      <c r="B45" s="142">
        <v>2.0699999999999998</v>
      </c>
      <c r="C45" s="142">
        <v>3.26</v>
      </c>
      <c r="D45" s="142">
        <v>4.1399999999999997</v>
      </c>
    </row>
    <row r="46" spans="1:4">
      <c r="A46" s="134">
        <v>42401</v>
      </c>
      <c r="B46" s="142">
        <v>2.14</v>
      </c>
      <c r="C46" s="142">
        <v>3.41</v>
      </c>
      <c r="D46" s="142">
        <v>4.26</v>
      </c>
    </row>
    <row r="47" spans="1:4">
      <c r="A47" s="134">
        <v>42430</v>
      </c>
      <c r="B47" s="142">
        <v>2.0699999999999998</v>
      </c>
      <c r="C47" s="142">
        <v>3.39</v>
      </c>
      <c r="D47" s="142">
        <v>4.25</v>
      </c>
    </row>
    <row r="48" spans="1:4">
      <c r="A48" s="134">
        <v>42461</v>
      </c>
      <c r="B48" s="142">
        <v>2.12</v>
      </c>
      <c r="C48" s="142">
        <v>3.47</v>
      </c>
      <c r="D48" s="142">
        <v>4.33</v>
      </c>
    </row>
    <row r="49" spans="1:4">
      <c r="A49" s="134">
        <v>42491</v>
      </c>
      <c r="B49" s="142">
        <v>2.1</v>
      </c>
      <c r="C49" s="142">
        <v>3.53</v>
      </c>
      <c r="D49" s="142">
        <v>4.38</v>
      </c>
    </row>
    <row r="50" spans="1:4">
      <c r="A50" s="134">
        <v>42522</v>
      </c>
      <c r="B50" s="142">
        <v>1.69</v>
      </c>
      <c r="C50" s="142">
        <v>3.31</v>
      </c>
      <c r="D50" s="142">
        <v>4.1399999999999997</v>
      </c>
    </row>
    <row r="51" spans="1:4">
      <c r="A51" s="134">
        <v>42552</v>
      </c>
      <c r="B51" s="142">
        <v>1.74</v>
      </c>
      <c r="C51" s="142">
        <v>3.37</v>
      </c>
      <c r="D51" s="142">
        <v>4.22</v>
      </c>
    </row>
    <row r="52" spans="1:4">
      <c r="A52" s="134">
        <v>42583</v>
      </c>
      <c r="B52" s="142">
        <v>1.73</v>
      </c>
      <c r="C52" s="142">
        <v>3.45</v>
      </c>
      <c r="D52" s="142">
        <v>4.28</v>
      </c>
    </row>
    <row r="53" spans="1:4">
      <c r="A53" s="134">
        <v>42614</v>
      </c>
      <c r="B53" s="142">
        <v>1.86</v>
      </c>
      <c r="C53" s="142">
        <v>3.6</v>
      </c>
      <c r="D53" s="142">
        <v>4.43</v>
      </c>
    </row>
    <row r="54" spans="1:4">
      <c r="A54" s="134">
        <v>42644</v>
      </c>
      <c r="B54" s="142">
        <v>1.95</v>
      </c>
      <c r="C54" s="142">
        <v>3.8</v>
      </c>
      <c r="D54" s="142">
        <v>4.6399999999999997</v>
      </c>
    </row>
    <row r="55" spans="1:4">
      <c r="A55" s="134">
        <v>42675</v>
      </c>
      <c r="B55" s="142">
        <v>1.85</v>
      </c>
      <c r="C55" s="142">
        <v>3.9</v>
      </c>
      <c r="D55" s="142">
        <v>4.74</v>
      </c>
    </row>
    <row r="56" spans="1:4">
      <c r="A56" s="134">
        <v>42705</v>
      </c>
      <c r="B56" s="142">
        <v>1.55</v>
      </c>
      <c r="C56" s="142">
        <v>3.78</v>
      </c>
      <c r="D56" s="142">
        <v>4.5599999999999996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44"/>
  <sheetViews>
    <sheetView workbookViewId="0"/>
  </sheetViews>
  <sheetFormatPr defaultRowHeight="16.5"/>
  <cols>
    <col min="1" max="3" width="9" style="130"/>
    <col min="4" max="4" width="11.625" style="130" customWidth="1"/>
  </cols>
  <sheetData>
    <row r="1" spans="1:4">
      <c r="A1" s="129" t="s">
        <v>279</v>
      </c>
    </row>
    <row r="3" spans="1:4">
      <c r="A3" s="129" t="s">
        <v>309</v>
      </c>
    </row>
    <row r="4" spans="1:4">
      <c r="A4" s="13" t="s">
        <v>223</v>
      </c>
    </row>
    <row r="6" spans="1:4">
      <c r="B6" s="436" t="s">
        <v>227</v>
      </c>
      <c r="C6" s="436"/>
      <c r="D6" s="436"/>
    </row>
    <row r="7" spans="1:4" ht="31.5">
      <c r="B7" s="138" t="s">
        <v>228</v>
      </c>
      <c r="C7" s="138" t="s">
        <v>258</v>
      </c>
      <c r="D7" s="143" t="s">
        <v>300</v>
      </c>
    </row>
    <row r="8" spans="1:4">
      <c r="A8" s="134">
        <v>41609</v>
      </c>
      <c r="B8" s="142">
        <v>0.14000000000000001</v>
      </c>
      <c r="C8" s="142">
        <v>0.2</v>
      </c>
      <c r="D8" s="142">
        <v>0.12</v>
      </c>
    </row>
    <row r="9" spans="1:4">
      <c r="A9" s="134">
        <v>41640</v>
      </c>
      <c r="B9" s="142">
        <v>0.12</v>
      </c>
      <c r="C9" s="142">
        <v>0.11</v>
      </c>
      <c r="D9" s="142">
        <v>0.12</v>
      </c>
    </row>
    <row r="10" spans="1:4">
      <c r="A10" s="134">
        <v>41671</v>
      </c>
      <c r="B10" s="142">
        <v>0.11</v>
      </c>
      <c r="C10" s="142">
        <v>0.11</v>
      </c>
      <c r="D10" s="142">
        <v>0.1</v>
      </c>
    </row>
    <row r="11" spans="1:4">
      <c r="A11" s="134">
        <v>41699</v>
      </c>
      <c r="B11" s="142">
        <v>0.14000000000000001</v>
      </c>
      <c r="C11" s="142">
        <v>0.12</v>
      </c>
      <c r="D11" s="142">
        <v>0.15</v>
      </c>
    </row>
    <row r="12" spans="1:4">
      <c r="A12" s="134">
        <v>41730</v>
      </c>
      <c r="B12" s="142">
        <v>0.11</v>
      </c>
      <c r="C12" s="142">
        <v>0.12</v>
      </c>
      <c r="D12" s="142">
        <v>0.11</v>
      </c>
    </row>
    <row r="13" spans="1:4">
      <c r="A13" s="134">
        <v>41760</v>
      </c>
      <c r="B13" s="142">
        <v>0.12</v>
      </c>
      <c r="C13" s="142">
        <v>0.14000000000000001</v>
      </c>
      <c r="D13" s="142">
        <v>0.11</v>
      </c>
    </row>
    <row r="14" spans="1:4">
      <c r="A14" s="134">
        <v>41791</v>
      </c>
      <c r="B14" s="142">
        <v>0.15</v>
      </c>
      <c r="C14" s="142">
        <v>0.25</v>
      </c>
      <c r="D14" s="142">
        <v>0.11</v>
      </c>
    </row>
    <row r="15" spans="1:4">
      <c r="A15" s="134">
        <v>41821</v>
      </c>
      <c r="B15" s="142">
        <v>0.14000000000000001</v>
      </c>
      <c r="C15" s="142">
        <v>0.17</v>
      </c>
      <c r="D15" s="142">
        <v>0.13</v>
      </c>
    </row>
    <row r="16" spans="1:4">
      <c r="A16" s="134">
        <v>41852</v>
      </c>
      <c r="B16" s="142">
        <v>0.12</v>
      </c>
      <c r="C16" s="142">
        <v>0.15</v>
      </c>
      <c r="D16" s="142">
        <v>0.11</v>
      </c>
    </row>
    <row r="17" spans="1:4">
      <c r="A17" s="134">
        <v>41883</v>
      </c>
      <c r="B17" s="142">
        <v>0.13</v>
      </c>
      <c r="C17" s="142">
        <v>0.18</v>
      </c>
      <c r="D17" s="142">
        <v>0.12</v>
      </c>
    </row>
    <row r="18" spans="1:4">
      <c r="A18" s="134">
        <v>41913</v>
      </c>
      <c r="B18" s="142">
        <v>0.11</v>
      </c>
      <c r="C18" s="142">
        <v>0.13</v>
      </c>
      <c r="D18" s="142">
        <v>0.1</v>
      </c>
    </row>
    <row r="19" spans="1:4">
      <c r="A19" s="134">
        <v>41944</v>
      </c>
      <c r="B19" s="142">
        <v>0.1</v>
      </c>
      <c r="C19" s="142">
        <v>0.16</v>
      </c>
      <c r="D19" s="142">
        <v>0.08</v>
      </c>
    </row>
    <row r="20" spans="1:4">
      <c r="A20" s="134">
        <v>41974</v>
      </c>
      <c r="B20" s="142">
        <v>0.14000000000000001</v>
      </c>
      <c r="C20" s="142">
        <v>0.22</v>
      </c>
      <c r="D20" s="142">
        <v>0.1</v>
      </c>
    </row>
    <row r="21" spans="1:4">
      <c r="A21" s="134">
        <v>42005</v>
      </c>
      <c r="B21" s="142">
        <v>0.08</v>
      </c>
      <c r="C21" s="142">
        <v>0.09</v>
      </c>
      <c r="D21" s="142">
        <v>7.0000000000000007E-2</v>
      </c>
    </row>
    <row r="22" spans="1:4">
      <c r="A22" s="134">
        <v>42036</v>
      </c>
      <c r="B22" s="142">
        <v>0.09</v>
      </c>
      <c r="C22" s="142">
        <v>0.09</v>
      </c>
      <c r="D22" s="142">
        <v>0.08</v>
      </c>
    </row>
    <row r="23" spans="1:4">
      <c r="A23" s="134">
        <v>42064</v>
      </c>
      <c r="B23" s="142">
        <v>0.11</v>
      </c>
      <c r="C23" s="142">
        <v>0.11</v>
      </c>
      <c r="D23" s="142">
        <v>0.11</v>
      </c>
    </row>
    <row r="24" spans="1:4">
      <c r="A24" s="134">
        <v>42095</v>
      </c>
      <c r="B24" s="142">
        <v>0.09</v>
      </c>
      <c r="C24" s="142">
        <v>7.0000000000000007E-2</v>
      </c>
      <c r="D24" s="142">
        <v>0.1</v>
      </c>
    </row>
    <row r="25" spans="1:4">
      <c r="A25" s="134">
        <v>42125</v>
      </c>
      <c r="B25" s="142">
        <v>0.1</v>
      </c>
      <c r="C25" s="142">
        <v>0.12</v>
      </c>
      <c r="D25" s="142">
        <v>0.1</v>
      </c>
    </row>
    <row r="26" spans="1:4">
      <c r="A26" s="134">
        <v>42156</v>
      </c>
      <c r="B26" s="142">
        <v>0.13</v>
      </c>
      <c r="C26" s="142">
        <v>0.17</v>
      </c>
      <c r="D26" s="142">
        <v>0.11</v>
      </c>
    </row>
    <row r="27" spans="1:4">
      <c r="A27" s="134">
        <v>42186</v>
      </c>
      <c r="B27" s="142">
        <v>0.1</v>
      </c>
      <c r="C27" s="142">
        <v>0.08</v>
      </c>
      <c r="D27" s="142">
        <v>0.11</v>
      </c>
    </row>
    <row r="28" spans="1:4">
      <c r="A28" s="134">
        <v>42217</v>
      </c>
      <c r="B28" s="142">
        <v>0.1</v>
      </c>
      <c r="C28" s="142">
        <v>0.09</v>
      </c>
      <c r="D28" s="142">
        <v>0.11</v>
      </c>
    </row>
    <row r="29" spans="1:4">
      <c r="A29" s="134">
        <v>42248</v>
      </c>
      <c r="B29" s="142">
        <v>0.13</v>
      </c>
      <c r="C29" s="142">
        <v>0.15</v>
      </c>
      <c r="D29" s="142">
        <v>0.12</v>
      </c>
    </row>
    <row r="30" spans="1:4">
      <c r="A30" s="134">
        <v>42278</v>
      </c>
      <c r="B30" s="142">
        <v>0.08</v>
      </c>
      <c r="C30" s="142">
        <v>0.06</v>
      </c>
      <c r="D30" s="142">
        <v>0.09</v>
      </c>
    </row>
    <row r="31" spans="1:4">
      <c r="A31" s="134">
        <v>42309</v>
      </c>
      <c r="B31" s="142">
        <v>0.14000000000000001</v>
      </c>
      <c r="C31" s="142">
        <v>0.16</v>
      </c>
      <c r="D31" s="142">
        <v>0.13</v>
      </c>
    </row>
    <row r="32" spans="1:4">
      <c r="A32" s="134">
        <v>42339</v>
      </c>
      <c r="B32" s="142">
        <v>0.21</v>
      </c>
      <c r="C32" s="142">
        <v>0.34</v>
      </c>
      <c r="D32" s="142">
        <v>0.15</v>
      </c>
    </row>
    <row r="33" spans="1:4">
      <c r="A33" s="134">
        <v>42370</v>
      </c>
      <c r="B33" s="142">
        <v>0.1</v>
      </c>
      <c r="C33" s="142">
        <v>0.11</v>
      </c>
      <c r="D33" s="142">
        <v>0.1</v>
      </c>
    </row>
    <row r="34" spans="1:4">
      <c r="A34" s="134">
        <v>42401</v>
      </c>
      <c r="B34" s="142">
        <v>0.15</v>
      </c>
      <c r="C34" s="142">
        <v>0.19</v>
      </c>
      <c r="D34" s="142">
        <v>0.13</v>
      </c>
    </row>
    <row r="35" spans="1:4">
      <c r="A35" s="134">
        <v>42430</v>
      </c>
      <c r="B35" s="142">
        <v>0.17</v>
      </c>
      <c r="C35" s="142">
        <v>0.22</v>
      </c>
      <c r="D35" s="142">
        <v>0.14000000000000001</v>
      </c>
    </row>
    <row r="36" spans="1:4">
      <c r="A36" s="134">
        <v>42461</v>
      </c>
      <c r="B36" s="142">
        <v>0.14000000000000001</v>
      </c>
      <c r="C36" s="142">
        <v>0.17</v>
      </c>
      <c r="D36" s="142">
        <v>0.12</v>
      </c>
    </row>
    <row r="37" spans="1:4">
      <c r="A37" s="134">
        <v>42491</v>
      </c>
      <c r="B37" s="142">
        <v>0.17</v>
      </c>
      <c r="C37" s="142">
        <v>0.22</v>
      </c>
      <c r="D37" s="142">
        <v>0.14000000000000001</v>
      </c>
    </row>
    <row r="38" spans="1:4">
      <c r="A38" s="134">
        <v>42522</v>
      </c>
      <c r="B38" s="142">
        <v>0.24</v>
      </c>
      <c r="C38" s="142">
        <v>0.39</v>
      </c>
      <c r="D38" s="142">
        <v>0.16</v>
      </c>
    </row>
    <row r="39" spans="1:4">
      <c r="A39" s="134">
        <v>42552</v>
      </c>
      <c r="B39" s="142">
        <v>0.13</v>
      </c>
      <c r="C39" s="142">
        <v>0.15</v>
      </c>
      <c r="D39" s="142">
        <v>0.12</v>
      </c>
    </row>
    <row r="40" spans="1:4">
      <c r="A40" s="134">
        <v>42583</v>
      </c>
      <c r="B40" s="142">
        <v>0.16</v>
      </c>
      <c r="C40" s="142">
        <v>0.23</v>
      </c>
      <c r="D40" s="142">
        <v>0.13</v>
      </c>
    </row>
    <row r="41" spans="1:4">
      <c r="A41" s="134">
        <v>42614</v>
      </c>
      <c r="B41" s="142">
        <v>0.15</v>
      </c>
      <c r="C41" s="142">
        <v>0.21</v>
      </c>
      <c r="D41" s="142">
        <v>0.12</v>
      </c>
    </row>
    <row r="42" spans="1:4">
      <c r="A42" s="134">
        <v>42644</v>
      </c>
      <c r="B42" s="142">
        <v>0.2</v>
      </c>
      <c r="C42" s="142">
        <v>0.34</v>
      </c>
      <c r="D42" s="142">
        <v>0.13</v>
      </c>
    </row>
    <row r="43" spans="1:4">
      <c r="A43" s="134">
        <v>42675</v>
      </c>
      <c r="B43" s="142">
        <v>0.27</v>
      </c>
      <c r="C43" s="142">
        <v>0.54</v>
      </c>
      <c r="D43" s="142">
        <v>0.14000000000000001</v>
      </c>
    </row>
    <row r="44" spans="1:4">
      <c r="A44" s="134">
        <v>42705</v>
      </c>
      <c r="B44" s="142">
        <v>0.31</v>
      </c>
      <c r="C44" s="142">
        <v>0.59</v>
      </c>
      <c r="D44" s="142">
        <v>0.16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125"/>
  <sheetViews>
    <sheetView showGridLines="0" zoomScaleNormal="100" workbookViewId="0">
      <selection activeCell="E2" sqref="E2"/>
    </sheetView>
  </sheetViews>
  <sheetFormatPr defaultRowHeight="15.75"/>
  <cols>
    <col min="1" max="1" width="13.125" style="333" customWidth="1"/>
    <col min="2" max="3" width="16.25" style="333" customWidth="1"/>
    <col min="4" max="4" width="16.25" style="321" customWidth="1"/>
    <col min="5" max="8" width="16.25" style="290" customWidth="1"/>
    <col min="9" max="9" width="21.5" style="290" customWidth="1"/>
    <col min="10" max="10" width="17.625" style="290" customWidth="1"/>
    <col min="11" max="16384" width="9" style="290"/>
  </cols>
  <sheetData>
    <row r="1" spans="1:14" ht="15" customHeight="1">
      <c r="A1" s="78" t="s">
        <v>125</v>
      </c>
      <c r="B1" s="177"/>
      <c r="C1" s="177"/>
    </row>
    <row r="2" spans="1:14" ht="15" customHeight="1">
      <c r="A2" s="79"/>
      <c r="B2" s="79"/>
      <c r="C2" s="79"/>
    </row>
    <row r="3" spans="1:14" ht="15" customHeight="1">
      <c r="A3" s="322" t="s">
        <v>691</v>
      </c>
      <c r="B3" s="177"/>
      <c r="C3" s="177"/>
    </row>
    <row r="4" spans="1:14" ht="15" customHeight="1">
      <c r="A4" s="323" t="s">
        <v>223</v>
      </c>
      <c r="B4" s="79"/>
      <c r="C4" s="79"/>
    </row>
    <row r="5" spans="1:14" ht="15" customHeight="1">
      <c r="A5" s="324"/>
      <c r="B5" s="325"/>
      <c r="C5" s="325"/>
      <c r="D5" s="325"/>
      <c r="E5" s="321"/>
      <c r="F5" s="321"/>
      <c r="G5" s="326"/>
    </row>
    <row r="6" spans="1:14" ht="15" customHeight="1">
      <c r="A6" s="323"/>
      <c r="B6" s="438" t="s">
        <v>315</v>
      </c>
      <c r="C6" s="438"/>
      <c r="D6" s="327" t="s">
        <v>227</v>
      </c>
      <c r="E6" s="438" t="s">
        <v>315</v>
      </c>
      <c r="F6" s="438"/>
      <c r="G6" s="439" t="s">
        <v>227</v>
      </c>
      <c r="H6" s="439"/>
      <c r="I6" s="439"/>
      <c r="J6" s="439"/>
    </row>
    <row r="7" spans="1:14" ht="66">
      <c r="A7" s="328" t="s">
        <v>692</v>
      </c>
      <c r="B7" s="329" t="s">
        <v>693</v>
      </c>
      <c r="C7" s="329" t="s">
        <v>694</v>
      </c>
      <c r="D7" s="329" t="s">
        <v>905</v>
      </c>
      <c r="E7" s="329" t="s">
        <v>695</v>
      </c>
      <c r="F7" s="329" t="s">
        <v>696</v>
      </c>
      <c r="G7" s="329" t="s">
        <v>902</v>
      </c>
      <c r="H7" s="329" t="s">
        <v>697</v>
      </c>
      <c r="I7" s="329" t="s">
        <v>903</v>
      </c>
      <c r="J7" s="329" t="s">
        <v>904</v>
      </c>
    </row>
    <row r="8" spans="1:14" ht="15" customHeight="1">
      <c r="A8" s="295">
        <v>40695</v>
      </c>
      <c r="B8" s="330">
        <v>59.284656056509803</v>
      </c>
      <c r="C8" s="330">
        <v>352.20991195449</v>
      </c>
      <c r="D8" s="330">
        <v>16.832194110474134</v>
      </c>
      <c r="E8" s="330">
        <v>61.187951456509801</v>
      </c>
      <c r="F8" s="330">
        <v>354.11320735448999</v>
      </c>
      <c r="G8" s="330">
        <v>17.279206249784622</v>
      </c>
      <c r="H8" s="330">
        <v>9.1448691984208885</v>
      </c>
      <c r="I8" s="331">
        <v>1.8406161690514582</v>
      </c>
      <c r="J8" s="331">
        <v>1.8894973645733881</v>
      </c>
      <c r="L8" s="406"/>
      <c r="N8" s="326"/>
    </row>
    <row r="9" spans="1:14" ht="15" customHeight="1">
      <c r="A9" s="295">
        <v>40725</v>
      </c>
      <c r="B9" s="330">
        <v>59.820151308889798</v>
      </c>
      <c r="C9" s="330">
        <v>356.67127266024306</v>
      </c>
      <c r="D9" s="330">
        <v>16.771788448988186</v>
      </c>
      <c r="E9" s="330">
        <v>61.716581308889801</v>
      </c>
      <c r="F9" s="330">
        <v>358.56770266024301</v>
      </c>
      <c r="G9" s="330">
        <v>17.211974433561487</v>
      </c>
      <c r="H9" s="330">
        <v>9.1132566487833486</v>
      </c>
      <c r="I9" s="331">
        <v>1.8403726675718364</v>
      </c>
      <c r="J9" s="331">
        <v>1.8886743890680775</v>
      </c>
      <c r="L9" s="406"/>
      <c r="N9" s="326"/>
    </row>
    <row r="10" spans="1:14" ht="15" customHeight="1">
      <c r="A10" s="295">
        <v>40756</v>
      </c>
      <c r="B10" s="330">
        <v>60.439416501509797</v>
      </c>
      <c r="C10" s="330">
        <v>360.54728403831234</v>
      </c>
      <c r="D10" s="330">
        <v>16.763242763766712</v>
      </c>
      <c r="E10" s="330">
        <v>62.328981101509797</v>
      </c>
      <c r="F10" s="330">
        <v>362.43684863831231</v>
      </c>
      <c r="G10" s="330">
        <v>17.197197618200775</v>
      </c>
      <c r="H10" s="330">
        <v>9.1307705669172687</v>
      </c>
      <c r="I10" s="331">
        <v>1.8359066894642517</v>
      </c>
      <c r="J10" s="331">
        <v>1.8834333304255715</v>
      </c>
      <c r="L10" s="406"/>
      <c r="N10" s="326"/>
    </row>
    <row r="11" spans="1:14" ht="15" customHeight="1">
      <c r="A11" s="295">
        <v>40787</v>
      </c>
      <c r="B11" s="330">
        <v>62.106883585849701</v>
      </c>
      <c r="C11" s="330">
        <v>364.45434835259999</v>
      </c>
      <c r="D11" s="330">
        <v>17.041059838244248</v>
      </c>
      <c r="E11" s="330">
        <v>63.989582785849699</v>
      </c>
      <c r="F11" s="330">
        <v>366.33704755259998</v>
      </c>
      <c r="G11" s="330">
        <v>17.467406917576866</v>
      </c>
      <c r="H11" s="330">
        <v>9.0806788946633183</v>
      </c>
      <c r="I11" s="331">
        <v>1.8766283926479568</v>
      </c>
      <c r="J11" s="331">
        <v>1.9235794063638125</v>
      </c>
      <c r="L11" s="406"/>
      <c r="N11" s="326"/>
    </row>
    <row r="12" spans="1:14" ht="15" customHeight="1">
      <c r="A12" s="295">
        <v>40817</v>
      </c>
      <c r="B12" s="330">
        <v>61.531976888559797</v>
      </c>
      <c r="C12" s="330">
        <v>368.21964052813075</v>
      </c>
      <c r="D12" s="330">
        <v>16.710672141308269</v>
      </c>
      <c r="E12" s="330">
        <v>63.407809888559797</v>
      </c>
      <c r="F12" s="330">
        <v>370.09547352813075</v>
      </c>
      <c r="G12" s="330">
        <v>17.132825020552488</v>
      </c>
      <c r="H12" s="330">
        <v>8.9894948491760456</v>
      </c>
      <c r="I12" s="331">
        <v>1.8589111425810458</v>
      </c>
      <c r="J12" s="331">
        <v>1.9058718324003312</v>
      </c>
      <c r="L12" s="406"/>
      <c r="N12" s="326"/>
    </row>
    <row r="13" spans="1:14" ht="15" customHeight="1">
      <c r="A13" s="295">
        <v>40848</v>
      </c>
      <c r="B13" s="330">
        <v>60.651552494299807</v>
      </c>
      <c r="C13" s="330">
        <v>371.98877727084005</v>
      </c>
      <c r="D13" s="330">
        <v>16.304672667621965</v>
      </c>
      <c r="E13" s="330">
        <v>62.520519294299802</v>
      </c>
      <c r="F13" s="330">
        <v>373.85774407084</v>
      </c>
      <c r="G13" s="330">
        <v>16.723077236151397</v>
      </c>
      <c r="H13" s="330">
        <v>8.9400093491522377</v>
      </c>
      <c r="I13" s="331">
        <v>1.8237869817404724</v>
      </c>
      <c r="J13" s="331">
        <v>1.870588338672958</v>
      </c>
      <c r="L13" s="406"/>
      <c r="N13" s="326"/>
    </row>
    <row r="14" spans="1:14" ht="15" customHeight="1">
      <c r="A14" s="295">
        <v>40878</v>
      </c>
      <c r="B14" s="330">
        <v>60.641979850300004</v>
      </c>
      <c r="C14" s="330">
        <v>375.81595707630004</v>
      </c>
      <c r="D14" s="330">
        <v>16.136084354179822</v>
      </c>
      <c r="E14" s="330">
        <v>62.504080450300002</v>
      </c>
      <c r="F14" s="330">
        <v>377.67805767630006</v>
      </c>
      <c r="G14" s="330">
        <v>16.549566272094882</v>
      </c>
      <c r="H14" s="330">
        <v>8.8728472097223126</v>
      </c>
      <c r="I14" s="331">
        <v>1.8185914817172675</v>
      </c>
      <c r="J14" s="331">
        <v>1.8651922974579005</v>
      </c>
      <c r="L14" s="406"/>
      <c r="N14" s="326"/>
    </row>
    <row r="15" spans="1:14" ht="15" customHeight="1">
      <c r="A15" s="295">
        <v>40909</v>
      </c>
      <c r="B15" s="330">
        <v>60.063583153552095</v>
      </c>
      <c r="C15" s="330">
        <v>379.87498927352777</v>
      </c>
      <c r="D15" s="330">
        <v>15.811407660298347</v>
      </c>
      <c r="E15" s="330">
        <v>61.944791353552091</v>
      </c>
      <c r="F15" s="330">
        <v>381.75619747352778</v>
      </c>
      <c r="G15" s="330">
        <v>16.226270002557733</v>
      </c>
      <c r="H15" s="330">
        <v>8.8242724723488664</v>
      </c>
      <c r="I15" s="331">
        <v>1.7918086402979834</v>
      </c>
      <c r="J15" s="331">
        <v>1.8388224132248021</v>
      </c>
      <c r="L15" s="406"/>
      <c r="N15" s="326"/>
    </row>
    <row r="16" spans="1:14">
      <c r="A16" s="295">
        <v>40940</v>
      </c>
      <c r="B16" s="330">
        <v>60.153695777038003</v>
      </c>
      <c r="C16" s="330">
        <v>383.68095488592166</v>
      </c>
      <c r="D16" s="330">
        <v>15.678050998106816</v>
      </c>
      <c r="E16" s="330">
        <v>62.054011577038004</v>
      </c>
      <c r="F16" s="330">
        <v>385.58127068592171</v>
      </c>
      <c r="G16" s="330">
        <v>16.093627023596952</v>
      </c>
      <c r="H16" s="330">
        <v>8.7912907941412701</v>
      </c>
      <c r="I16" s="331">
        <v>1.7833616661338345</v>
      </c>
      <c r="J16" s="331">
        <v>1.8306329980942202</v>
      </c>
      <c r="L16" s="406"/>
      <c r="N16" s="326"/>
    </row>
    <row r="17" spans="1:14" ht="15" customHeight="1">
      <c r="A17" s="295">
        <v>40969</v>
      </c>
      <c r="B17" s="330">
        <v>59.776099680099996</v>
      </c>
      <c r="C17" s="330">
        <v>387.29864877898774</v>
      </c>
      <c r="D17" s="330">
        <v>15.434110051391187</v>
      </c>
      <c r="E17" s="330">
        <v>61.695523080099996</v>
      </c>
      <c r="F17" s="330">
        <v>389.21807217898771</v>
      </c>
      <c r="G17" s="330">
        <v>15.851145537694455</v>
      </c>
      <c r="H17" s="330">
        <v>8.7449003624924657</v>
      </c>
      <c r="I17" s="331">
        <v>1.7649269187318868</v>
      </c>
      <c r="J17" s="331">
        <v>1.8126159110607147</v>
      </c>
      <c r="L17" s="406"/>
      <c r="N17" s="326"/>
    </row>
    <row r="18" spans="1:14" ht="15" customHeight="1">
      <c r="A18" s="295">
        <v>41000</v>
      </c>
      <c r="B18" s="330">
        <v>59.922455995181998</v>
      </c>
      <c r="C18" s="330">
        <v>391.14116118440239</v>
      </c>
      <c r="D18" s="330">
        <v>15.319905431004161</v>
      </c>
      <c r="E18" s="330">
        <v>61.876120595182002</v>
      </c>
      <c r="F18" s="330">
        <v>393.09482578440242</v>
      </c>
      <c r="G18" s="330">
        <v>15.740761906929476</v>
      </c>
      <c r="H18" s="330">
        <v>8.705314769469858</v>
      </c>
      <c r="I18" s="331">
        <v>1.7598336001280654</v>
      </c>
      <c r="J18" s="331">
        <v>1.8081783742195536</v>
      </c>
      <c r="L18" s="406"/>
      <c r="N18" s="326"/>
    </row>
    <row r="19" spans="1:14" ht="15" customHeight="1">
      <c r="A19" s="295">
        <v>41030</v>
      </c>
      <c r="B19" s="330">
        <v>60.042874990008002</v>
      </c>
      <c r="C19" s="330">
        <v>394.90235730206933</v>
      </c>
      <c r="D19" s="330">
        <v>15.204486344476265</v>
      </c>
      <c r="E19" s="330">
        <v>62.030780790008002</v>
      </c>
      <c r="F19" s="330">
        <v>396.89026310206935</v>
      </c>
      <c r="G19" s="330">
        <v>15.629201962572555</v>
      </c>
      <c r="H19" s="330">
        <v>8.6972037010879841</v>
      </c>
      <c r="I19" s="331">
        <v>1.7482040052223047</v>
      </c>
      <c r="J19" s="331">
        <v>1.7970375881408189</v>
      </c>
      <c r="L19" s="406"/>
      <c r="N19" s="326"/>
    </row>
    <row r="20" spans="1:14" ht="15" customHeight="1">
      <c r="A20" s="295">
        <v>41061</v>
      </c>
      <c r="B20" s="330">
        <v>57.858260526280098</v>
      </c>
      <c r="C20" s="330">
        <v>399.14246108581779</v>
      </c>
      <c r="D20" s="330">
        <v>14.495641573408111</v>
      </c>
      <c r="E20" s="330">
        <v>59.880407526280095</v>
      </c>
      <c r="F20" s="330">
        <v>401.1646080858178</v>
      </c>
      <c r="G20" s="330">
        <v>14.926642659730934</v>
      </c>
      <c r="H20" s="330">
        <v>8.6597738289238126</v>
      </c>
      <c r="I20" s="331">
        <v>1.6739053305286551</v>
      </c>
      <c r="J20" s="331">
        <v>1.7236758089311361</v>
      </c>
      <c r="L20" s="406"/>
      <c r="N20" s="326"/>
    </row>
    <row r="21" spans="1:14" ht="15" customHeight="1">
      <c r="A21" s="295">
        <v>41091</v>
      </c>
      <c r="B21" s="330">
        <v>57.385567684982092</v>
      </c>
      <c r="C21" s="330">
        <v>403.41015510719706</v>
      </c>
      <c r="D21" s="330">
        <v>14.225117280385065</v>
      </c>
      <c r="E21" s="330">
        <v>59.434388484982094</v>
      </c>
      <c r="F21" s="330">
        <v>405.4589759071971</v>
      </c>
      <c r="G21" s="330">
        <v>14.658545504388007</v>
      </c>
      <c r="H21" s="330">
        <v>8.6256377860464468</v>
      </c>
      <c r="I21" s="331">
        <v>1.6491670103973999</v>
      </c>
      <c r="J21" s="331">
        <v>1.6994158423972887</v>
      </c>
      <c r="L21" s="406"/>
      <c r="N21" s="326"/>
    </row>
    <row r="22" spans="1:14" ht="15" customHeight="1">
      <c r="A22" s="295">
        <v>41122</v>
      </c>
      <c r="B22" s="330">
        <v>55.924679368888</v>
      </c>
      <c r="C22" s="330">
        <v>407.46137691998149</v>
      </c>
      <c r="D22" s="330">
        <v>13.725148575215918</v>
      </c>
      <c r="E22" s="330">
        <v>58.000173968887999</v>
      </c>
      <c r="F22" s="330">
        <v>409.5368715199815</v>
      </c>
      <c r="G22" s="330">
        <v>14.162381461191131</v>
      </c>
      <c r="H22" s="330">
        <v>8.6250413842208538</v>
      </c>
      <c r="I22" s="331">
        <v>1.5913139385424275</v>
      </c>
      <c r="J22" s="331">
        <v>1.642007363245886</v>
      </c>
      <c r="L22" s="406"/>
      <c r="N22" s="326"/>
    </row>
    <row r="23" spans="1:14" ht="15" customHeight="1">
      <c r="A23" s="295">
        <v>41153</v>
      </c>
      <c r="B23" s="330">
        <v>55.051751162930103</v>
      </c>
      <c r="C23" s="330">
        <v>413.07921123612232</v>
      </c>
      <c r="D23" s="330">
        <v>13.327165750653498</v>
      </c>
      <c r="E23" s="330">
        <v>57.153919562930099</v>
      </c>
      <c r="F23" s="330">
        <v>415.1813796361223</v>
      </c>
      <c r="G23" s="330">
        <v>13.766012245785575</v>
      </c>
      <c r="H23" s="330">
        <v>8.5770613902571657</v>
      </c>
      <c r="I23" s="331">
        <v>1.5538148958327451</v>
      </c>
      <c r="J23" s="331">
        <v>1.604980029806319</v>
      </c>
      <c r="L23" s="406"/>
      <c r="N23" s="326"/>
    </row>
    <row r="24" spans="1:14" ht="15" customHeight="1">
      <c r="A24" s="295">
        <v>41183</v>
      </c>
      <c r="B24" s="330">
        <v>55.448448368036104</v>
      </c>
      <c r="C24" s="330">
        <v>418.8026448891892</v>
      </c>
      <c r="D24" s="330">
        <v>13.239756015081323</v>
      </c>
      <c r="E24" s="330">
        <v>57.577290968036102</v>
      </c>
      <c r="F24" s="330">
        <v>420.93148748918924</v>
      </c>
      <c r="G24" s="330">
        <v>13.678542156938272</v>
      </c>
      <c r="H24" s="330">
        <v>8.5515320979306164</v>
      </c>
      <c r="I24" s="331">
        <v>1.5482320435054215</v>
      </c>
      <c r="J24" s="331">
        <v>1.5995428655700585</v>
      </c>
      <c r="L24" s="406"/>
      <c r="N24" s="326"/>
    </row>
    <row r="25" spans="1:14" ht="15" customHeight="1">
      <c r="A25" s="295">
        <v>41214</v>
      </c>
      <c r="B25" s="330">
        <v>55.996353339562205</v>
      </c>
      <c r="C25" s="330">
        <v>424.56812818232851</v>
      </c>
      <c r="D25" s="330">
        <v>13.189014818256654</v>
      </c>
      <c r="E25" s="330">
        <v>58.151870139562206</v>
      </c>
      <c r="F25" s="330">
        <v>426.72364498232849</v>
      </c>
      <c r="G25" s="330">
        <v>13.627524704418569</v>
      </c>
      <c r="H25" s="330">
        <v>8.5169036014915953</v>
      </c>
      <c r="I25" s="331">
        <v>1.5485692260209232</v>
      </c>
      <c r="J25" s="331">
        <v>1.6000562342905857</v>
      </c>
      <c r="L25" s="406"/>
      <c r="N25" s="326"/>
    </row>
    <row r="26" spans="1:14" ht="15" customHeight="1">
      <c r="A26" s="295">
        <v>41244</v>
      </c>
      <c r="B26" s="330">
        <v>56.518360378884005</v>
      </c>
      <c r="C26" s="330">
        <v>430.45027864452533</v>
      </c>
      <c r="D26" s="330">
        <v>13.130055475131433</v>
      </c>
      <c r="E26" s="330">
        <v>58.700551378884001</v>
      </c>
      <c r="F26" s="330">
        <v>432.63246964452532</v>
      </c>
      <c r="G26" s="330">
        <v>13.568226034240011</v>
      </c>
      <c r="H26" s="330">
        <v>8.4620278676932745</v>
      </c>
      <c r="I26" s="331">
        <v>1.5516440834779064</v>
      </c>
      <c r="J26" s="331">
        <v>1.6034248818822043</v>
      </c>
      <c r="L26" s="406"/>
      <c r="N26" s="326"/>
    </row>
    <row r="27" spans="1:14" ht="15" customHeight="1">
      <c r="A27" s="295">
        <v>41275</v>
      </c>
      <c r="B27" s="330">
        <v>56.523490176048</v>
      </c>
      <c r="C27" s="330">
        <v>436.05901274811998</v>
      </c>
      <c r="D27" s="330">
        <v>12.962348793074382</v>
      </c>
      <c r="E27" s="330">
        <v>58.705681176047996</v>
      </c>
      <c r="F27" s="330">
        <v>438.24120374811997</v>
      </c>
      <c r="G27" s="330">
        <v>13.395746605741163</v>
      </c>
      <c r="H27" s="330">
        <v>8.4437287279648299</v>
      </c>
      <c r="I27" s="331">
        <v>1.5351451012565467</v>
      </c>
      <c r="J27" s="331">
        <v>1.5864728767725234</v>
      </c>
      <c r="L27" s="406"/>
      <c r="N27" s="326"/>
    </row>
    <row r="28" spans="1:14">
      <c r="A28" s="295">
        <v>41306</v>
      </c>
      <c r="B28" s="330">
        <v>56.203556042786097</v>
      </c>
      <c r="C28" s="330">
        <v>441.11775497357922</v>
      </c>
      <c r="D28" s="330">
        <v>12.741168408909864</v>
      </c>
      <c r="E28" s="330">
        <v>58.385747042786093</v>
      </c>
      <c r="F28" s="330">
        <v>443.29994597357921</v>
      </c>
      <c r="G28" s="330">
        <v>13.170709262000655</v>
      </c>
      <c r="H28" s="330">
        <v>8.4122638713468056</v>
      </c>
      <c r="I28" s="331">
        <v>1.5145944782245637</v>
      </c>
      <c r="J28" s="331">
        <v>1.5656557454006754</v>
      </c>
      <c r="L28" s="406"/>
      <c r="N28" s="326"/>
    </row>
    <row r="29" spans="1:14" ht="15" customHeight="1">
      <c r="A29" s="295">
        <v>41334</v>
      </c>
      <c r="B29" s="330">
        <v>56.564817513369896</v>
      </c>
      <c r="C29" s="330">
        <v>445.85552323240319</v>
      </c>
      <c r="D29" s="330">
        <v>12.686804259658203</v>
      </c>
      <c r="E29" s="330">
        <v>58.747008513369899</v>
      </c>
      <c r="F29" s="330">
        <v>448.03771423240318</v>
      </c>
      <c r="G29" s="330">
        <v>13.112067722695556</v>
      </c>
      <c r="H29" s="330">
        <v>8.3471256878341098</v>
      </c>
      <c r="I29" s="331">
        <v>1.5199009496345732</v>
      </c>
      <c r="J29" s="331">
        <v>1.5708482432229725</v>
      </c>
      <c r="L29" s="406"/>
      <c r="N29" s="326"/>
    </row>
    <row r="30" spans="1:14" ht="15" customHeight="1">
      <c r="A30" s="295">
        <v>41365</v>
      </c>
      <c r="B30" s="330">
        <v>61.073797125204003</v>
      </c>
      <c r="C30" s="330">
        <v>451.03209576482863</v>
      </c>
      <c r="D30" s="330">
        <v>13.54089824176245</v>
      </c>
      <c r="E30" s="330">
        <v>63.255988125204006</v>
      </c>
      <c r="F30" s="330">
        <v>453.21428676482861</v>
      </c>
      <c r="G30" s="330">
        <v>13.957191988969079</v>
      </c>
      <c r="H30" s="330">
        <v>8.3309719228594599</v>
      </c>
      <c r="I30" s="331">
        <v>1.6253683684381899</v>
      </c>
      <c r="J30" s="331">
        <v>1.6753377778974099</v>
      </c>
      <c r="L30" s="406"/>
      <c r="N30" s="326"/>
    </row>
    <row r="31" spans="1:14" ht="15" customHeight="1">
      <c r="A31" s="295">
        <v>41395</v>
      </c>
      <c r="B31" s="330">
        <v>60.910202506311997</v>
      </c>
      <c r="C31" s="330">
        <v>455.52902582010074</v>
      </c>
      <c r="D31" s="330">
        <v>13.371310949209828</v>
      </c>
      <c r="E31" s="330">
        <v>63.092393506312</v>
      </c>
      <c r="F31" s="330">
        <v>457.71121682010079</v>
      </c>
      <c r="G31" s="330">
        <v>13.78432321249184</v>
      </c>
      <c r="H31" s="330">
        <v>8.2837601915153609</v>
      </c>
      <c r="I31" s="331">
        <v>1.6141595893740852</v>
      </c>
      <c r="J31" s="331">
        <v>1.6640176554857815</v>
      </c>
      <c r="L31" s="406"/>
      <c r="N31" s="326"/>
    </row>
    <row r="32" spans="1:14" ht="15" customHeight="1">
      <c r="A32" s="295">
        <v>41426</v>
      </c>
      <c r="B32" s="330">
        <v>61.381201320336103</v>
      </c>
      <c r="C32" s="330">
        <v>459.87192731178152</v>
      </c>
      <c r="D32" s="330">
        <v>13.347455601202899</v>
      </c>
      <c r="E32" s="330">
        <v>63.563392320336106</v>
      </c>
      <c r="F32" s="330">
        <v>462.05411831178151</v>
      </c>
      <c r="G32" s="330">
        <v>13.756698577339648</v>
      </c>
      <c r="H32" s="330">
        <v>8.2259463594564952</v>
      </c>
      <c r="I32" s="331">
        <v>1.6226042594915233</v>
      </c>
      <c r="J32" s="331">
        <v>1.672354520221863</v>
      </c>
      <c r="L32" s="406"/>
      <c r="N32" s="326"/>
    </row>
    <row r="33" spans="1:14" ht="15" customHeight="1">
      <c r="A33" s="295">
        <v>41456</v>
      </c>
      <c r="B33" s="330">
        <v>61.584613012740206</v>
      </c>
      <c r="C33" s="330">
        <v>463.78998129270531</v>
      </c>
      <c r="D33" s="330">
        <v>13.278556134629646</v>
      </c>
      <c r="E33" s="330">
        <v>63.766804012740202</v>
      </c>
      <c r="F33" s="330">
        <v>465.9721722927053</v>
      </c>
      <c r="G33" s="330">
        <v>13.684680717947339</v>
      </c>
      <c r="H33" s="330">
        <v>8.1837412293025675</v>
      </c>
      <c r="I33" s="331">
        <v>1.6225532751554594</v>
      </c>
      <c r="J33" s="331">
        <v>1.672179060225927</v>
      </c>
      <c r="L33" s="406"/>
      <c r="N33" s="326"/>
    </row>
    <row r="34" spans="1:14" ht="15" customHeight="1">
      <c r="A34" s="295">
        <v>41487</v>
      </c>
      <c r="B34" s="330">
        <v>63.130850103200302</v>
      </c>
      <c r="C34" s="330">
        <v>467.24213844480084</v>
      </c>
      <c r="D34" s="330">
        <v>13.511377700934496</v>
      </c>
      <c r="E34" s="330">
        <v>65.313041103200305</v>
      </c>
      <c r="F34" s="330">
        <v>469.42432944480083</v>
      </c>
      <c r="G34" s="330">
        <v>13.913433328103716</v>
      </c>
      <c r="H34" s="330">
        <v>8.1289412343569367</v>
      </c>
      <c r="I34" s="331">
        <v>1.6621325350254363</v>
      </c>
      <c r="J34" s="331">
        <v>1.7115923128215822</v>
      </c>
      <c r="L34" s="406"/>
      <c r="N34" s="326"/>
    </row>
    <row r="35" spans="1:14" ht="15" customHeight="1">
      <c r="A35" s="295">
        <v>41518</v>
      </c>
      <c r="B35" s="330">
        <v>62.871810598464002</v>
      </c>
      <c r="C35" s="330">
        <v>470.73710404252773</v>
      </c>
      <c r="D35" s="330">
        <v>13.3560346228378</v>
      </c>
      <c r="E35" s="330">
        <v>65.054001598463998</v>
      </c>
      <c r="F35" s="330">
        <v>472.91929504252772</v>
      </c>
      <c r="G35" s="330">
        <v>13.755835780101542</v>
      </c>
      <c r="H35" s="330">
        <v>8.0874786453110072</v>
      </c>
      <c r="I35" s="331">
        <v>1.6514460450020996</v>
      </c>
      <c r="J35" s="331">
        <v>1.700880630835045</v>
      </c>
      <c r="L35" s="406"/>
      <c r="N35" s="326"/>
    </row>
    <row r="36" spans="1:14" ht="15" customHeight="1">
      <c r="A36" s="295">
        <v>41548</v>
      </c>
      <c r="B36" s="330">
        <v>63.101681435822393</v>
      </c>
      <c r="C36" s="330">
        <v>472.77394820783309</v>
      </c>
      <c r="D36" s="330">
        <v>13.347114762779331</v>
      </c>
      <c r="E36" s="330">
        <v>65.283872435822389</v>
      </c>
      <c r="F36" s="330">
        <v>474.95613920783308</v>
      </c>
      <c r="G36" s="330">
        <v>13.745242359580331</v>
      </c>
      <c r="H36" s="330">
        <v>8.0885159857917142</v>
      </c>
      <c r="I36" s="331">
        <v>1.6501314686433048</v>
      </c>
      <c r="J36" s="331">
        <v>1.6993528088125462</v>
      </c>
      <c r="L36" s="406"/>
      <c r="N36" s="326"/>
    </row>
    <row r="37" spans="1:14" ht="15" customHeight="1">
      <c r="A37" s="295">
        <v>41579</v>
      </c>
      <c r="B37" s="330">
        <v>63.543651903991901</v>
      </c>
      <c r="C37" s="330">
        <v>474.51734018244395</v>
      </c>
      <c r="D37" s="330">
        <v>13.391218091115581</v>
      </c>
      <c r="E37" s="330">
        <v>65.725842903991904</v>
      </c>
      <c r="F37" s="330">
        <v>476.69953118244399</v>
      </c>
      <c r="G37" s="330">
        <v>13.787687758148243</v>
      </c>
      <c r="H37" s="330">
        <v>8.0614433635985705</v>
      </c>
      <c r="I37" s="331">
        <v>1.6611439772167347</v>
      </c>
      <c r="J37" s="331">
        <v>1.7103249550082453</v>
      </c>
      <c r="L37" s="406"/>
      <c r="N37" s="326"/>
    </row>
    <row r="38" spans="1:14" ht="15" customHeight="1">
      <c r="A38" s="295">
        <v>41609</v>
      </c>
      <c r="B38" s="330">
        <v>62.204740050315898</v>
      </c>
      <c r="C38" s="330">
        <v>476.63168705424692</v>
      </c>
      <c r="D38" s="330">
        <v>13.050903190000495</v>
      </c>
      <c r="E38" s="330">
        <v>64.386931050315894</v>
      </c>
      <c r="F38" s="330">
        <v>478.81387805424697</v>
      </c>
      <c r="G38" s="330">
        <v>13.447173108675269</v>
      </c>
      <c r="H38" s="330">
        <v>8.0186587942561971</v>
      </c>
      <c r="I38" s="331">
        <v>1.6275668443891038</v>
      </c>
      <c r="J38" s="331">
        <v>1.6769853230701801</v>
      </c>
      <c r="L38" s="406"/>
      <c r="N38" s="326"/>
    </row>
    <row r="39" spans="1:14" ht="15" customHeight="1">
      <c r="A39" s="295">
        <v>41640</v>
      </c>
      <c r="B39" s="330">
        <v>62.268482269638</v>
      </c>
      <c r="C39" s="330">
        <v>477.90456862220475</v>
      </c>
      <c r="D39" s="330">
        <v>13.029480435635415</v>
      </c>
      <c r="E39" s="330">
        <v>64.450673269638003</v>
      </c>
      <c r="F39" s="330">
        <v>480.0867596222048</v>
      </c>
      <c r="G39" s="330">
        <v>13.424797076336004</v>
      </c>
      <c r="H39" s="330">
        <v>8.0146655530057593</v>
      </c>
      <c r="I39" s="331">
        <v>1.6257048219247199</v>
      </c>
      <c r="J39" s="331">
        <v>1.6750289812531567</v>
      </c>
      <c r="L39" s="406"/>
      <c r="N39" s="326"/>
    </row>
    <row r="40" spans="1:14">
      <c r="A40" s="295">
        <v>41671</v>
      </c>
      <c r="B40" s="330">
        <v>63.599398414289901</v>
      </c>
      <c r="C40" s="330">
        <v>479.55064148824317</v>
      </c>
      <c r="D40" s="330">
        <v>13.262290342666368</v>
      </c>
      <c r="E40" s="330">
        <v>65.806149414289905</v>
      </c>
      <c r="F40" s="330">
        <v>481.75739248824317</v>
      </c>
      <c r="G40" s="330">
        <v>13.659603451937862</v>
      </c>
      <c r="H40" s="330">
        <v>7.9981327890348286</v>
      </c>
      <c r="I40" s="331">
        <v>1.6581733127572629</v>
      </c>
      <c r="J40" s="331">
        <v>1.7078490458003797</v>
      </c>
      <c r="L40" s="406"/>
      <c r="N40" s="326"/>
    </row>
    <row r="41" spans="1:14" ht="15" customHeight="1">
      <c r="A41" s="295">
        <v>41699</v>
      </c>
      <c r="B41" s="330">
        <v>64.283370908167996</v>
      </c>
      <c r="C41" s="330">
        <v>481.7271370623555</v>
      </c>
      <c r="D41" s="330">
        <v>13.344353257775277</v>
      </c>
      <c r="E41" s="330">
        <v>66.514681908168001</v>
      </c>
      <c r="F41" s="330">
        <v>483.95844806235544</v>
      </c>
      <c r="G41" s="330">
        <v>13.743882801194109</v>
      </c>
      <c r="H41" s="330">
        <v>7.9506493726040643</v>
      </c>
      <c r="I41" s="331">
        <v>1.6783979059316283</v>
      </c>
      <c r="J41" s="331">
        <v>1.7286490897903344</v>
      </c>
      <c r="L41" s="406"/>
      <c r="N41" s="326"/>
    </row>
    <row r="42" spans="1:14" ht="15" customHeight="1">
      <c r="A42" s="295">
        <v>41730</v>
      </c>
      <c r="B42" s="330">
        <v>60.602555383809907</v>
      </c>
      <c r="C42" s="330">
        <v>484.46690405347164</v>
      </c>
      <c r="D42" s="330">
        <v>12.509121856778286</v>
      </c>
      <c r="E42" s="330">
        <v>62.858426383809906</v>
      </c>
      <c r="F42" s="330">
        <v>486.72277505347159</v>
      </c>
      <c r="G42" s="330">
        <v>12.914626067560583</v>
      </c>
      <c r="H42" s="330">
        <v>7.9452768183049276</v>
      </c>
      <c r="I42" s="331">
        <v>1.574409821437414</v>
      </c>
      <c r="J42" s="331">
        <v>1.6254469621255856</v>
      </c>
      <c r="L42" s="406"/>
      <c r="N42" s="326"/>
    </row>
    <row r="43" spans="1:14" ht="15" customHeight="1">
      <c r="A43" s="295">
        <v>41760</v>
      </c>
      <c r="B43" s="330">
        <v>61.733202562791803</v>
      </c>
      <c r="C43" s="330">
        <v>486.90384339722539</v>
      </c>
      <c r="D43" s="330">
        <v>12.678725666256177</v>
      </c>
      <c r="E43" s="330">
        <v>64.013633562791796</v>
      </c>
      <c r="F43" s="330">
        <v>489.18427439722541</v>
      </c>
      <c r="G43" s="330">
        <v>13.085791370065939</v>
      </c>
      <c r="H43" s="330">
        <v>7.9078039715981836</v>
      </c>
      <c r="I43" s="331">
        <v>1.6033181540404042</v>
      </c>
      <c r="J43" s="331">
        <v>1.6547946075882902</v>
      </c>
      <c r="L43" s="406"/>
      <c r="N43" s="326"/>
    </row>
    <row r="44" spans="1:14" ht="15" customHeight="1">
      <c r="A44" s="295">
        <v>41791</v>
      </c>
      <c r="B44" s="330">
        <v>61.976692864143899</v>
      </c>
      <c r="C44" s="330">
        <v>489.47636216966094</v>
      </c>
      <c r="D44" s="330">
        <v>12.661835719589194</v>
      </c>
      <c r="E44" s="330">
        <v>64.281683864143901</v>
      </c>
      <c r="F44" s="330">
        <v>491.78135316966097</v>
      </c>
      <c r="G44" s="330">
        <v>13.071191790789024</v>
      </c>
      <c r="H44" s="330">
        <v>7.8673597231855865</v>
      </c>
      <c r="I44" s="331">
        <v>1.6094135980936521</v>
      </c>
      <c r="J44" s="331">
        <v>1.6614458027471948</v>
      </c>
      <c r="L44" s="406"/>
      <c r="N44" s="326"/>
    </row>
    <row r="45" spans="1:14" ht="15" customHeight="1">
      <c r="A45" s="295">
        <v>41821</v>
      </c>
      <c r="B45" s="330">
        <v>63.217759721831904</v>
      </c>
      <c r="C45" s="330">
        <v>492.46497812233787</v>
      </c>
      <c r="D45" s="330">
        <v>12.837006189326905</v>
      </c>
      <c r="E45" s="330">
        <v>65.550858921831903</v>
      </c>
      <c r="F45" s="330">
        <v>494.79807732233792</v>
      </c>
      <c r="G45" s="330">
        <v>13.248001947899359</v>
      </c>
      <c r="H45" s="330">
        <v>7.8614901223524907</v>
      </c>
      <c r="I45" s="331">
        <v>1.6328973247485974</v>
      </c>
      <c r="J45" s="331">
        <v>1.6851769501346134</v>
      </c>
      <c r="L45" s="406"/>
      <c r="N45" s="326"/>
    </row>
    <row r="46" spans="1:14" ht="15" customHeight="1">
      <c r="A46" s="295">
        <v>41852</v>
      </c>
      <c r="B46" s="330">
        <v>62.939532202305799</v>
      </c>
      <c r="C46" s="330">
        <v>495.65240485863166</v>
      </c>
      <c r="D46" s="330">
        <v>12.698320755703223</v>
      </c>
      <c r="E46" s="330">
        <v>65.300739602305796</v>
      </c>
      <c r="F46" s="330">
        <v>498.01361225863167</v>
      </c>
      <c r="G46" s="330">
        <v>13.112239905682216</v>
      </c>
      <c r="H46" s="330">
        <v>7.7977290695307167</v>
      </c>
      <c r="I46" s="331">
        <v>1.6284639595034602</v>
      </c>
      <c r="J46" s="331">
        <v>1.681545971751919</v>
      </c>
      <c r="L46" s="406"/>
      <c r="N46" s="326"/>
    </row>
    <row r="47" spans="1:14" ht="15" customHeight="1">
      <c r="A47" s="295">
        <v>41883</v>
      </c>
      <c r="B47" s="330">
        <v>63.921248127794101</v>
      </c>
      <c r="C47" s="330">
        <v>498.94884176994009</v>
      </c>
      <c r="D47" s="330">
        <v>12.811182786003439</v>
      </c>
      <c r="E47" s="330">
        <v>65.688567127794101</v>
      </c>
      <c r="F47" s="330">
        <v>500.71616076994007</v>
      </c>
      <c r="G47" s="330">
        <v>13.118922909695236</v>
      </c>
      <c r="H47" s="330">
        <v>7.7871696444862613</v>
      </c>
      <c r="I47" s="331">
        <v>1.6451654928404509</v>
      </c>
      <c r="J47" s="331">
        <v>1.684684360123597</v>
      </c>
      <c r="L47" s="406"/>
      <c r="N47" s="326"/>
    </row>
    <row r="48" spans="1:14" ht="15" customHeight="1">
      <c r="A48" s="295">
        <v>41913</v>
      </c>
      <c r="B48" s="330">
        <v>64.933784064033603</v>
      </c>
      <c r="C48" s="330">
        <v>502.27944562587243</v>
      </c>
      <c r="D48" s="330">
        <v>12.92782028600074</v>
      </c>
      <c r="E48" s="330">
        <v>66.732474864033605</v>
      </c>
      <c r="F48" s="330">
        <v>504.07813642587246</v>
      </c>
      <c r="G48" s="330">
        <v>13.238518007782506</v>
      </c>
      <c r="H48" s="330">
        <v>7.808190271755695</v>
      </c>
      <c r="I48" s="331">
        <v>1.6556743414365953</v>
      </c>
      <c r="J48" s="331">
        <v>1.6954656004823234</v>
      </c>
      <c r="L48" s="406"/>
      <c r="N48" s="326"/>
    </row>
    <row r="49" spans="1:14" ht="15" customHeight="1">
      <c r="A49" s="295">
        <v>41944</v>
      </c>
      <c r="B49" s="330">
        <v>63.612140326158105</v>
      </c>
      <c r="C49" s="330">
        <v>505.47629003831162</v>
      </c>
      <c r="D49" s="330">
        <v>12.584594288554413</v>
      </c>
      <c r="E49" s="330">
        <v>65.442202926158103</v>
      </c>
      <c r="F49" s="330">
        <v>507.30635263831164</v>
      </c>
      <c r="G49" s="330">
        <v>12.89993759901045</v>
      </c>
      <c r="H49" s="330">
        <v>7.8026746256724246</v>
      </c>
      <c r="I49" s="331">
        <v>1.6128564745156073</v>
      </c>
      <c r="J49" s="331">
        <v>1.6532712458067864</v>
      </c>
      <c r="L49" s="406"/>
      <c r="N49" s="326"/>
    </row>
    <row r="50" spans="1:14" ht="15" customHeight="1">
      <c r="A50" s="295">
        <v>41974</v>
      </c>
      <c r="B50" s="330">
        <v>66.4453695521279</v>
      </c>
      <c r="C50" s="330">
        <v>508.34639810267458</v>
      </c>
      <c r="D50" s="330">
        <v>13.070884302539589</v>
      </c>
      <c r="E50" s="330">
        <v>68.306803952127908</v>
      </c>
      <c r="F50" s="330">
        <v>510.20783250267453</v>
      </c>
      <c r="G50" s="330">
        <v>13.388035149728877</v>
      </c>
      <c r="H50" s="330">
        <v>7.8192133938186874</v>
      </c>
      <c r="I50" s="331">
        <v>1.6716367291974021</v>
      </c>
      <c r="J50" s="331">
        <v>1.7121971834548604</v>
      </c>
      <c r="L50" s="406"/>
      <c r="N50" s="326"/>
    </row>
    <row r="51" spans="1:14" ht="15" customHeight="1">
      <c r="A51" s="295">
        <v>42005</v>
      </c>
      <c r="B51" s="330">
        <v>68.258555994187603</v>
      </c>
      <c r="C51" s="330">
        <v>515.09548631532914</v>
      </c>
      <c r="D51" s="330">
        <v>13.251631553300264</v>
      </c>
      <c r="E51" s="330">
        <v>70.154531194187598</v>
      </c>
      <c r="F51" s="330">
        <v>516.99146151532921</v>
      </c>
      <c r="G51" s="330">
        <v>13.569765927770058</v>
      </c>
      <c r="H51" s="330">
        <v>7.8327226215990269</v>
      </c>
      <c r="I51" s="331">
        <v>1.6918295455475969</v>
      </c>
      <c r="J51" s="331">
        <v>1.7324456109745185</v>
      </c>
      <c r="L51" s="406"/>
      <c r="N51" s="326"/>
    </row>
    <row r="52" spans="1:14">
      <c r="A52" s="295">
        <v>42036</v>
      </c>
      <c r="B52" s="330">
        <v>71.515970596057699</v>
      </c>
      <c r="C52" s="330">
        <v>517.5198421616069</v>
      </c>
      <c r="D52" s="330">
        <v>13.818981374191496</v>
      </c>
      <c r="E52" s="330">
        <v>70.221926596057699</v>
      </c>
      <c r="F52" s="330">
        <v>519.42579816160696</v>
      </c>
      <c r="G52" s="330">
        <v>13.519144956718113</v>
      </c>
      <c r="H52" s="330">
        <v>7.8553363512884973</v>
      </c>
      <c r="I52" s="331">
        <v>1.7591839173028909</v>
      </c>
      <c r="J52" s="331">
        <v>1.7210141427617662</v>
      </c>
      <c r="L52" s="406"/>
      <c r="N52" s="326"/>
    </row>
    <row r="53" spans="1:14" ht="15" customHeight="1">
      <c r="A53" s="295">
        <v>42064</v>
      </c>
      <c r="B53" s="330">
        <v>72.473795519857902</v>
      </c>
      <c r="C53" s="330">
        <v>519.80592744163368</v>
      </c>
      <c r="D53" s="330">
        <v>13.942471929198152</v>
      </c>
      <c r="E53" s="330">
        <v>71.189732319857896</v>
      </c>
      <c r="F53" s="330">
        <v>521.72186424163363</v>
      </c>
      <c r="G53" s="330">
        <v>13.645150260922669</v>
      </c>
      <c r="H53" s="330">
        <v>7.9224675930362647</v>
      </c>
      <c r="I53" s="331">
        <v>1.7598648104857362</v>
      </c>
      <c r="J53" s="331">
        <v>1.7223358884947111</v>
      </c>
      <c r="L53" s="406"/>
      <c r="N53" s="326"/>
    </row>
    <row r="54" spans="1:14" ht="15" customHeight="1">
      <c r="A54" s="295">
        <v>42095</v>
      </c>
      <c r="B54" s="330">
        <v>72.203557361851594</v>
      </c>
      <c r="C54" s="330">
        <v>522.20229732655287</v>
      </c>
      <c r="D54" s="330">
        <v>13.826740658074888</v>
      </c>
      <c r="E54" s="330">
        <v>70.921868161851592</v>
      </c>
      <c r="F54" s="330">
        <v>524.12060812655284</v>
      </c>
      <c r="G54" s="330">
        <v>13.531593122308019</v>
      </c>
      <c r="H54" s="330">
        <v>7.9961938736779148</v>
      </c>
      <c r="I54" s="331">
        <v>1.7291652599357457</v>
      </c>
      <c r="J54" s="331">
        <v>1.6922542569723928</v>
      </c>
      <c r="L54" s="406"/>
      <c r="N54" s="326"/>
    </row>
    <row r="55" spans="1:14" ht="15" customHeight="1">
      <c r="A55" s="295">
        <v>42125</v>
      </c>
      <c r="B55" s="330">
        <v>73.533457088481796</v>
      </c>
      <c r="C55" s="330">
        <v>524.68952296517989</v>
      </c>
      <c r="D55" s="330">
        <v>14.014660836549947</v>
      </c>
      <c r="E55" s="330">
        <v>72.254141888481797</v>
      </c>
      <c r="F55" s="330">
        <v>526.61020776517989</v>
      </c>
      <c r="G55" s="330">
        <v>13.72061172059554</v>
      </c>
      <c r="H55" s="330">
        <v>8.0701661421439539</v>
      </c>
      <c r="I55" s="331">
        <v>1.7366012780533355</v>
      </c>
      <c r="J55" s="331">
        <v>1.7001647151901715</v>
      </c>
      <c r="L55" s="406"/>
      <c r="N55" s="326"/>
    </row>
    <row r="56" spans="1:14" ht="15" customHeight="1">
      <c r="A56" s="295">
        <v>42156</v>
      </c>
      <c r="B56" s="330">
        <v>78.229368710737702</v>
      </c>
      <c r="C56" s="330">
        <v>527.53427562609522</v>
      </c>
      <c r="D56" s="330">
        <v>14.829248510514786</v>
      </c>
      <c r="E56" s="330">
        <v>73.752427510737704</v>
      </c>
      <c r="F56" s="330">
        <v>529.45733442609526</v>
      </c>
      <c r="G56" s="330">
        <v>13.929815060675582</v>
      </c>
      <c r="H56" s="330">
        <v>8.2010502511711234</v>
      </c>
      <c r="I56" s="331">
        <v>1.8082133454062357</v>
      </c>
      <c r="J56" s="331">
        <v>1.6985403861763171</v>
      </c>
      <c r="L56" s="406"/>
      <c r="N56" s="326"/>
    </row>
    <row r="57" spans="1:14" ht="15" customHeight="1">
      <c r="A57" s="295">
        <v>42186</v>
      </c>
      <c r="B57" s="330">
        <v>79.442638663557602</v>
      </c>
      <c r="C57" s="330">
        <v>529.81985363755689</v>
      </c>
      <c r="D57" s="330">
        <v>14.99427364190533</v>
      </c>
      <c r="E57" s="330">
        <v>74.861377196890928</v>
      </c>
      <c r="F57" s="330">
        <v>531.63859217089021</v>
      </c>
      <c r="G57" s="330">
        <v>14.081253373876109</v>
      </c>
      <c r="H57" s="330">
        <v>8.3545284764751173</v>
      </c>
      <c r="I57" s="331">
        <v>1.7947480440250538</v>
      </c>
      <c r="J57" s="331">
        <v>1.6854635678753673</v>
      </c>
      <c r="L57" s="406"/>
      <c r="N57" s="326"/>
    </row>
    <row r="58" spans="1:14" ht="15" customHeight="1">
      <c r="A58" s="295">
        <v>42217</v>
      </c>
      <c r="B58" s="330">
        <v>79.862920969553898</v>
      </c>
      <c r="C58" s="330">
        <v>532.3088834305662</v>
      </c>
      <c r="D58" s="330">
        <v>15.003116321272353</v>
      </c>
      <c r="E58" s="330">
        <v>75.177939236220567</v>
      </c>
      <c r="F58" s="330">
        <v>534.02390169723287</v>
      </c>
      <c r="G58" s="330">
        <v>14.077635663364562</v>
      </c>
      <c r="H58" s="330">
        <v>8.4832592483187419</v>
      </c>
      <c r="I58" s="331">
        <v>1.7685556791448702</v>
      </c>
      <c r="J58" s="331">
        <v>1.659460739238229</v>
      </c>
      <c r="L58" s="406"/>
      <c r="N58" s="326"/>
    </row>
    <row r="59" spans="1:14" ht="15" customHeight="1">
      <c r="A59" s="295">
        <v>42248</v>
      </c>
      <c r="B59" s="330">
        <v>84.497877823379397</v>
      </c>
      <c r="C59" s="330">
        <v>534.61169879870613</v>
      </c>
      <c r="D59" s="330">
        <v>15.805467409944358</v>
      </c>
      <c r="E59" s="330">
        <v>80.331772423379391</v>
      </c>
      <c r="F59" s="330">
        <v>536.84559339870623</v>
      </c>
      <c r="G59" s="330">
        <v>14.96366430332573</v>
      </c>
      <c r="H59" s="330">
        <v>8.6595689050841802</v>
      </c>
      <c r="I59" s="331">
        <v>1.8252025687635212</v>
      </c>
      <c r="J59" s="331">
        <v>1.7279918281544371</v>
      </c>
      <c r="L59" s="406"/>
      <c r="N59" s="326"/>
    </row>
    <row r="60" spans="1:14" ht="15" customHeight="1">
      <c r="A60" s="295">
        <v>42278</v>
      </c>
      <c r="B60" s="330">
        <v>85.710235984357894</v>
      </c>
      <c r="C60" s="330">
        <v>537.3614545622454</v>
      </c>
      <c r="D60" s="330">
        <v>15.950201723006096</v>
      </c>
      <c r="E60" s="330">
        <v>81.436198651024569</v>
      </c>
      <c r="F60" s="330">
        <v>539.48741722891214</v>
      </c>
      <c r="G60" s="330">
        <v>15.095106215696971</v>
      </c>
      <c r="H60" s="330">
        <v>8.8137167258865166</v>
      </c>
      <c r="I60" s="331">
        <v>1.8097021062815886</v>
      </c>
      <c r="J60" s="331">
        <v>1.7126833871755334</v>
      </c>
      <c r="L60" s="406"/>
      <c r="N60" s="326"/>
    </row>
    <row r="61" spans="1:14" ht="15" customHeight="1">
      <c r="A61" s="295">
        <v>42309</v>
      </c>
      <c r="B61" s="330">
        <v>85.998022284389691</v>
      </c>
      <c r="C61" s="330">
        <v>539.86960491582533</v>
      </c>
      <c r="D61" s="330">
        <v>15.929406193889767</v>
      </c>
      <c r="E61" s="330">
        <v>81.616053017723019</v>
      </c>
      <c r="F61" s="330">
        <v>541.8876356491586</v>
      </c>
      <c r="G61" s="330">
        <v>15.061434815716071</v>
      </c>
      <c r="H61" s="330">
        <v>8.9711303833826719</v>
      </c>
      <c r="I61" s="331">
        <v>1.7756297716278864</v>
      </c>
      <c r="J61" s="331">
        <v>1.6788781538182234</v>
      </c>
      <c r="L61" s="406"/>
      <c r="N61" s="326"/>
    </row>
    <row r="62" spans="1:14" ht="15" customHeight="1">
      <c r="A62" s="295">
        <v>42339</v>
      </c>
      <c r="B62" s="330">
        <v>83.819087917288897</v>
      </c>
      <c r="C62" s="330">
        <v>541.53841665289076</v>
      </c>
      <c r="D62" s="330">
        <v>15.477957858530711</v>
      </c>
      <c r="E62" s="330">
        <v>79.329186717288891</v>
      </c>
      <c r="F62" s="330">
        <v>543.44851545289077</v>
      </c>
      <c r="G62" s="330">
        <v>14.597369292871978</v>
      </c>
      <c r="H62" s="330">
        <v>9.1615238361633295</v>
      </c>
      <c r="I62" s="331">
        <v>1.6894523373321904</v>
      </c>
      <c r="J62" s="331">
        <v>1.5933342044313314</v>
      </c>
      <c r="L62" s="406"/>
      <c r="N62" s="326"/>
    </row>
    <row r="63" spans="1:14" ht="15" customHeight="1">
      <c r="A63" s="295">
        <v>42370</v>
      </c>
      <c r="B63" s="330">
        <v>84.060568351757112</v>
      </c>
      <c r="C63" s="330">
        <v>543.82639889907011</v>
      </c>
      <c r="D63" s="330">
        <v>15.457243069098986</v>
      </c>
      <c r="E63" s="330">
        <v>79.460586685090433</v>
      </c>
      <c r="F63" s="330">
        <v>545.62641723240336</v>
      </c>
      <c r="G63" s="330">
        <v>14.563185391231725</v>
      </c>
      <c r="H63" s="330">
        <v>9.3030836121354294</v>
      </c>
      <c r="I63" s="331">
        <v>1.6615182356241267</v>
      </c>
      <c r="J63" s="331">
        <v>1.565414866554004</v>
      </c>
      <c r="L63" s="406"/>
      <c r="N63" s="326"/>
    </row>
    <row r="64" spans="1:14">
      <c r="A64" s="295">
        <v>42401</v>
      </c>
      <c r="B64" s="330">
        <v>81.654937323854995</v>
      </c>
      <c r="C64" s="330">
        <v>546.01156525965393</v>
      </c>
      <c r="D64" s="330">
        <v>14.954799956485221</v>
      </c>
      <c r="E64" s="330">
        <v>80.144875190521674</v>
      </c>
      <c r="F64" s="330">
        <v>547.70150312632063</v>
      </c>
      <c r="G64" s="330">
        <v>14.63294782523853</v>
      </c>
      <c r="H64" s="330">
        <v>9.4623550285555567</v>
      </c>
      <c r="I64" s="331">
        <v>1.5804522142061388</v>
      </c>
      <c r="J64" s="331">
        <v>1.5464382578205029</v>
      </c>
      <c r="L64" s="406"/>
      <c r="N64" s="326"/>
    </row>
    <row r="65" spans="1:14" ht="15" customHeight="1">
      <c r="A65" s="295">
        <v>42430</v>
      </c>
      <c r="B65" s="330">
        <v>78.691381437602502</v>
      </c>
      <c r="C65" s="330">
        <v>548.46835016238322</v>
      </c>
      <c r="D65" s="330">
        <v>14.34747901393118</v>
      </c>
      <c r="E65" s="330">
        <v>77.014034612602515</v>
      </c>
      <c r="F65" s="330">
        <v>549.99100333738329</v>
      </c>
      <c r="G65" s="330">
        <v>14.002780799190539</v>
      </c>
      <c r="H65" s="330">
        <v>9.6538136045916279</v>
      </c>
      <c r="I65" s="331">
        <v>1.4861980561865324</v>
      </c>
      <c r="J65" s="331">
        <v>1.450492144630845</v>
      </c>
      <c r="L65" s="406"/>
      <c r="N65" s="326"/>
    </row>
    <row r="66" spans="1:14" ht="15" customHeight="1">
      <c r="A66" s="295">
        <v>42461</v>
      </c>
      <c r="B66" s="330">
        <v>79.395830225926915</v>
      </c>
      <c r="C66" s="330">
        <v>552.43484461082471</v>
      </c>
      <c r="D66" s="330">
        <v>14.371980877103999</v>
      </c>
      <c r="E66" s="330">
        <v>77.637684156128927</v>
      </c>
      <c r="F66" s="330">
        <v>553.87669854102671</v>
      </c>
      <c r="G66" s="330">
        <v>14.017142147455431</v>
      </c>
      <c r="H66" s="330">
        <v>9.7922783339256885</v>
      </c>
      <c r="I66" s="331">
        <v>1.4676850868619382</v>
      </c>
      <c r="J66" s="331">
        <v>1.4314485015088425</v>
      </c>
      <c r="L66" s="406"/>
      <c r="N66" s="326"/>
    </row>
    <row r="67" spans="1:14" ht="15" customHeight="1">
      <c r="A67" s="295">
        <v>42491</v>
      </c>
      <c r="B67" s="330">
        <v>78.750690361497121</v>
      </c>
      <c r="C67" s="330">
        <v>556.03074607764268</v>
      </c>
      <c r="D67" s="330">
        <v>14.163010034430826</v>
      </c>
      <c r="E67" s="330">
        <v>76.913318699459808</v>
      </c>
      <c r="F67" s="330">
        <v>557.39337441560531</v>
      </c>
      <c r="G67" s="330">
        <v>13.798750080246103</v>
      </c>
      <c r="H67" s="330">
        <v>9.9523176595191227</v>
      </c>
      <c r="I67" s="331">
        <v>1.4230866134868887</v>
      </c>
      <c r="J67" s="331">
        <v>1.3864860982454645</v>
      </c>
      <c r="L67" s="406"/>
      <c r="N67" s="326"/>
    </row>
    <row r="68" spans="1:14" ht="15" customHeight="1">
      <c r="A68" s="295">
        <v>42522</v>
      </c>
      <c r="B68" s="330">
        <v>73.353178791036854</v>
      </c>
      <c r="C68" s="330">
        <v>559.21941912060493</v>
      </c>
      <c r="D68" s="330">
        <v>13.117065731799457</v>
      </c>
      <c r="E68" s="330">
        <v>74.638154791036854</v>
      </c>
      <c r="F68" s="330">
        <v>560.50439512060495</v>
      </c>
      <c r="G68" s="330">
        <v>13.316247908274972</v>
      </c>
      <c r="H68" s="330">
        <v>10.127156453431175</v>
      </c>
      <c r="I68" s="331">
        <v>1.2952368013782658</v>
      </c>
      <c r="J68" s="331">
        <v>1.314904926126949</v>
      </c>
      <c r="L68" s="406"/>
      <c r="N68" s="326"/>
    </row>
    <row r="69" spans="1:14" ht="15" customHeight="1">
      <c r="A69" s="295">
        <v>42552</v>
      </c>
      <c r="B69" s="330">
        <v>71.467958233185769</v>
      </c>
      <c r="C69" s="330">
        <v>562.13046016088651</v>
      </c>
      <c r="D69" s="330">
        <v>12.713767229893758</v>
      </c>
      <c r="E69" s="330">
        <v>72.847513679404088</v>
      </c>
      <c r="F69" s="330">
        <v>563.51001560710472</v>
      </c>
      <c r="G69" s="330">
        <v>12.927456773047927</v>
      </c>
      <c r="H69" s="330">
        <v>10.248155483024837</v>
      </c>
      <c r="I69" s="331">
        <v>1.2405907825025673</v>
      </c>
      <c r="J69" s="331">
        <v>1.2614422950999442</v>
      </c>
      <c r="L69" s="406"/>
      <c r="N69" s="326"/>
    </row>
    <row r="70" spans="1:14" ht="15" customHeight="1">
      <c r="A70" s="295">
        <v>42583</v>
      </c>
      <c r="B70" s="330">
        <v>72.13861375523112</v>
      </c>
      <c r="C70" s="330">
        <v>565.15210383281783</v>
      </c>
      <c r="D70" s="330">
        <v>12.764459915479856</v>
      </c>
      <c r="E70" s="330">
        <v>73.612731047972787</v>
      </c>
      <c r="F70" s="330">
        <v>566.6262211255596</v>
      </c>
      <c r="G70" s="330">
        <v>12.991409204774666</v>
      </c>
      <c r="H70" s="330">
        <v>10.407051795643573</v>
      </c>
      <c r="I70" s="331">
        <v>1.2265202639640078</v>
      </c>
      <c r="J70" s="331">
        <v>1.2483275244400065</v>
      </c>
      <c r="L70" s="406"/>
      <c r="N70" s="326"/>
    </row>
    <row r="71" spans="1:14" ht="15" customHeight="1">
      <c r="A71" s="295">
        <v>42614</v>
      </c>
      <c r="B71" s="330">
        <v>66.283822443357707</v>
      </c>
      <c r="C71" s="330">
        <v>568.59449223346553</v>
      </c>
      <c r="D71" s="330">
        <v>11.657485844259901</v>
      </c>
      <c r="E71" s="330">
        <v>67.852483643357701</v>
      </c>
      <c r="F71" s="330">
        <v>570.1631534334656</v>
      </c>
      <c r="G71" s="330">
        <v>11.900538159078998</v>
      </c>
      <c r="H71" s="330">
        <v>10.531905514839231</v>
      </c>
      <c r="I71" s="331">
        <v>1.1068733789754144</v>
      </c>
      <c r="J71" s="331">
        <v>1.1299510940647344</v>
      </c>
      <c r="L71" s="406"/>
      <c r="N71" s="326"/>
    </row>
    <row r="72" spans="1:14" ht="15" customHeight="1">
      <c r="A72" s="295">
        <v>42644</v>
      </c>
      <c r="B72" s="330">
        <v>65.307010805155599</v>
      </c>
      <c r="C72" s="330">
        <v>571.89605329680364</v>
      </c>
      <c r="D72" s="330">
        <v>11.419384769081883</v>
      </c>
      <c r="E72" s="330">
        <v>67.018738971822259</v>
      </c>
      <c r="F72" s="330">
        <v>573.60778146347025</v>
      </c>
      <c r="G72" s="330">
        <v>11.683722072394916</v>
      </c>
      <c r="H72" s="330">
        <v>10.607124213705479</v>
      </c>
      <c r="I72" s="331">
        <v>1.0765768872892882</v>
      </c>
      <c r="J72" s="331">
        <v>1.1014976196185544</v>
      </c>
      <c r="L72" s="406"/>
      <c r="N72" s="326"/>
    </row>
    <row r="73" spans="1:14" ht="15" customHeight="1">
      <c r="A73" s="295">
        <v>42675</v>
      </c>
      <c r="B73" s="330">
        <v>65.693955656714294</v>
      </c>
      <c r="C73" s="330">
        <v>574.91269482961525</v>
      </c>
      <c r="D73" s="330">
        <v>11.426770751023991</v>
      </c>
      <c r="E73" s="330">
        <v>67.548750790047634</v>
      </c>
      <c r="F73" s="330">
        <v>576.76748996294862</v>
      </c>
      <c r="G73" s="330">
        <v>11.711608571139637</v>
      </c>
      <c r="H73" s="330">
        <v>10.70797315570325</v>
      </c>
      <c r="I73" s="331">
        <v>1.0671273251126798</v>
      </c>
      <c r="J73" s="331">
        <v>1.0937278606177523</v>
      </c>
      <c r="L73" s="406"/>
      <c r="N73" s="326"/>
    </row>
    <row r="74" spans="1:14" ht="15" customHeight="1">
      <c r="A74" s="295">
        <v>42705</v>
      </c>
      <c r="B74" s="330">
        <v>65.469027666016203</v>
      </c>
      <c r="C74" s="330">
        <v>577.21203412605303</v>
      </c>
      <c r="D74" s="330">
        <v>11.342283908744513</v>
      </c>
      <c r="E74" s="330">
        <v>67.466889766016195</v>
      </c>
      <c r="F74" s="330">
        <v>579.20989622605293</v>
      </c>
      <c r="G74" s="330">
        <v>11.648089959375511</v>
      </c>
      <c r="H74" s="330">
        <v>10.813436275882395</v>
      </c>
      <c r="I74" s="331">
        <v>1.0489065288193009</v>
      </c>
      <c r="J74" s="331">
        <v>1.0771867205020365</v>
      </c>
      <c r="L74" s="406"/>
      <c r="N74" s="326"/>
    </row>
    <row r="75" spans="1:14" ht="15" customHeight="1">
      <c r="A75" s="332"/>
      <c r="B75" s="325"/>
      <c r="C75" s="325"/>
      <c r="D75" s="325"/>
      <c r="E75" s="321"/>
      <c r="F75" s="321"/>
      <c r="G75" s="326"/>
    </row>
    <row r="76" spans="1:14" ht="27.75" customHeight="1">
      <c r="A76" s="332"/>
      <c r="B76" s="325"/>
      <c r="C76" s="325"/>
      <c r="D76" s="325"/>
      <c r="E76" s="321"/>
      <c r="F76" s="321"/>
      <c r="G76" s="326"/>
    </row>
    <row r="77" spans="1:14" ht="15" customHeight="1">
      <c r="A77" s="324"/>
      <c r="B77" s="325"/>
      <c r="C77" s="325"/>
      <c r="D77" s="325"/>
      <c r="E77" s="321"/>
      <c r="F77" s="321"/>
      <c r="G77" s="326"/>
    </row>
    <row r="78" spans="1:14" ht="15" customHeight="1">
      <c r="A78" s="324"/>
      <c r="B78" s="325"/>
      <c r="C78" s="325"/>
      <c r="D78" s="325"/>
      <c r="E78" s="321"/>
      <c r="F78" s="321"/>
      <c r="G78" s="326"/>
    </row>
    <row r="79" spans="1:14" ht="15" customHeight="1">
      <c r="A79" s="324"/>
      <c r="B79" s="325"/>
      <c r="C79" s="325"/>
      <c r="D79" s="325"/>
      <c r="E79" s="321"/>
      <c r="F79" s="321"/>
      <c r="G79" s="326"/>
    </row>
    <row r="80" spans="1:14" ht="15" customHeight="1">
      <c r="A80" s="324"/>
      <c r="B80" s="325"/>
      <c r="C80" s="325"/>
      <c r="D80" s="325"/>
      <c r="E80" s="321"/>
      <c r="F80" s="321"/>
      <c r="G80" s="326"/>
    </row>
    <row r="81" spans="1:7" ht="15" customHeight="1">
      <c r="A81" s="332"/>
      <c r="B81" s="325"/>
      <c r="C81" s="325"/>
      <c r="D81" s="325"/>
      <c r="E81" s="321"/>
      <c r="F81" s="321"/>
      <c r="G81" s="326"/>
    </row>
    <row r="82" spans="1:7" ht="15" customHeight="1">
      <c r="A82" s="324"/>
      <c r="B82" s="325"/>
      <c r="C82" s="325"/>
      <c r="D82" s="325"/>
      <c r="E82" s="321"/>
      <c r="F82" s="321"/>
      <c r="G82" s="326"/>
    </row>
    <row r="83" spans="1:7" ht="15" customHeight="1">
      <c r="A83" s="324"/>
      <c r="B83" s="325"/>
      <c r="C83" s="325"/>
      <c r="D83" s="325"/>
      <c r="E83" s="321"/>
      <c r="F83" s="321"/>
      <c r="G83" s="326"/>
    </row>
    <row r="84" spans="1:7" ht="15" customHeight="1">
      <c r="A84" s="324"/>
      <c r="B84" s="325"/>
      <c r="C84" s="325"/>
      <c r="D84" s="325"/>
      <c r="E84" s="321"/>
      <c r="F84" s="321"/>
      <c r="G84" s="326"/>
    </row>
    <row r="85" spans="1:7" ht="15" customHeight="1">
      <c r="A85" s="324"/>
      <c r="B85" s="325"/>
      <c r="C85" s="325"/>
      <c r="D85" s="325"/>
      <c r="E85" s="321"/>
      <c r="F85" s="321"/>
      <c r="G85" s="326"/>
    </row>
    <row r="86" spans="1:7" ht="15" customHeight="1">
      <c r="A86" s="324"/>
      <c r="B86" s="325"/>
      <c r="C86" s="325"/>
      <c r="D86" s="325"/>
      <c r="E86" s="321"/>
      <c r="F86" s="321"/>
      <c r="G86" s="326"/>
    </row>
    <row r="87" spans="1:7" ht="15" customHeight="1">
      <c r="A87" s="332"/>
      <c r="B87" s="325"/>
      <c r="C87" s="325"/>
      <c r="D87" s="325"/>
      <c r="E87" s="321"/>
      <c r="F87" s="321"/>
      <c r="G87" s="326"/>
    </row>
    <row r="88" spans="1:7" ht="27.75" customHeight="1">
      <c r="A88" s="332"/>
      <c r="B88" s="325"/>
      <c r="C88" s="325"/>
      <c r="D88" s="325"/>
      <c r="E88" s="321"/>
      <c r="F88" s="321"/>
      <c r="G88" s="326"/>
    </row>
    <row r="89" spans="1:7" ht="15" customHeight="1">
      <c r="A89" s="324"/>
      <c r="B89" s="325"/>
      <c r="C89" s="325"/>
      <c r="D89" s="325"/>
      <c r="E89" s="321"/>
      <c r="F89" s="321"/>
      <c r="G89" s="326"/>
    </row>
    <row r="90" spans="1:7" ht="15" customHeight="1">
      <c r="A90" s="332"/>
      <c r="B90" s="325"/>
      <c r="C90" s="325"/>
      <c r="D90" s="325"/>
      <c r="E90" s="321"/>
      <c r="F90" s="321"/>
      <c r="G90" s="326"/>
    </row>
    <row r="91" spans="1:7" ht="15" customHeight="1">
      <c r="A91" s="324"/>
      <c r="B91" s="325"/>
      <c r="C91" s="325"/>
      <c r="D91" s="325"/>
      <c r="E91" s="321"/>
      <c r="F91" s="321"/>
      <c r="G91" s="326"/>
    </row>
    <row r="92" spans="1:7" ht="15" customHeight="1">
      <c r="A92" s="324"/>
      <c r="B92" s="325"/>
      <c r="C92" s="325"/>
      <c r="D92" s="325"/>
      <c r="E92" s="321"/>
      <c r="F92" s="321"/>
      <c r="G92" s="326"/>
    </row>
    <row r="93" spans="1:7" ht="15" customHeight="1">
      <c r="A93" s="332"/>
      <c r="B93" s="325"/>
      <c r="C93" s="325"/>
      <c r="D93" s="325"/>
      <c r="E93" s="321"/>
      <c r="F93" s="321"/>
      <c r="G93" s="326"/>
    </row>
    <row r="94" spans="1:7" ht="15" customHeight="1">
      <c r="A94" s="324"/>
      <c r="B94" s="325"/>
      <c r="C94" s="325"/>
      <c r="D94" s="325"/>
      <c r="E94" s="321"/>
      <c r="F94" s="321"/>
      <c r="G94" s="326"/>
    </row>
    <row r="95" spans="1:7" ht="15" customHeight="1">
      <c r="A95" s="324"/>
      <c r="B95" s="325"/>
      <c r="C95" s="325"/>
      <c r="D95" s="325"/>
      <c r="E95" s="321"/>
      <c r="F95" s="321"/>
      <c r="G95" s="326"/>
    </row>
    <row r="96" spans="1:7" ht="15" customHeight="1">
      <c r="A96" s="324"/>
      <c r="B96" s="325"/>
      <c r="C96" s="325"/>
      <c r="D96" s="325"/>
      <c r="E96" s="321"/>
      <c r="F96" s="321"/>
      <c r="G96" s="326"/>
    </row>
    <row r="97" spans="1:7" ht="15" customHeight="1">
      <c r="A97" s="324"/>
      <c r="B97" s="325"/>
      <c r="C97" s="325"/>
      <c r="D97" s="325"/>
      <c r="E97" s="321"/>
      <c r="F97" s="321"/>
      <c r="G97" s="326"/>
    </row>
    <row r="98" spans="1:7" ht="15" customHeight="1">
      <c r="A98" s="324"/>
      <c r="B98" s="325"/>
      <c r="C98" s="325"/>
      <c r="D98" s="325"/>
      <c r="E98" s="321"/>
      <c r="F98" s="321"/>
      <c r="G98" s="326"/>
    </row>
    <row r="99" spans="1:7" ht="15" customHeight="1">
      <c r="A99" s="324"/>
      <c r="B99" s="325"/>
      <c r="C99" s="325"/>
      <c r="D99" s="325"/>
      <c r="E99" s="321"/>
      <c r="F99" s="321"/>
      <c r="G99" s="326"/>
    </row>
    <row r="100" spans="1:7" ht="30" customHeight="1">
      <c r="A100" s="332"/>
      <c r="B100" s="325"/>
      <c r="C100" s="325"/>
      <c r="D100" s="325"/>
      <c r="E100" s="321"/>
      <c r="F100" s="321"/>
      <c r="G100" s="326"/>
    </row>
    <row r="101" spans="1:7" ht="15" customHeight="1">
      <c r="A101" s="332"/>
      <c r="B101" s="325"/>
      <c r="C101" s="325"/>
      <c r="D101" s="325"/>
      <c r="E101" s="321"/>
      <c r="F101" s="321"/>
      <c r="G101" s="326"/>
    </row>
    <row r="102" spans="1:7" ht="15" customHeight="1">
      <c r="A102" s="332"/>
      <c r="B102" s="325"/>
      <c r="C102" s="325"/>
      <c r="D102" s="325"/>
      <c r="E102" s="321"/>
      <c r="F102" s="321"/>
      <c r="G102" s="326"/>
    </row>
    <row r="103" spans="1:7" ht="15" customHeight="1">
      <c r="A103" s="324"/>
      <c r="B103" s="325"/>
      <c r="C103" s="325"/>
      <c r="D103" s="325"/>
      <c r="E103" s="321"/>
      <c r="F103" s="321"/>
      <c r="G103" s="326"/>
    </row>
    <row r="104" spans="1:7" ht="15" customHeight="1">
      <c r="A104" s="324"/>
      <c r="B104" s="325"/>
      <c r="C104" s="325"/>
      <c r="D104" s="325"/>
      <c r="E104" s="321"/>
      <c r="F104" s="321"/>
      <c r="G104" s="326"/>
    </row>
    <row r="105" spans="1:7" ht="15" customHeight="1">
      <c r="A105" s="332"/>
      <c r="B105" s="325"/>
      <c r="C105" s="325"/>
      <c r="D105" s="325"/>
      <c r="E105" s="321"/>
      <c r="F105" s="321"/>
      <c r="G105" s="326"/>
    </row>
    <row r="106" spans="1:7" ht="15" customHeight="1">
      <c r="A106" s="324"/>
      <c r="B106" s="325"/>
      <c r="C106" s="325"/>
      <c r="D106" s="325"/>
      <c r="E106" s="321"/>
      <c r="F106" s="321"/>
      <c r="G106" s="326"/>
    </row>
    <row r="107" spans="1:7" ht="15" customHeight="1">
      <c r="A107" s="324"/>
      <c r="B107" s="325"/>
      <c r="C107" s="325"/>
      <c r="D107" s="325"/>
      <c r="E107" s="321"/>
      <c r="F107" s="321"/>
      <c r="G107" s="326"/>
    </row>
    <row r="108" spans="1:7" ht="15" customHeight="1">
      <c r="A108" s="324"/>
      <c r="B108" s="325"/>
      <c r="C108" s="325"/>
      <c r="D108" s="325"/>
      <c r="E108" s="321"/>
      <c r="F108" s="321"/>
      <c r="G108" s="326"/>
    </row>
    <row r="109" spans="1:7" ht="15" customHeight="1">
      <c r="A109" s="324"/>
      <c r="B109" s="325"/>
      <c r="C109" s="325"/>
      <c r="D109" s="325"/>
      <c r="E109" s="321"/>
      <c r="F109" s="321"/>
      <c r="G109" s="326"/>
    </row>
    <row r="110" spans="1:7" ht="15" customHeight="1">
      <c r="A110" s="324"/>
      <c r="B110" s="325"/>
      <c r="C110" s="325"/>
      <c r="D110" s="325"/>
      <c r="E110" s="321"/>
      <c r="F110" s="321"/>
      <c r="G110" s="326"/>
    </row>
    <row r="111" spans="1:7" ht="15" customHeight="1">
      <c r="A111" s="324"/>
      <c r="B111" s="325"/>
      <c r="C111" s="325"/>
      <c r="D111" s="325"/>
      <c r="E111" s="321"/>
      <c r="F111" s="321"/>
      <c r="G111" s="326"/>
    </row>
    <row r="112" spans="1:7" ht="15" customHeight="1">
      <c r="A112" s="294"/>
      <c r="B112" s="325"/>
      <c r="C112" s="325"/>
      <c r="D112" s="325"/>
      <c r="E112" s="321"/>
      <c r="F112" s="321"/>
      <c r="G112" s="326"/>
    </row>
    <row r="113" spans="1:10" ht="15" customHeight="1">
      <c r="B113" s="325"/>
      <c r="C113" s="325"/>
      <c r="D113" s="325"/>
      <c r="E113" s="321"/>
      <c r="F113" s="321"/>
      <c r="G113" s="326"/>
    </row>
    <row r="114" spans="1:10">
      <c r="A114" s="294"/>
      <c r="B114" s="325"/>
      <c r="C114" s="325"/>
      <c r="D114" s="325"/>
      <c r="E114" s="321"/>
      <c r="F114" s="321"/>
      <c r="G114" s="326"/>
    </row>
    <row r="115" spans="1:10">
      <c r="A115" s="294"/>
      <c r="B115" s="325"/>
      <c r="C115" s="325"/>
      <c r="D115" s="325"/>
      <c r="E115" s="321"/>
      <c r="F115" s="321"/>
      <c r="G115" s="326"/>
    </row>
    <row r="116" spans="1:10">
      <c r="A116" s="294"/>
      <c r="B116" s="325"/>
      <c r="C116" s="325"/>
      <c r="D116" s="325"/>
      <c r="E116" s="321"/>
      <c r="F116" s="321"/>
      <c r="G116" s="326"/>
    </row>
    <row r="117" spans="1:10">
      <c r="A117" s="294"/>
      <c r="B117" s="325"/>
      <c r="C117" s="325"/>
      <c r="D117" s="325"/>
      <c r="E117" s="321"/>
      <c r="F117" s="321"/>
      <c r="G117" s="326"/>
    </row>
    <row r="118" spans="1:10">
      <c r="A118" s="294"/>
      <c r="B118" s="325"/>
      <c r="C118" s="325"/>
      <c r="D118" s="325"/>
      <c r="E118" s="321"/>
      <c r="F118" s="321"/>
      <c r="G118" s="326"/>
    </row>
    <row r="119" spans="1:10">
      <c r="A119" s="294"/>
      <c r="B119" s="325"/>
      <c r="C119" s="325"/>
      <c r="D119" s="325"/>
      <c r="E119" s="321"/>
      <c r="F119" s="321"/>
      <c r="G119" s="326"/>
    </row>
    <row r="120" spans="1:10">
      <c r="A120" s="294"/>
      <c r="B120" s="325"/>
      <c r="C120" s="325"/>
      <c r="D120" s="325"/>
      <c r="E120" s="321"/>
      <c r="F120" s="321"/>
      <c r="G120" s="326"/>
    </row>
    <row r="121" spans="1:10">
      <c r="A121" s="294"/>
      <c r="B121" s="325"/>
      <c r="C121" s="325"/>
      <c r="D121" s="325"/>
      <c r="E121" s="321"/>
      <c r="F121" s="321"/>
      <c r="G121" s="326"/>
    </row>
    <row r="122" spans="1:10">
      <c r="A122" s="294"/>
      <c r="B122" s="325"/>
      <c r="C122" s="325"/>
      <c r="D122" s="325"/>
      <c r="E122" s="321"/>
      <c r="F122" s="321"/>
      <c r="G122" s="326"/>
    </row>
    <row r="123" spans="1:10">
      <c r="A123" s="294"/>
      <c r="B123" s="325"/>
      <c r="C123" s="325"/>
      <c r="D123" s="325"/>
      <c r="E123" s="321"/>
      <c r="F123" s="321"/>
      <c r="G123" s="326"/>
    </row>
    <row r="124" spans="1:10" ht="15" customHeight="1"/>
    <row r="125" spans="1:10" ht="48.75" customHeight="1">
      <c r="A125" s="440"/>
      <c r="B125" s="440"/>
      <c r="C125" s="440"/>
      <c r="D125" s="430"/>
      <c r="E125" s="430"/>
      <c r="F125" s="430"/>
      <c r="G125" s="333"/>
      <c r="H125" s="333"/>
      <c r="I125" s="333"/>
      <c r="J125" s="333"/>
    </row>
  </sheetData>
  <mergeCells count="4">
    <mergeCell ref="B6:C6"/>
    <mergeCell ref="E6:F6"/>
    <mergeCell ref="G6:J6"/>
    <mergeCell ref="A125:F125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75"/>
  <sheetViews>
    <sheetView showGridLines="0" workbookViewId="0"/>
  </sheetViews>
  <sheetFormatPr defaultRowHeight="15.75"/>
  <cols>
    <col min="1" max="1" width="11.875" style="242" customWidth="1"/>
    <col min="2" max="7" width="20.375" style="242" customWidth="1"/>
    <col min="8" max="16384" width="9" style="79"/>
  </cols>
  <sheetData>
    <row r="1" spans="1:7" ht="15" customHeight="1">
      <c r="A1" s="334" t="s">
        <v>125</v>
      </c>
      <c r="B1" s="335"/>
      <c r="C1" s="335"/>
      <c r="D1" s="335"/>
      <c r="E1" s="335"/>
      <c r="F1" s="335"/>
      <c r="G1" s="335"/>
    </row>
    <row r="2" spans="1:7" ht="15" customHeight="1">
      <c r="A2" s="334"/>
      <c r="B2" s="335"/>
      <c r="C2" s="335"/>
      <c r="D2" s="335"/>
      <c r="E2" s="335"/>
      <c r="F2" s="335"/>
      <c r="G2" s="335"/>
    </row>
    <row r="3" spans="1:7" ht="15" customHeight="1">
      <c r="A3" s="334" t="s">
        <v>698</v>
      </c>
      <c r="B3" s="335"/>
      <c r="C3" s="335"/>
      <c r="D3" s="335"/>
      <c r="E3" s="335"/>
      <c r="F3" s="335"/>
      <c r="G3" s="335"/>
    </row>
    <row r="4" spans="1:7" ht="15" customHeight="1">
      <c r="A4" s="335" t="s">
        <v>223</v>
      </c>
      <c r="B4" s="335"/>
      <c r="C4" s="335"/>
      <c r="D4" s="335"/>
      <c r="E4" s="335"/>
      <c r="F4" s="335"/>
      <c r="G4" s="335"/>
    </row>
    <row r="5" spans="1:7" ht="15" customHeight="1">
      <c r="A5" s="335"/>
      <c r="B5" s="335"/>
      <c r="C5" s="335"/>
      <c r="D5" s="335"/>
      <c r="E5" s="335"/>
      <c r="F5" s="335"/>
      <c r="G5" s="335"/>
    </row>
    <row r="6" spans="1:7">
      <c r="B6" s="439" t="s">
        <v>699</v>
      </c>
      <c r="C6" s="439"/>
      <c r="D6" s="439"/>
      <c r="E6" s="439" t="s">
        <v>700</v>
      </c>
      <c r="F6" s="439"/>
      <c r="G6" s="439"/>
    </row>
    <row r="7" spans="1:7" ht="15" customHeight="1">
      <c r="A7" s="335"/>
      <c r="B7" s="439" t="s">
        <v>227</v>
      </c>
      <c r="C7" s="439"/>
      <c r="D7" s="439"/>
      <c r="E7" s="439"/>
      <c r="F7" s="439"/>
      <c r="G7" s="439"/>
    </row>
    <row r="8" spans="1:7" ht="31.5">
      <c r="A8" s="336"/>
      <c r="B8" s="337" t="s">
        <v>701</v>
      </c>
      <c r="C8" s="337" t="s">
        <v>702</v>
      </c>
      <c r="D8" s="337" t="s">
        <v>703</v>
      </c>
      <c r="E8" s="337" t="s">
        <v>701</v>
      </c>
      <c r="F8" s="337" t="s">
        <v>702</v>
      </c>
      <c r="G8" s="337" t="s">
        <v>703</v>
      </c>
    </row>
    <row r="9" spans="1:7">
      <c r="A9" s="338">
        <v>40695</v>
      </c>
      <c r="B9" s="339">
        <v>14.588804214456591</v>
      </c>
      <c r="C9" s="339">
        <v>7.1151592472883873</v>
      </c>
      <c r="D9" s="339">
        <v>7.4736449671682044</v>
      </c>
      <c r="E9" s="339">
        <v>16.501899290274238</v>
      </c>
      <c r="F9" s="339">
        <v>9.0171687660996724</v>
      </c>
      <c r="G9" s="339">
        <v>7.4847305241745659</v>
      </c>
    </row>
    <row r="10" spans="1:7">
      <c r="A10" s="340">
        <v>40725</v>
      </c>
      <c r="B10" s="339">
        <v>14.553935404787548</v>
      </c>
      <c r="C10" s="339">
        <v>7.1904989356930145</v>
      </c>
      <c r="D10" s="339">
        <v>7.3634364690945349</v>
      </c>
      <c r="E10" s="339">
        <v>16.459926670329811</v>
      </c>
      <c r="F10" s="339">
        <v>9.1401868910276924</v>
      </c>
      <c r="G10" s="339">
        <v>7.3197397793021191</v>
      </c>
    </row>
    <row r="11" spans="1:7">
      <c r="A11" s="340">
        <v>40756</v>
      </c>
      <c r="B11" s="339">
        <v>14.499570966812344</v>
      </c>
      <c r="C11" s="339">
        <v>7.3022713776944652</v>
      </c>
      <c r="D11" s="339">
        <v>7.1972995891178799</v>
      </c>
      <c r="E11" s="339">
        <v>16.451530750658648</v>
      </c>
      <c r="F11" s="339">
        <v>9.2514051635550203</v>
      </c>
      <c r="G11" s="339">
        <v>7.200125587103626</v>
      </c>
    </row>
    <row r="12" spans="1:7">
      <c r="A12" s="340">
        <v>40787</v>
      </c>
      <c r="B12" s="339">
        <v>14.556856994481606</v>
      </c>
      <c r="C12" s="339">
        <v>7.3818410396811807</v>
      </c>
      <c r="D12" s="339">
        <v>7.1750159548004264</v>
      </c>
      <c r="E12" s="339">
        <v>16.451538033337041</v>
      </c>
      <c r="F12" s="339">
        <v>9.3740441262753986</v>
      </c>
      <c r="G12" s="339">
        <v>7.0774939070616423</v>
      </c>
    </row>
    <row r="13" spans="1:7">
      <c r="A13" s="340">
        <v>40817</v>
      </c>
      <c r="B13" s="339">
        <v>14.446239578206409</v>
      </c>
      <c r="C13" s="339">
        <v>7.4003759791119545</v>
      </c>
      <c r="D13" s="339">
        <v>7.0458635990944556</v>
      </c>
      <c r="E13" s="339">
        <v>16.226385964634886</v>
      </c>
      <c r="F13" s="339">
        <v>9.42882295902103</v>
      </c>
      <c r="G13" s="339">
        <v>6.7975630056138572</v>
      </c>
    </row>
    <row r="14" spans="1:7">
      <c r="A14" s="340">
        <v>40848</v>
      </c>
      <c r="B14" s="339">
        <v>14.402233935365338</v>
      </c>
      <c r="C14" s="339">
        <v>7.4434029679869411</v>
      </c>
      <c r="D14" s="339">
        <v>6.9588309673783977</v>
      </c>
      <c r="E14" s="339">
        <v>16.287678363187112</v>
      </c>
      <c r="F14" s="339">
        <v>9.4727095712937892</v>
      </c>
      <c r="G14" s="339">
        <v>6.8149687918933219</v>
      </c>
    </row>
    <row r="15" spans="1:7">
      <c r="A15" s="340">
        <v>40878</v>
      </c>
      <c r="B15" s="339">
        <v>14.348842706585968</v>
      </c>
      <c r="C15" s="339">
        <v>7.4373943109657485</v>
      </c>
      <c r="D15" s="339">
        <v>6.9114483956202193</v>
      </c>
      <c r="E15" s="339">
        <v>16.057522454293611</v>
      </c>
      <c r="F15" s="339">
        <v>9.4430234472502637</v>
      </c>
      <c r="G15" s="339">
        <v>6.6144990070433494</v>
      </c>
    </row>
    <row r="16" spans="1:7">
      <c r="A16" s="338">
        <v>40909</v>
      </c>
      <c r="B16" s="339">
        <v>14.340135809123158</v>
      </c>
      <c r="C16" s="339">
        <v>7.4417930035134399</v>
      </c>
      <c r="D16" s="339">
        <v>6.898342805609718</v>
      </c>
      <c r="E16" s="339">
        <v>15.850099521213071</v>
      </c>
      <c r="F16" s="339">
        <v>9.4981284606940317</v>
      </c>
      <c r="G16" s="339">
        <v>6.3519710605190394</v>
      </c>
    </row>
    <row r="17" spans="1:7">
      <c r="A17" s="338">
        <v>40940</v>
      </c>
      <c r="B17" s="339">
        <v>14.249640956208026</v>
      </c>
      <c r="C17" s="339">
        <v>7.3831858966710406</v>
      </c>
      <c r="D17" s="339">
        <v>6.8664550595369853</v>
      </c>
      <c r="E17" s="339">
        <v>15.657068970139035</v>
      </c>
      <c r="F17" s="339">
        <v>9.4081690772044944</v>
      </c>
      <c r="G17" s="339">
        <v>6.2488998929345412</v>
      </c>
    </row>
    <row r="18" spans="1:7">
      <c r="A18" s="338">
        <v>40969</v>
      </c>
      <c r="B18" s="339">
        <v>14.198771301898891</v>
      </c>
      <c r="C18" s="339">
        <v>7.4093888630113831</v>
      </c>
      <c r="D18" s="339">
        <v>6.7893824388875075</v>
      </c>
      <c r="E18" s="339">
        <v>15.593083115962553</v>
      </c>
      <c r="F18" s="339">
        <v>9.2967028739037225</v>
      </c>
      <c r="G18" s="339">
        <v>6.29638024205883</v>
      </c>
    </row>
    <row r="19" spans="1:7">
      <c r="A19" s="340">
        <v>41000</v>
      </c>
      <c r="B19" s="339">
        <v>14.096895505709513</v>
      </c>
      <c r="C19" s="339">
        <v>7.3860432028576932</v>
      </c>
      <c r="D19" s="339">
        <v>6.7108523028518201</v>
      </c>
      <c r="E19" s="339">
        <v>15.51157884903717</v>
      </c>
      <c r="F19" s="339">
        <v>9.1931716799302521</v>
      </c>
      <c r="G19" s="339">
        <v>6.3184071691069166</v>
      </c>
    </row>
    <row r="20" spans="1:7">
      <c r="A20" s="340">
        <v>41030</v>
      </c>
      <c r="B20" s="339">
        <v>13.911036967487936</v>
      </c>
      <c r="C20" s="339">
        <v>7.2869447498059374</v>
      </c>
      <c r="D20" s="339">
        <v>6.6240922176819979</v>
      </c>
      <c r="E20" s="339">
        <v>15.406287693918488</v>
      </c>
      <c r="F20" s="339">
        <v>8.9549476890694741</v>
      </c>
      <c r="G20" s="339">
        <v>6.4513400048490137</v>
      </c>
    </row>
    <row r="21" spans="1:7">
      <c r="A21" s="338">
        <v>41061</v>
      </c>
      <c r="B21" s="339">
        <v>13.822673042547418</v>
      </c>
      <c r="C21" s="339">
        <v>7.1566181565773528</v>
      </c>
      <c r="D21" s="339">
        <v>6.6660548859700643</v>
      </c>
      <c r="E21" s="339">
        <v>15.104420330096586</v>
      </c>
      <c r="F21" s="339">
        <v>8.7278544020969164</v>
      </c>
      <c r="G21" s="339">
        <v>6.3765659279996685</v>
      </c>
    </row>
    <row r="22" spans="1:7">
      <c r="A22" s="340">
        <v>41091</v>
      </c>
      <c r="B22" s="339">
        <v>13.637785968854359</v>
      </c>
      <c r="C22" s="339">
        <v>7.0194862977170578</v>
      </c>
      <c r="D22" s="339">
        <v>6.6182996711373026</v>
      </c>
      <c r="E22" s="339">
        <v>14.839931605330761</v>
      </c>
      <c r="F22" s="339">
        <v>8.4924205546204607</v>
      </c>
      <c r="G22" s="339">
        <v>6.3475110507102999</v>
      </c>
    </row>
    <row r="23" spans="1:7">
      <c r="A23" s="340">
        <v>41122</v>
      </c>
      <c r="B23" s="339">
        <v>13.411173763995293</v>
      </c>
      <c r="C23" s="339">
        <v>6.8525413043333749</v>
      </c>
      <c r="D23" s="339">
        <v>6.5586324596619185</v>
      </c>
      <c r="E23" s="339">
        <v>14.511779749904324</v>
      </c>
      <c r="F23" s="339">
        <v>8.2087663038329879</v>
      </c>
      <c r="G23" s="339">
        <v>6.3030134460713372</v>
      </c>
    </row>
    <row r="24" spans="1:7">
      <c r="A24" s="340">
        <v>41153</v>
      </c>
      <c r="B24" s="339">
        <v>13.126989343914197</v>
      </c>
      <c r="C24" s="339">
        <v>6.6268485892516615</v>
      </c>
      <c r="D24" s="339">
        <v>6.5001407546625352</v>
      </c>
      <c r="E24" s="339">
        <v>14.191848339965969</v>
      </c>
      <c r="F24" s="339">
        <v>7.8876768408660567</v>
      </c>
      <c r="G24" s="339">
        <v>6.3041714990999118</v>
      </c>
    </row>
    <row r="25" spans="1:7">
      <c r="A25" s="340">
        <v>41183</v>
      </c>
      <c r="B25" s="339">
        <v>12.942523851973261</v>
      </c>
      <c r="C25" s="339">
        <v>6.5203695772264272</v>
      </c>
      <c r="D25" s="339">
        <v>6.4221542747468341</v>
      </c>
      <c r="E25" s="339">
        <v>14.123145839924437</v>
      </c>
      <c r="F25" s="339">
        <v>7.6588894675624921</v>
      </c>
      <c r="G25" s="339">
        <v>6.4642563723619446</v>
      </c>
    </row>
    <row r="26" spans="1:7">
      <c r="A26" s="340">
        <v>41214</v>
      </c>
      <c r="B26" s="339">
        <v>12.732658015282375</v>
      </c>
      <c r="C26" s="339">
        <v>6.3736363194367724</v>
      </c>
      <c r="D26" s="339">
        <v>6.3590216958456027</v>
      </c>
      <c r="E26" s="339">
        <v>13.869024604959716</v>
      </c>
      <c r="F26" s="339">
        <v>7.4168081929162399</v>
      </c>
      <c r="G26" s="339">
        <v>6.4522164120434748</v>
      </c>
    </row>
    <row r="27" spans="1:7">
      <c r="A27" s="340">
        <v>41244</v>
      </c>
      <c r="B27" s="339">
        <v>12.51822428995299</v>
      </c>
      <c r="C27" s="339">
        <v>6.1677448077479502</v>
      </c>
      <c r="D27" s="339">
        <v>6.3504794822050403</v>
      </c>
      <c r="E27" s="339">
        <v>13.43267353150493</v>
      </c>
      <c r="F27" s="339">
        <v>7.1482020018867702</v>
      </c>
      <c r="G27" s="339">
        <v>6.284471529618159</v>
      </c>
    </row>
    <row r="28" spans="1:7">
      <c r="A28" s="338">
        <v>41275</v>
      </c>
      <c r="B28" s="339">
        <v>12.281863303833704</v>
      </c>
      <c r="C28" s="339">
        <v>6.0366651367453796</v>
      </c>
      <c r="D28" s="339">
        <v>6.2451981670883256</v>
      </c>
      <c r="E28" s="339">
        <v>13.31688888566574</v>
      </c>
      <c r="F28" s="339">
        <v>6.9281155632548677</v>
      </c>
      <c r="G28" s="339">
        <v>6.3887733224108718</v>
      </c>
    </row>
    <row r="29" spans="1:7">
      <c r="A29" s="338">
        <v>41306</v>
      </c>
      <c r="B29" s="339">
        <v>12.126298684746576</v>
      </c>
      <c r="C29" s="339">
        <v>5.9327861650627254</v>
      </c>
      <c r="D29" s="339">
        <v>6.1935125196838499</v>
      </c>
      <c r="E29" s="339">
        <v>13.205320719034713</v>
      </c>
      <c r="F29" s="339">
        <v>6.752976084930884</v>
      </c>
      <c r="G29" s="339">
        <v>6.4523446341038291</v>
      </c>
    </row>
    <row r="30" spans="1:7">
      <c r="A30" s="338">
        <v>41334</v>
      </c>
      <c r="B30" s="339">
        <v>11.948962519268381</v>
      </c>
      <c r="C30" s="339">
        <v>5.7624168652283734</v>
      </c>
      <c r="D30" s="339">
        <v>6.1865456540400077</v>
      </c>
      <c r="E30" s="339">
        <v>12.963724768826202</v>
      </c>
      <c r="F30" s="339">
        <v>6.5214507701656306</v>
      </c>
      <c r="G30" s="339">
        <v>6.4422739986605704</v>
      </c>
    </row>
    <row r="31" spans="1:7">
      <c r="A31" s="340">
        <v>41365</v>
      </c>
      <c r="B31" s="339">
        <v>11.74408576122662</v>
      </c>
      <c r="C31" s="339">
        <v>5.6564843891031229</v>
      </c>
      <c r="D31" s="339">
        <v>6.0876013721234958</v>
      </c>
      <c r="E31" s="339">
        <v>12.862218210922904</v>
      </c>
      <c r="F31" s="339">
        <v>6.4386101066404047</v>
      </c>
      <c r="G31" s="339">
        <v>6.4236081042824997</v>
      </c>
    </row>
    <row r="32" spans="1:7">
      <c r="A32" s="340">
        <v>41395</v>
      </c>
      <c r="B32" s="339">
        <v>11.543496781656152</v>
      </c>
      <c r="C32" s="339">
        <v>5.5677898037859253</v>
      </c>
      <c r="D32" s="339">
        <v>5.9757069778702272</v>
      </c>
      <c r="E32" s="339">
        <v>12.730814984809651</v>
      </c>
      <c r="F32" s="339">
        <v>6.3195630548914572</v>
      </c>
      <c r="G32" s="339">
        <v>6.4112519299181949</v>
      </c>
    </row>
    <row r="33" spans="1:7">
      <c r="A33" s="338">
        <v>41426</v>
      </c>
      <c r="B33" s="339">
        <v>11.417538182498424</v>
      </c>
      <c r="C33" s="339">
        <v>5.5462355763736717</v>
      </c>
      <c r="D33" s="339">
        <v>5.8713026061247522</v>
      </c>
      <c r="E33" s="339">
        <v>12.728125712591631</v>
      </c>
      <c r="F33" s="339">
        <v>6.2634754939793673</v>
      </c>
      <c r="G33" s="339">
        <v>6.4646502186122641</v>
      </c>
    </row>
    <row r="34" spans="1:7">
      <c r="A34" s="340">
        <v>41456</v>
      </c>
      <c r="B34" s="339">
        <v>11.348917893302307</v>
      </c>
      <c r="C34" s="339">
        <v>5.5639890418763809</v>
      </c>
      <c r="D34" s="339">
        <v>5.7849288514259269</v>
      </c>
      <c r="E34" s="339">
        <v>12.780285932333532</v>
      </c>
      <c r="F34" s="339">
        <v>6.2701114175505408</v>
      </c>
      <c r="G34" s="339">
        <v>6.5101745147829915</v>
      </c>
    </row>
    <row r="35" spans="1:7">
      <c r="A35" s="340">
        <v>41487</v>
      </c>
      <c r="B35" s="339">
        <v>11.355185467978194</v>
      </c>
      <c r="C35" s="339">
        <v>5.5619561749559683</v>
      </c>
      <c r="D35" s="339">
        <v>5.7932292930222253</v>
      </c>
      <c r="E35" s="339">
        <v>12.79095519924438</v>
      </c>
      <c r="F35" s="339">
        <v>6.265980638819844</v>
      </c>
      <c r="G35" s="339">
        <v>6.5249745604245364</v>
      </c>
    </row>
    <row r="36" spans="1:7">
      <c r="A36" s="340">
        <v>41518</v>
      </c>
      <c r="B36" s="339">
        <v>11.21667312142003</v>
      </c>
      <c r="C36" s="339">
        <v>5.5975695655365838</v>
      </c>
      <c r="D36" s="339">
        <v>5.6191035558834468</v>
      </c>
      <c r="E36" s="339">
        <v>12.78148531211821</v>
      </c>
      <c r="F36" s="339">
        <v>6.3175726520147606</v>
      </c>
      <c r="G36" s="339">
        <v>6.4639126601034489</v>
      </c>
    </row>
    <row r="37" spans="1:7">
      <c r="A37" s="340">
        <v>41548</v>
      </c>
      <c r="B37" s="339">
        <v>11.166644923466569</v>
      </c>
      <c r="C37" s="339">
        <v>5.6836545252188824</v>
      </c>
      <c r="D37" s="339">
        <v>5.4829903982476864</v>
      </c>
      <c r="E37" s="339">
        <v>12.861149742170577</v>
      </c>
      <c r="F37" s="339">
        <v>6.4356979787519588</v>
      </c>
      <c r="G37" s="339">
        <v>6.4254517634186188</v>
      </c>
    </row>
    <row r="38" spans="1:7">
      <c r="A38" s="340">
        <v>41579</v>
      </c>
      <c r="B38" s="339">
        <v>11.215141136383041</v>
      </c>
      <c r="C38" s="339">
        <v>5.7840811797313956</v>
      </c>
      <c r="D38" s="339">
        <v>5.4310599566516462</v>
      </c>
      <c r="E38" s="339">
        <v>12.819592986235056</v>
      </c>
      <c r="F38" s="339">
        <v>6.5198330005534251</v>
      </c>
      <c r="G38" s="339">
        <v>6.2997599856816313</v>
      </c>
    </row>
    <row r="39" spans="1:7">
      <c r="A39" s="340">
        <v>41609</v>
      </c>
      <c r="B39" s="339">
        <v>11.050151907591189</v>
      </c>
      <c r="C39" s="339">
        <v>5.9069231246534608</v>
      </c>
      <c r="D39" s="339">
        <v>5.1432287829377286</v>
      </c>
      <c r="E39" s="339">
        <v>13.003635483276533</v>
      </c>
      <c r="F39" s="339">
        <v>6.6363462815691898</v>
      </c>
      <c r="G39" s="339">
        <v>6.3672892017073419</v>
      </c>
    </row>
    <row r="40" spans="1:7">
      <c r="A40" s="338">
        <v>41640</v>
      </c>
      <c r="B40" s="339">
        <v>11.121850018106864</v>
      </c>
      <c r="C40" s="339">
        <v>6.0529288438127615</v>
      </c>
      <c r="D40" s="339">
        <v>5.0689211742941014</v>
      </c>
      <c r="E40" s="339">
        <v>13.145518954370319</v>
      </c>
      <c r="F40" s="339">
        <v>6.8207749599910956</v>
      </c>
      <c r="G40" s="339">
        <v>6.3247439943792241</v>
      </c>
    </row>
    <row r="41" spans="1:7">
      <c r="A41" s="338">
        <v>41671</v>
      </c>
      <c r="B41" s="339">
        <v>11.058475463154139</v>
      </c>
      <c r="C41" s="339">
        <v>6.1807515572211047</v>
      </c>
      <c r="D41" s="339">
        <v>4.877723905933034</v>
      </c>
      <c r="E41" s="339">
        <v>13.304776780568595</v>
      </c>
      <c r="F41" s="339">
        <v>6.967155227836094</v>
      </c>
      <c r="G41" s="339">
        <v>6.3376215527325002</v>
      </c>
    </row>
    <row r="42" spans="1:7">
      <c r="A42" s="338">
        <v>41699</v>
      </c>
      <c r="B42" s="339">
        <v>10.987222571639427</v>
      </c>
      <c r="C42" s="339">
        <v>6.2413201279813997</v>
      </c>
      <c r="D42" s="339">
        <v>4.7459024436580268</v>
      </c>
      <c r="E42" s="339">
        <v>13.421912443113779</v>
      </c>
      <c r="F42" s="339">
        <v>7.0821709352404465</v>
      </c>
      <c r="G42" s="339">
        <v>6.3397415078733328</v>
      </c>
    </row>
    <row r="43" spans="1:7">
      <c r="A43" s="340">
        <v>41730</v>
      </c>
      <c r="B43" s="339">
        <v>10.983679077968453</v>
      </c>
      <c r="C43" s="339">
        <v>6.3714197450226315</v>
      </c>
      <c r="D43" s="339">
        <v>4.612259332945821</v>
      </c>
      <c r="E43" s="339">
        <v>13.528878807552605</v>
      </c>
      <c r="F43" s="339">
        <v>7.2257616342742175</v>
      </c>
      <c r="G43" s="339">
        <v>6.3031171732783875</v>
      </c>
    </row>
    <row r="44" spans="1:7">
      <c r="A44" s="340">
        <v>41760</v>
      </c>
      <c r="B44" s="339">
        <v>11.006892387222248</v>
      </c>
      <c r="C44" s="339">
        <v>6.4897713942728492</v>
      </c>
      <c r="D44" s="339">
        <v>4.5171209929493985</v>
      </c>
      <c r="E44" s="339">
        <v>13.607596844703188</v>
      </c>
      <c r="F44" s="339">
        <v>7.3923545081954227</v>
      </c>
      <c r="G44" s="339">
        <v>6.2152423365077647</v>
      </c>
    </row>
    <row r="45" spans="1:7">
      <c r="A45" s="338">
        <v>41791</v>
      </c>
      <c r="B45" s="339">
        <v>10.901314703617173</v>
      </c>
      <c r="C45" s="339">
        <v>6.5527465786927506</v>
      </c>
      <c r="D45" s="339">
        <v>4.3485681249244221</v>
      </c>
      <c r="E45" s="339">
        <v>13.762625649302592</v>
      </c>
      <c r="F45" s="339">
        <v>7.5178641003290085</v>
      </c>
      <c r="G45" s="339">
        <v>6.2447615489735844</v>
      </c>
    </row>
    <row r="46" spans="1:7">
      <c r="A46" s="340">
        <v>41821</v>
      </c>
      <c r="B46" s="339">
        <v>10.930339052159249</v>
      </c>
      <c r="C46" s="339">
        <v>6.68207880917738</v>
      </c>
      <c r="D46" s="339">
        <v>4.2482602429818686</v>
      </c>
      <c r="E46" s="339">
        <v>13.880681723182594</v>
      </c>
      <c r="F46" s="339">
        <v>7.6717478604520011</v>
      </c>
      <c r="G46" s="339">
        <v>6.2089338627305937</v>
      </c>
    </row>
    <row r="47" spans="1:7">
      <c r="A47" s="340">
        <v>41852</v>
      </c>
      <c r="B47" s="339">
        <v>10.828932155760317</v>
      </c>
      <c r="C47" s="339">
        <v>6.7689993981841816</v>
      </c>
      <c r="D47" s="339">
        <v>4.059932757576135</v>
      </c>
      <c r="E47" s="339">
        <v>13.921936465109821</v>
      </c>
      <c r="F47" s="339">
        <v>7.7662322230136516</v>
      </c>
      <c r="G47" s="339">
        <v>6.1557042420961698</v>
      </c>
    </row>
    <row r="48" spans="1:7">
      <c r="A48" s="340">
        <v>41883</v>
      </c>
      <c r="B48" s="339">
        <v>11.10869056329731</v>
      </c>
      <c r="C48" s="339">
        <v>6.9230489503999291</v>
      </c>
      <c r="D48" s="339">
        <v>4.1856416128973812</v>
      </c>
      <c r="E48" s="339">
        <v>14.17108789953534</v>
      </c>
      <c r="F48" s="339">
        <v>7.8654612796304786</v>
      </c>
      <c r="G48" s="339">
        <v>6.305626619904861</v>
      </c>
    </row>
    <row r="49" spans="1:7">
      <c r="A49" s="340">
        <v>41913</v>
      </c>
      <c r="B49" s="339">
        <v>11.086551302106303</v>
      </c>
      <c r="C49" s="339">
        <v>7.009668574976935</v>
      </c>
      <c r="D49" s="339">
        <v>4.0768827271293677</v>
      </c>
      <c r="E49" s="339">
        <v>14.236481229567291</v>
      </c>
      <c r="F49" s="339">
        <v>7.9324343949120006</v>
      </c>
      <c r="G49" s="339">
        <v>6.3040468346552903</v>
      </c>
    </row>
    <row r="50" spans="1:7">
      <c r="A50" s="340">
        <v>41944</v>
      </c>
      <c r="B50" s="339">
        <v>11.120155053903908</v>
      </c>
      <c r="C50" s="339">
        <v>7.0790218485913954</v>
      </c>
      <c r="D50" s="339">
        <v>4.0411332053125122</v>
      </c>
      <c r="E50" s="339">
        <v>14.390682283927797</v>
      </c>
      <c r="F50" s="339">
        <v>7.9914689623108632</v>
      </c>
      <c r="G50" s="339">
        <v>6.3992133216169336</v>
      </c>
    </row>
    <row r="51" spans="1:7">
      <c r="A51" s="338">
        <v>41974</v>
      </c>
      <c r="B51" s="339">
        <v>11.285869836754541</v>
      </c>
      <c r="C51" s="339">
        <v>7.166871159915793</v>
      </c>
      <c r="D51" s="339">
        <v>4.1189986768387481</v>
      </c>
      <c r="E51" s="339">
        <v>14.339607171999422</v>
      </c>
      <c r="F51" s="339">
        <v>8.070378357679326</v>
      </c>
      <c r="G51" s="339">
        <v>6.2692288143200967</v>
      </c>
    </row>
    <row r="52" spans="1:7">
      <c r="A52" s="338">
        <v>42005</v>
      </c>
      <c r="B52" s="339">
        <v>11.345672183978603</v>
      </c>
      <c r="C52" s="339">
        <v>7.35400891878961</v>
      </c>
      <c r="D52" s="339">
        <v>3.9916632651889925</v>
      </c>
      <c r="E52" s="339">
        <v>14.394054602411952</v>
      </c>
      <c r="F52" s="339">
        <v>8.10157202167305</v>
      </c>
      <c r="G52" s="339">
        <v>6.292482580738902</v>
      </c>
    </row>
    <row r="53" spans="1:7">
      <c r="A53" s="340">
        <v>42036</v>
      </c>
      <c r="B53" s="339">
        <v>11.506749866844581</v>
      </c>
      <c r="C53" s="339">
        <v>7.4659408747758285</v>
      </c>
      <c r="D53" s="339">
        <v>4.0408089920687535</v>
      </c>
      <c r="E53" s="339">
        <v>14.443653240836177</v>
      </c>
      <c r="F53" s="339">
        <v>8.1346417518333016</v>
      </c>
      <c r="G53" s="339">
        <v>6.3090114890028746</v>
      </c>
    </row>
    <row r="54" spans="1:7">
      <c r="A54" s="338">
        <v>42064</v>
      </c>
      <c r="B54" s="339">
        <v>11.783268477859082</v>
      </c>
      <c r="C54" s="339">
        <v>7.6934933513714681</v>
      </c>
      <c r="D54" s="339">
        <v>4.0897751264876128</v>
      </c>
      <c r="E54" s="339">
        <v>14.697267013020882</v>
      </c>
      <c r="F54" s="339">
        <v>8.2839711410970107</v>
      </c>
      <c r="G54" s="339">
        <v>6.4132958719238697</v>
      </c>
    </row>
    <row r="55" spans="1:7">
      <c r="A55" s="340">
        <v>42095</v>
      </c>
      <c r="B55" s="339">
        <v>11.513376233607216</v>
      </c>
      <c r="C55" s="339">
        <v>7.7174010340122905</v>
      </c>
      <c r="D55" s="339">
        <v>3.7959751995949254</v>
      </c>
      <c r="E55" s="339">
        <v>14.559222791570429</v>
      </c>
      <c r="F55" s="339">
        <v>8.3418596246007617</v>
      </c>
      <c r="G55" s="339">
        <v>6.2173631669696663</v>
      </c>
    </row>
    <row r="56" spans="1:7">
      <c r="A56" s="340">
        <v>42125</v>
      </c>
      <c r="B56" s="339">
        <v>11.578410485621376</v>
      </c>
      <c r="C56" s="339">
        <v>7.8854891018407187</v>
      </c>
      <c r="D56" s="339">
        <v>3.6929213837806563</v>
      </c>
      <c r="E56" s="339">
        <v>14.753773441093209</v>
      </c>
      <c r="F56" s="339">
        <v>8.3991230370567358</v>
      </c>
      <c r="G56" s="339">
        <v>6.354650404036474</v>
      </c>
    </row>
    <row r="57" spans="1:7">
      <c r="A57" s="338">
        <v>42156</v>
      </c>
      <c r="B57" s="339">
        <v>11.666341101825513</v>
      </c>
      <c r="C57" s="339">
        <v>8.1036869082097702</v>
      </c>
      <c r="D57" s="339">
        <v>3.5626541936157428</v>
      </c>
      <c r="E57" s="339">
        <v>14.708749862876116</v>
      </c>
      <c r="F57" s="339">
        <v>8.5279835067792984</v>
      </c>
      <c r="G57" s="339">
        <v>6.1807663560968189</v>
      </c>
    </row>
    <row r="58" spans="1:7">
      <c r="A58" s="338">
        <v>42186</v>
      </c>
      <c r="B58" s="339">
        <v>11.907259716914178</v>
      </c>
      <c r="C58" s="339">
        <v>8.3275083688162521</v>
      </c>
      <c r="D58" s="339">
        <v>3.5797513480979259</v>
      </c>
      <c r="E58" s="339">
        <v>14.881019420076042</v>
      </c>
      <c r="F58" s="339">
        <v>8.7075033413942506</v>
      </c>
      <c r="G58" s="339">
        <v>6.1735160786817911</v>
      </c>
    </row>
    <row r="59" spans="1:7">
      <c r="A59" s="338">
        <v>42217</v>
      </c>
      <c r="B59" s="339">
        <v>12.115954868805648</v>
      </c>
      <c r="C59" s="339">
        <v>8.5424080541076588</v>
      </c>
      <c r="D59" s="339">
        <v>3.5735468146979894</v>
      </c>
      <c r="E59" s="339">
        <v>14.982529388670782</v>
      </c>
      <c r="F59" s="339">
        <v>8.7982119950817559</v>
      </c>
      <c r="G59" s="339">
        <v>6.1843173935890254</v>
      </c>
    </row>
    <row r="60" spans="1:7">
      <c r="A60" s="338">
        <v>42248</v>
      </c>
      <c r="B60" s="339">
        <v>12.098045217595692</v>
      </c>
      <c r="C60" s="339">
        <v>8.7701895386362416</v>
      </c>
      <c r="D60" s="339">
        <v>3.32785567895945</v>
      </c>
      <c r="E60" s="339">
        <v>14.270122034124539</v>
      </c>
      <c r="F60" s="339">
        <v>9.0008038186209625</v>
      </c>
      <c r="G60" s="339">
        <v>5.2693182155035769</v>
      </c>
    </row>
    <row r="61" spans="1:7">
      <c r="A61" s="338">
        <v>42278</v>
      </c>
      <c r="B61" s="339">
        <v>12.107228204552106</v>
      </c>
      <c r="C61" s="339">
        <v>8.92487574258592</v>
      </c>
      <c r="D61" s="339">
        <v>3.1823524619661856</v>
      </c>
      <c r="E61" s="339">
        <v>14.162346172293979</v>
      </c>
      <c r="F61" s="339">
        <v>9.1234077233611526</v>
      </c>
      <c r="G61" s="339">
        <v>5.0389384489328268</v>
      </c>
    </row>
    <row r="62" spans="1:7">
      <c r="A62" s="338">
        <v>42309</v>
      </c>
      <c r="B62" s="339">
        <v>12.027898439207005</v>
      </c>
      <c r="C62" s="339">
        <v>9.0537877135554474</v>
      </c>
      <c r="D62" s="339">
        <v>2.9741107256515575</v>
      </c>
      <c r="E62" s="339">
        <v>14.052145122102869</v>
      </c>
      <c r="F62" s="339">
        <v>9.2934019583435887</v>
      </c>
      <c r="G62" s="339">
        <v>4.7587431637592799</v>
      </c>
    </row>
    <row r="63" spans="1:7">
      <c r="A63" s="338">
        <v>42339</v>
      </c>
      <c r="B63" s="339">
        <v>12.061900899464328</v>
      </c>
      <c r="C63" s="339">
        <v>9.2393601972382537</v>
      </c>
      <c r="D63" s="339">
        <v>2.8225407022260742</v>
      </c>
      <c r="E63" s="339">
        <v>14.306729174630409</v>
      </c>
      <c r="F63" s="339">
        <v>9.4502718918335624</v>
      </c>
      <c r="G63" s="339">
        <v>4.8564572827968462</v>
      </c>
    </row>
    <row r="64" spans="1:7">
      <c r="A64" s="338">
        <v>42370</v>
      </c>
      <c r="B64" s="339">
        <v>12.239534664826188</v>
      </c>
      <c r="C64" s="339">
        <v>9.3599928755334023</v>
      </c>
      <c r="D64" s="339">
        <v>2.8795417892927859</v>
      </c>
      <c r="E64" s="339">
        <v>14.443969527997192</v>
      </c>
      <c r="F64" s="339">
        <v>9.6021753128032685</v>
      </c>
      <c r="G64" s="339">
        <v>4.8417942151939233</v>
      </c>
    </row>
    <row r="65" spans="1:7">
      <c r="A65" s="338">
        <v>42401</v>
      </c>
      <c r="B65" s="339">
        <v>12.083071843124747</v>
      </c>
      <c r="C65" s="339">
        <v>9.4695282298102104</v>
      </c>
      <c r="D65" s="339">
        <v>2.6135436133145369</v>
      </c>
      <c r="E65" s="339">
        <v>14.412866990633708</v>
      </c>
      <c r="F65" s="339">
        <v>9.7542536311695009</v>
      </c>
      <c r="G65" s="339">
        <v>4.6586133594642076</v>
      </c>
    </row>
    <row r="66" spans="1:7">
      <c r="A66" s="338">
        <v>42430</v>
      </c>
      <c r="B66" s="339">
        <v>11.531323462372946</v>
      </c>
      <c r="C66" s="339">
        <v>9.4108726576347976</v>
      </c>
      <c r="D66" s="339">
        <v>2.1204508047381485</v>
      </c>
      <c r="E66" s="339">
        <v>13.976979151259176</v>
      </c>
      <c r="F66" s="339">
        <v>9.8772423284376245</v>
      </c>
      <c r="G66" s="339">
        <v>4.0997368228215505</v>
      </c>
    </row>
    <row r="67" spans="1:7">
      <c r="A67" s="338">
        <v>42461</v>
      </c>
      <c r="B67" s="339">
        <v>11.697893422269621</v>
      </c>
      <c r="C67" s="339">
        <v>9.5384404988791331</v>
      </c>
      <c r="D67" s="339">
        <v>2.1594529233904884</v>
      </c>
      <c r="E67" s="339">
        <v>14.116612486868124</v>
      </c>
      <c r="F67" s="339">
        <v>9.984574322657128</v>
      </c>
      <c r="G67" s="339">
        <v>4.1320381642109965</v>
      </c>
    </row>
    <row r="68" spans="1:7">
      <c r="A68" s="338">
        <v>42491</v>
      </c>
      <c r="B68" s="339">
        <v>11.666673061566875</v>
      </c>
      <c r="C68" s="339">
        <v>9.6000057659364746</v>
      </c>
      <c r="D68" s="339">
        <v>2.0666672956304017</v>
      </c>
      <c r="E68" s="339">
        <v>13.885897985789503</v>
      </c>
      <c r="F68" s="339">
        <v>10.043052623316765</v>
      </c>
      <c r="G68" s="339">
        <v>3.8428453624727381</v>
      </c>
    </row>
    <row r="69" spans="1:7">
      <c r="A69" s="338">
        <v>42522</v>
      </c>
      <c r="B69" s="339">
        <v>11.565088643233748</v>
      </c>
      <c r="C69" s="339">
        <v>9.6535583665600271</v>
      </c>
      <c r="D69" s="339">
        <v>1.9115302766737217</v>
      </c>
      <c r="E69" s="339">
        <v>13.926277787532984</v>
      </c>
      <c r="F69" s="339">
        <v>10.143442001415046</v>
      </c>
      <c r="G69" s="339">
        <v>3.7828357861179369</v>
      </c>
    </row>
    <row r="70" spans="1:7">
      <c r="A70" s="338">
        <v>42552</v>
      </c>
      <c r="B70" s="339">
        <v>11.38067343765073</v>
      </c>
      <c r="C70" s="339">
        <v>9.6437013441424444</v>
      </c>
      <c r="D70" s="339">
        <v>1.7369720935082864</v>
      </c>
      <c r="E70" s="339">
        <v>13.715240612195965</v>
      </c>
      <c r="F70" s="339">
        <v>10.180028394177834</v>
      </c>
      <c r="G70" s="339">
        <v>3.5352122180181316</v>
      </c>
    </row>
    <row r="71" spans="1:7">
      <c r="A71" s="338">
        <v>42583</v>
      </c>
      <c r="B71" s="339">
        <v>11.28417847187923</v>
      </c>
      <c r="C71" s="339">
        <v>9.6784942868016248</v>
      </c>
      <c r="D71" s="339">
        <v>1.6056841850776062</v>
      </c>
      <c r="E71" s="339">
        <v>13.723914615202199</v>
      </c>
      <c r="F71" s="339">
        <v>10.257444600403778</v>
      </c>
      <c r="G71" s="339">
        <v>3.4664700147984213</v>
      </c>
    </row>
    <row r="72" spans="1:7">
      <c r="A72" s="338">
        <v>42614</v>
      </c>
      <c r="B72" s="339">
        <v>11.305805079550229</v>
      </c>
      <c r="C72" s="339">
        <v>9.597611137032354</v>
      </c>
      <c r="D72" s="339">
        <v>1.7081939425178745</v>
      </c>
      <c r="E72" s="339">
        <v>14.187671992226106</v>
      </c>
      <c r="F72" s="339">
        <v>10.269917371748837</v>
      </c>
      <c r="G72" s="339">
        <v>3.9177546204772677</v>
      </c>
    </row>
    <row r="73" spans="1:7">
      <c r="A73" s="338">
        <v>42644</v>
      </c>
      <c r="B73" s="339">
        <v>11.451910981817441</v>
      </c>
      <c r="C73" s="339">
        <v>9.7091340461384661</v>
      </c>
      <c r="D73" s="339">
        <v>1.7427769356789746</v>
      </c>
      <c r="E73" s="339">
        <v>14.361119093424223</v>
      </c>
      <c r="F73" s="339">
        <v>10.248074108398649</v>
      </c>
      <c r="G73" s="339">
        <v>4.1130449850255744</v>
      </c>
    </row>
    <row r="74" spans="1:7">
      <c r="A74" s="338">
        <v>42675</v>
      </c>
      <c r="B74" s="339">
        <v>11.74824769007747</v>
      </c>
      <c r="C74" s="339">
        <v>9.8072013973314132</v>
      </c>
      <c r="D74" s="339">
        <v>1.941046292746057</v>
      </c>
      <c r="E74" s="339">
        <v>14.559180178494872</v>
      </c>
      <c r="F74" s="339">
        <v>10.267547524969157</v>
      </c>
      <c r="G74" s="339">
        <v>4.2916326535257152</v>
      </c>
    </row>
    <row r="75" spans="1:7">
      <c r="A75" s="338">
        <v>42705</v>
      </c>
      <c r="B75" s="339">
        <v>11.633941050009602</v>
      </c>
      <c r="C75" s="339">
        <v>9.7929568409731917</v>
      </c>
      <c r="D75" s="339">
        <v>1.8409842090364101</v>
      </c>
      <c r="E75" s="339">
        <v>14.4685523761424</v>
      </c>
      <c r="F75" s="339">
        <v>10.281148130177076</v>
      </c>
      <c r="G75" s="339">
        <v>4.1874042459653236</v>
      </c>
    </row>
  </sheetData>
  <mergeCells count="3">
    <mergeCell ref="B6:D6"/>
    <mergeCell ref="E6:G6"/>
    <mergeCell ref="B7:G7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3"/>
  <sheetViews>
    <sheetView showGridLines="0" workbookViewId="0"/>
  </sheetViews>
  <sheetFormatPr defaultRowHeight="16.5"/>
  <cols>
    <col min="1" max="1" width="8.375" customWidth="1"/>
    <col min="2" max="7" width="17.25" customWidth="1"/>
  </cols>
  <sheetData>
    <row r="1" spans="1:7">
      <c r="A1" s="334" t="s">
        <v>125</v>
      </c>
      <c r="B1" s="341"/>
      <c r="C1" s="341"/>
      <c r="D1" s="341"/>
      <c r="E1" s="341"/>
      <c r="F1" s="341"/>
      <c r="G1" s="79"/>
    </row>
    <row r="2" spans="1:7">
      <c r="A2" s="341"/>
      <c r="B2" s="341"/>
      <c r="C2" s="341"/>
      <c r="D2" s="341"/>
      <c r="E2" s="341"/>
      <c r="F2" s="341"/>
      <c r="G2" s="79"/>
    </row>
    <row r="3" spans="1:7">
      <c r="A3" s="342" t="s">
        <v>704</v>
      </c>
      <c r="B3" s="341"/>
      <c r="C3" s="341"/>
      <c r="D3" s="341"/>
      <c r="E3" s="341"/>
      <c r="F3" s="341"/>
      <c r="G3" s="79"/>
    </row>
    <row r="4" spans="1:7">
      <c r="A4" s="341" t="s">
        <v>223</v>
      </c>
      <c r="B4" s="341"/>
      <c r="C4" s="341"/>
      <c r="D4" s="341"/>
      <c r="E4" s="341"/>
      <c r="F4" s="341"/>
      <c r="G4" s="79"/>
    </row>
    <row r="5" spans="1:7">
      <c r="A5" s="79"/>
      <c r="B5" s="79"/>
      <c r="C5" s="79"/>
      <c r="D5" s="79"/>
      <c r="E5" s="79"/>
      <c r="F5" s="79"/>
      <c r="G5" s="79"/>
    </row>
    <row r="6" spans="1:7">
      <c r="A6" s="79"/>
      <c r="B6" s="433" t="s">
        <v>315</v>
      </c>
      <c r="C6" s="433"/>
      <c r="D6" s="433"/>
      <c r="E6" s="433"/>
      <c r="F6" s="433"/>
      <c r="G6" s="79"/>
    </row>
    <row r="7" spans="1:7" ht="31.5">
      <c r="A7" s="343"/>
      <c r="B7" s="343" t="s">
        <v>705</v>
      </c>
      <c r="C7" s="343" t="s">
        <v>706</v>
      </c>
      <c r="D7" s="343" t="s">
        <v>707</v>
      </c>
      <c r="E7" s="343" t="s">
        <v>708</v>
      </c>
      <c r="F7" s="343" t="s">
        <v>709</v>
      </c>
      <c r="G7" s="79"/>
    </row>
    <row r="8" spans="1:7">
      <c r="A8" s="344">
        <v>41974</v>
      </c>
      <c r="B8" s="345">
        <v>41186854758.360001</v>
      </c>
      <c r="C8" s="345">
        <v>31396443552.150009</v>
      </c>
      <c r="D8" s="346">
        <v>31745540143.059998</v>
      </c>
      <c r="E8" s="345">
        <v>92038424459.830002</v>
      </c>
      <c r="F8" s="346">
        <v>96382714556.580002</v>
      </c>
      <c r="G8" s="79"/>
    </row>
    <row r="9" spans="1:7">
      <c r="A9" s="344">
        <v>42156</v>
      </c>
      <c r="B9" s="345">
        <v>42497212667.18</v>
      </c>
      <c r="C9" s="345">
        <v>32656750937.099998</v>
      </c>
      <c r="D9" s="346">
        <v>33566429024.949997</v>
      </c>
      <c r="E9" s="345">
        <v>92066336723.919998</v>
      </c>
      <c r="F9" s="346">
        <v>102943478028.71001</v>
      </c>
      <c r="G9" s="79"/>
    </row>
    <row r="10" spans="1:7">
      <c r="A10" s="344">
        <v>42339</v>
      </c>
      <c r="B10" s="345">
        <v>43499554483.43</v>
      </c>
      <c r="C10" s="345">
        <v>34969517973.589989</v>
      </c>
      <c r="D10" s="346">
        <v>35766851201.959999</v>
      </c>
      <c r="E10" s="345">
        <v>95314419602.039993</v>
      </c>
      <c r="F10" s="346">
        <v>109402849069.17</v>
      </c>
      <c r="G10" s="79"/>
    </row>
    <row r="11" spans="1:7">
      <c r="A11" s="344">
        <v>42522</v>
      </c>
      <c r="B11" s="345">
        <v>44110480489.139999</v>
      </c>
      <c r="C11" s="345">
        <v>37323268320.059982</v>
      </c>
      <c r="D11" s="346">
        <v>37913228592.340012</v>
      </c>
      <c r="E11" s="345">
        <v>97540959154.480011</v>
      </c>
      <c r="F11" s="346">
        <v>112781042478.92999</v>
      </c>
      <c r="G11" s="79"/>
    </row>
    <row r="12" spans="1:7">
      <c r="A12" s="344">
        <v>42705</v>
      </c>
      <c r="B12" s="345">
        <v>44222965451.099998</v>
      </c>
      <c r="C12" s="345">
        <v>38429910207.829994</v>
      </c>
      <c r="D12" s="346">
        <v>39657030930.980003</v>
      </c>
      <c r="E12" s="345">
        <v>97880138498.880005</v>
      </c>
      <c r="F12" s="346">
        <v>117000929699.28</v>
      </c>
      <c r="G12" s="79"/>
    </row>
    <row r="13" spans="1:7">
      <c r="A13" s="79"/>
      <c r="B13" s="79"/>
      <c r="C13" s="79"/>
      <c r="D13" s="79"/>
      <c r="E13" s="79"/>
      <c r="F13" s="347"/>
      <c r="G13" s="79"/>
    </row>
  </sheetData>
  <mergeCells count="1">
    <mergeCell ref="B6:F6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2"/>
  <sheetViews>
    <sheetView showGridLines="0" workbookViewId="0"/>
  </sheetViews>
  <sheetFormatPr defaultRowHeight="16.5"/>
  <cols>
    <col min="1" max="1" width="21.125" customWidth="1"/>
    <col min="2" max="3" width="18" customWidth="1"/>
    <col min="4" max="4" width="16" customWidth="1"/>
    <col min="5" max="7" width="18" customWidth="1"/>
  </cols>
  <sheetData>
    <row r="1" spans="1:7">
      <c r="A1" s="334" t="s">
        <v>125</v>
      </c>
      <c r="B1" s="79"/>
      <c r="C1" s="79"/>
      <c r="D1" s="79"/>
      <c r="E1" s="79"/>
      <c r="F1" s="79"/>
      <c r="G1" s="79"/>
    </row>
    <row r="2" spans="1:7">
      <c r="A2" s="79"/>
      <c r="B2" s="79"/>
      <c r="C2" s="79"/>
      <c r="D2" s="79"/>
      <c r="E2" s="79"/>
      <c r="F2" s="79"/>
      <c r="G2" s="79"/>
    </row>
    <row r="3" spans="1:7">
      <c r="A3" s="177" t="s">
        <v>710</v>
      </c>
      <c r="B3" s="79"/>
      <c r="C3" s="79"/>
      <c r="D3" s="79"/>
      <c r="E3" s="79"/>
      <c r="F3" s="79"/>
      <c r="G3" s="79"/>
    </row>
    <row r="4" spans="1:7">
      <c r="A4" s="79" t="s">
        <v>223</v>
      </c>
      <c r="B4" s="79"/>
      <c r="C4" s="79"/>
      <c r="D4" s="79"/>
      <c r="E4" s="79"/>
      <c r="F4" s="79"/>
      <c r="G4" s="79"/>
    </row>
    <row r="5" spans="1:7">
      <c r="A5" s="79"/>
      <c r="B5" s="79"/>
      <c r="C5" s="79"/>
      <c r="D5" s="79"/>
      <c r="E5" s="79"/>
      <c r="F5" s="79"/>
      <c r="G5" s="79"/>
    </row>
    <row r="6" spans="1:7">
      <c r="A6" s="79"/>
      <c r="B6" s="441" t="s">
        <v>711</v>
      </c>
      <c r="C6" s="441"/>
      <c r="D6" s="441"/>
      <c r="E6" s="441" t="s">
        <v>712</v>
      </c>
      <c r="F6" s="441"/>
      <c r="G6" s="441"/>
    </row>
    <row r="7" spans="1:7">
      <c r="A7" s="131"/>
      <c r="B7" s="131" t="s">
        <v>587</v>
      </c>
      <c r="C7" s="131" t="s">
        <v>315</v>
      </c>
      <c r="D7" s="131" t="s">
        <v>227</v>
      </c>
      <c r="E7" s="131" t="s">
        <v>587</v>
      </c>
      <c r="F7" s="131" t="s">
        <v>315</v>
      </c>
      <c r="G7" s="131" t="s">
        <v>227</v>
      </c>
    </row>
    <row r="8" spans="1:7" ht="31.5">
      <c r="A8" s="137"/>
      <c r="B8" s="137" t="s">
        <v>713</v>
      </c>
      <c r="C8" s="137" t="s">
        <v>714</v>
      </c>
      <c r="D8" s="137" t="s">
        <v>715</v>
      </c>
      <c r="E8" s="137" t="s">
        <v>713</v>
      </c>
      <c r="F8" s="137" t="s">
        <v>714</v>
      </c>
      <c r="G8" s="137" t="s">
        <v>715</v>
      </c>
    </row>
    <row r="9" spans="1:7">
      <c r="A9" s="79" t="s">
        <v>716</v>
      </c>
      <c r="B9" s="79">
        <v>25</v>
      </c>
      <c r="C9" s="348">
        <v>199084595586.06</v>
      </c>
      <c r="D9" s="84">
        <v>3.4194239819289729</v>
      </c>
      <c r="E9" s="290">
        <v>29</v>
      </c>
      <c r="F9" s="348">
        <v>78511628788.37999</v>
      </c>
      <c r="G9" s="296">
        <v>1.3441042245263495</v>
      </c>
    </row>
    <row r="10" spans="1:7">
      <c r="A10" s="79" t="s">
        <v>717</v>
      </c>
      <c r="B10" s="79">
        <v>48</v>
      </c>
      <c r="C10" s="348">
        <v>1999847123703.3201</v>
      </c>
      <c r="D10" s="84">
        <v>34.348841480438644</v>
      </c>
      <c r="E10" s="290">
        <v>60</v>
      </c>
      <c r="F10" s="348">
        <v>3324216095166.9409</v>
      </c>
      <c r="G10" s="296">
        <v>56.909950356470816</v>
      </c>
    </row>
    <row r="11" spans="1:7">
      <c r="A11" s="79" t="s">
        <v>718</v>
      </c>
      <c r="B11" s="79">
        <v>57</v>
      </c>
      <c r="C11" s="348">
        <v>3623235892512.6509</v>
      </c>
      <c r="D11" s="84">
        <v>62.231734537632377</v>
      </c>
      <c r="E11" s="290">
        <v>41</v>
      </c>
      <c r="F11" s="348">
        <v>2438458350439.0811</v>
      </c>
      <c r="G11" s="296">
        <v>41.74594541900283</v>
      </c>
    </row>
    <row r="12" spans="1:7">
      <c r="A12" s="79" t="s">
        <v>206</v>
      </c>
      <c r="B12" s="79">
        <v>130</v>
      </c>
      <c r="C12" s="348">
        <v>5822167611802.0312</v>
      </c>
      <c r="D12" s="84">
        <v>100</v>
      </c>
      <c r="E12" s="290">
        <v>130</v>
      </c>
      <c r="F12" s="348">
        <v>5841186074394.4023</v>
      </c>
      <c r="G12" s="296">
        <v>100</v>
      </c>
    </row>
  </sheetData>
  <mergeCells count="2">
    <mergeCell ref="B6:D6"/>
    <mergeCell ref="E6:G6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53"/>
  <sheetViews>
    <sheetView showGridLines="0" workbookViewId="0"/>
  </sheetViews>
  <sheetFormatPr defaultColWidth="8" defaultRowHeight="15.75"/>
  <cols>
    <col min="1" max="1" width="8" style="79"/>
    <col min="2" max="13" width="11.125" style="79" customWidth="1"/>
    <col min="14" max="16384" width="8" style="79"/>
  </cols>
  <sheetData>
    <row r="1" spans="1:13">
      <c r="A1" s="78" t="s">
        <v>486</v>
      </c>
      <c r="B1" s="78"/>
      <c r="C1" s="78"/>
      <c r="D1" s="78"/>
      <c r="E1" s="120"/>
      <c r="F1" s="120"/>
      <c r="G1" s="120"/>
      <c r="H1" s="120"/>
      <c r="L1" s="120"/>
      <c r="M1" s="120"/>
    </row>
    <row r="2" spans="1:13">
      <c r="A2" s="218"/>
      <c r="B2" s="218"/>
      <c r="C2" s="218"/>
      <c r="D2" s="218"/>
      <c r="E2" s="120"/>
      <c r="F2" s="120"/>
      <c r="G2" s="120"/>
      <c r="H2" s="120"/>
      <c r="L2" s="120"/>
      <c r="M2" s="120"/>
    </row>
    <row r="3" spans="1:13" ht="12.75" customHeight="1">
      <c r="A3" s="129" t="s">
        <v>553</v>
      </c>
      <c r="B3" s="129"/>
      <c r="C3" s="129"/>
      <c r="D3" s="129"/>
      <c r="E3" s="120"/>
      <c r="F3" s="120"/>
      <c r="G3" s="120"/>
      <c r="H3" s="2"/>
      <c r="L3" s="120"/>
      <c r="M3" s="120"/>
    </row>
    <row r="4" spans="1:13">
      <c r="A4" s="54" t="s">
        <v>223</v>
      </c>
      <c r="B4" s="54"/>
      <c r="C4" s="54"/>
      <c r="D4" s="54"/>
      <c r="E4" s="54"/>
      <c r="F4" s="54"/>
      <c r="G4" s="54"/>
      <c r="H4" s="120"/>
      <c r="I4" s="120"/>
      <c r="J4" s="120"/>
      <c r="K4" s="120"/>
      <c r="L4" s="120"/>
      <c r="M4" s="120"/>
    </row>
    <row r="5" spans="1:13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</row>
    <row r="6" spans="1:13" ht="15" customHeight="1">
      <c r="A6" s="7"/>
      <c r="B6" s="444" t="s">
        <v>231</v>
      </c>
      <c r="C6" s="444"/>
      <c r="D6" s="444"/>
      <c r="E6" s="444" t="s">
        <v>230</v>
      </c>
      <c r="F6" s="444"/>
      <c r="G6" s="444"/>
      <c r="H6" s="444" t="s">
        <v>206</v>
      </c>
      <c r="I6" s="444"/>
      <c r="J6" s="444"/>
      <c r="K6" s="444" t="s">
        <v>227</v>
      </c>
      <c r="L6" s="444"/>
      <c r="M6" s="444"/>
    </row>
    <row r="7" spans="1:13" ht="31.5">
      <c r="A7" s="219"/>
      <c r="B7" s="220" t="s">
        <v>554</v>
      </c>
      <c r="C7" s="220" t="s">
        <v>555</v>
      </c>
      <c r="D7" s="220" t="s">
        <v>556</v>
      </c>
      <c r="E7" s="220" t="s">
        <v>554</v>
      </c>
      <c r="F7" s="220" t="s">
        <v>555</v>
      </c>
      <c r="G7" s="220" t="s">
        <v>556</v>
      </c>
      <c r="H7" s="220" t="s">
        <v>554</v>
      </c>
      <c r="I7" s="220" t="s">
        <v>555</v>
      </c>
      <c r="J7" s="220" t="s">
        <v>556</v>
      </c>
      <c r="K7" s="221" t="s">
        <v>557</v>
      </c>
      <c r="L7" s="220" t="s">
        <v>558</v>
      </c>
      <c r="M7" s="221" t="s">
        <v>559</v>
      </c>
    </row>
    <row r="8" spans="1:13">
      <c r="A8" s="219"/>
      <c r="B8" s="222" t="s">
        <v>560</v>
      </c>
      <c r="C8" s="222" t="s">
        <v>561</v>
      </c>
      <c r="D8" s="222" t="s">
        <v>562</v>
      </c>
      <c r="E8" s="222" t="s">
        <v>560</v>
      </c>
      <c r="F8" s="222" t="s">
        <v>561</v>
      </c>
      <c r="G8" s="222" t="s">
        <v>562</v>
      </c>
      <c r="H8" s="222" t="s">
        <v>560</v>
      </c>
      <c r="I8" s="222" t="s">
        <v>561</v>
      </c>
      <c r="J8" s="222" t="s">
        <v>562</v>
      </c>
      <c r="K8" s="222" t="s">
        <v>563</v>
      </c>
      <c r="L8" s="222" t="s">
        <v>564</v>
      </c>
      <c r="M8" s="222" t="s">
        <v>565</v>
      </c>
    </row>
    <row r="9" spans="1:13" ht="12.75" customHeight="1">
      <c r="A9" s="223" t="s">
        <v>365</v>
      </c>
      <c r="B9" s="224">
        <v>13.31</v>
      </c>
      <c r="C9" s="224">
        <v>13.31</v>
      </c>
      <c r="D9" s="224">
        <v>16.8</v>
      </c>
      <c r="E9" s="224">
        <v>8.2200000000000006</v>
      </c>
      <c r="F9" s="224">
        <v>11.35</v>
      </c>
      <c r="G9" s="224">
        <v>14.87</v>
      </c>
      <c r="H9" s="225">
        <v>11.49</v>
      </c>
      <c r="I9" s="225">
        <v>12.61</v>
      </c>
      <c r="J9" s="225">
        <v>16.12</v>
      </c>
      <c r="K9" s="225">
        <v>4.5</v>
      </c>
      <c r="L9" s="226">
        <v>5.5</v>
      </c>
      <c r="M9" s="226">
        <v>11</v>
      </c>
    </row>
    <row r="10" spans="1:13" ht="12.75" customHeight="1">
      <c r="A10" s="223" t="s">
        <v>566</v>
      </c>
      <c r="B10" s="227">
        <v>12.36</v>
      </c>
      <c r="C10" s="227">
        <v>12.37</v>
      </c>
      <c r="D10" s="227">
        <v>15.49</v>
      </c>
      <c r="E10" s="227">
        <v>7.74</v>
      </c>
      <c r="F10" s="227">
        <v>10.62</v>
      </c>
      <c r="G10" s="227">
        <v>14.01</v>
      </c>
      <c r="H10" s="225">
        <v>10.72</v>
      </c>
      <c r="I10" s="225">
        <v>11.74</v>
      </c>
      <c r="J10" s="225">
        <v>14.96</v>
      </c>
      <c r="K10" s="225">
        <v>4.5</v>
      </c>
      <c r="L10" s="226">
        <v>5.5</v>
      </c>
      <c r="M10" s="226">
        <v>11</v>
      </c>
    </row>
    <row r="11" spans="1:13">
      <c r="A11" s="223" t="s">
        <v>182</v>
      </c>
      <c r="B11" s="227">
        <v>12.63</v>
      </c>
      <c r="C11" s="227">
        <v>12.63</v>
      </c>
      <c r="D11" s="227">
        <v>15.85</v>
      </c>
      <c r="E11" s="227">
        <v>7.75</v>
      </c>
      <c r="F11" s="227">
        <v>10.61</v>
      </c>
      <c r="G11" s="227">
        <v>14.02</v>
      </c>
      <c r="H11" s="225">
        <v>10.89</v>
      </c>
      <c r="I11" s="225">
        <v>11.91</v>
      </c>
      <c r="J11" s="225">
        <v>15.2</v>
      </c>
      <c r="K11" s="225">
        <v>4.5</v>
      </c>
      <c r="L11" s="226">
        <v>5.5</v>
      </c>
      <c r="M11" s="226">
        <v>11</v>
      </c>
    </row>
    <row r="12" spans="1:13">
      <c r="A12" s="223" t="s">
        <v>172</v>
      </c>
      <c r="B12" s="224">
        <v>12.8</v>
      </c>
      <c r="C12" s="224">
        <v>12.92</v>
      </c>
      <c r="D12" s="224">
        <v>16.260000000000002</v>
      </c>
      <c r="E12" s="224">
        <v>7.72</v>
      </c>
      <c r="F12" s="224">
        <v>10.53</v>
      </c>
      <c r="G12" s="224">
        <v>13.92</v>
      </c>
      <c r="H12" s="225">
        <v>10.98</v>
      </c>
      <c r="I12" s="225">
        <v>12.06</v>
      </c>
      <c r="J12" s="225">
        <v>15.42</v>
      </c>
      <c r="K12" s="225">
        <v>4.5</v>
      </c>
      <c r="L12" s="226">
        <v>5.5</v>
      </c>
      <c r="M12" s="226">
        <v>11</v>
      </c>
    </row>
    <row r="13" spans="1:13" ht="12.75" customHeight="1">
      <c r="A13" s="223" t="s">
        <v>173</v>
      </c>
      <c r="B13" s="227">
        <v>12.83</v>
      </c>
      <c r="C13" s="227">
        <v>12.95</v>
      </c>
      <c r="D13" s="227">
        <v>16.25</v>
      </c>
      <c r="E13" s="227">
        <v>7.8</v>
      </c>
      <c r="F13" s="227">
        <v>10.61</v>
      </c>
      <c r="G13" s="227">
        <v>14.01</v>
      </c>
      <c r="H13" s="225">
        <v>11.03</v>
      </c>
      <c r="I13" s="225">
        <v>12.11</v>
      </c>
      <c r="J13" s="225">
        <v>15.45</v>
      </c>
      <c r="K13" s="225">
        <v>4.5</v>
      </c>
      <c r="L13" s="226">
        <v>5.5</v>
      </c>
      <c r="M13" s="226">
        <v>11</v>
      </c>
    </row>
    <row r="14" spans="1:13">
      <c r="A14" s="223" t="s">
        <v>174</v>
      </c>
      <c r="B14" s="227">
        <v>12.8</v>
      </c>
      <c r="C14" s="227">
        <v>12.92</v>
      </c>
      <c r="D14" s="227">
        <v>16.18</v>
      </c>
      <c r="E14" s="227">
        <v>7.73</v>
      </c>
      <c r="F14" s="227">
        <v>10.47</v>
      </c>
      <c r="G14" s="227">
        <v>13.89</v>
      </c>
      <c r="H14" s="225">
        <v>10.98</v>
      </c>
      <c r="I14" s="225">
        <v>12.04</v>
      </c>
      <c r="J14" s="225">
        <v>15.36</v>
      </c>
      <c r="K14" s="225">
        <v>4.5</v>
      </c>
      <c r="L14" s="226">
        <v>5.5</v>
      </c>
      <c r="M14" s="226">
        <v>11</v>
      </c>
    </row>
    <row r="15" spans="1:13" ht="12.75" customHeight="1">
      <c r="A15" s="223" t="s">
        <v>567</v>
      </c>
      <c r="B15" s="228">
        <v>12.96</v>
      </c>
      <c r="C15" s="228">
        <v>13.07</v>
      </c>
      <c r="D15" s="228">
        <v>16.350000000000001</v>
      </c>
      <c r="E15" s="228">
        <v>7.5</v>
      </c>
      <c r="F15" s="228">
        <v>10.56</v>
      </c>
      <c r="G15" s="228">
        <v>13.97</v>
      </c>
      <c r="H15" s="225">
        <v>11.02</v>
      </c>
      <c r="I15" s="225">
        <v>12.21</v>
      </c>
      <c r="J15" s="225">
        <v>15.55</v>
      </c>
      <c r="K15" s="225">
        <v>4.5</v>
      </c>
      <c r="L15" s="226">
        <v>5.5</v>
      </c>
      <c r="M15" s="226">
        <v>11</v>
      </c>
    </row>
    <row r="16" spans="1:13" ht="12.75" customHeight="1">
      <c r="A16" s="223" t="s">
        <v>176</v>
      </c>
      <c r="B16" s="228">
        <v>13.15</v>
      </c>
      <c r="C16" s="228">
        <v>13.27</v>
      </c>
      <c r="D16" s="228">
        <v>16.53</v>
      </c>
      <c r="E16" s="228">
        <v>9.5500000000000007</v>
      </c>
      <c r="F16" s="228">
        <v>11.11</v>
      </c>
      <c r="G16" s="228">
        <v>14.55</v>
      </c>
      <c r="H16" s="225">
        <v>11.84</v>
      </c>
      <c r="I16" s="225">
        <v>12.48</v>
      </c>
      <c r="J16" s="225">
        <v>15.81</v>
      </c>
      <c r="K16" s="225">
        <v>4.5</v>
      </c>
      <c r="L16" s="226">
        <v>5.5</v>
      </c>
      <c r="M16" s="226">
        <v>11</v>
      </c>
    </row>
    <row r="17" spans="1:13" ht="12.75" customHeight="1">
      <c r="A17" s="223" t="s">
        <v>177</v>
      </c>
      <c r="B17" s="228">
        <v>13.68</v>
      </c>
      <c r="C17" s="228">
        <v>13.8</v>
      </c>
      <c r="D17" s="228">
        <v>17.12</v>
      </c>
      <c r="E17" s="228">
        <v>10.77</v>
      </c>
      <c r="F17" s="228">
        <v>11.95</v>
      </c>
      <c r="G17" s="228">
        <v>15.62</v>
      </c>
      <c r="H17" s="225">
        <v>12.65</v>
      </c>
      <c r="I17" s="225">
        <v>13.15</v>
      </c>
      <c r="J17" s="225">
        <v>16.579999999999998</v>
      </c>
      <c r="K17" s="225">
        <v>4.5</v>
      </c>
      <c r="L17" s="226">
        <v>5.5</v>
      </c>
      <c r="M17" s="226">
        <v>11</v>
      </c>
    </row>
    <row r="18" spans="1:13" ht="12.75" customHeight="1">
      <c r="A18" s="223" t="s">
        <v>178</v>
      </c>
      <c r="B18" s="228">
        <v>13.45</v>
      </c>
      <c r="C18" s="228">
        <v>13.57</v>
      </c>
      <c r="D18" s="228">
        <v>16.87</v>
      </c>
      <c r="E18" s="228">
        <v>10.82</v>
      </c>
      <c r="F18" s="228">
        <v>12.09</v>
      </c>
      <c r="G18" s="228">
        <v>15.81</v>
      </c>
      <c r="H18" s="225">
        <v>12.53</v>
      </c>
      <c r="I18" s="225">
        <v>13.05</v>
      </c>
      <c r="J18" s="225">
        <v>16.5</v>
      </c>
      <c r="K18" s="225">
        <v>4.5</v>
      </c>
      <c r="L18" s="226">
        <v>5.5</v>
      </c>
      <c r="M18" s="226">
        <v>11</v>
      </c>
    </row>
    <row r="19" spans="1:13" ht="12.75" customHeight="1">
      <c r="A19" s="223" t="s">
        <v>179</v>
      </c>
      <c r="B19" s="228">
        <v>13.46</v>
      </c>
      <c r="C19" s="228">
        <v>13.74</v>
      </c>
      <c r="D19" s="228">
        <v>17.010000000000002</v>
      </c>
      <c r="E19" s="228">
        <v>10.82</v>
      </c>
      <c r="F19" s="228">
        <v>12.08</v>
      </c>
      <c r="G19" s="228">
        <v>16.13</v>
      </c>
      <c r="H19" s="225">
        <v>12.54</v>
      </c>
      <c r="I19" s="225">
        <v>13.16</v>
      </c>
      <c r="J19" s="225">
        <v>16.7</v>
      </c>
      <c r="K19" s="225">
        <v>4.5</v>
      </c>
      <c r="L19" s="226">
        <v>5.5</v>
      </c>
      <c r="M19" s="226">
        <v>11</v>
      </c>
    </row>
    <row r="20" spans="1:13" ht="12.75" customHeight="1">
      <c r="A20" s="223" t="s">
        <v>180</v>
      </c>
      <c r="B20" s="228">
        <v>13.4</v>
      </c>
      <c r="C20" s="228">
        <v>13.69</v>
      </c>
      <c r="D20" s="228">
        <v>16.93</v>
      </c>
      <c r="E20" s="228">
        <v>10.64</v>
      </c>
      <c r="F20" s="228">
        <v>11.93</v>
      </c>
      <c r="G20" s="228">
        <v>15.93</v>
      </c>
      <c r="H20" s="225">
        <v>12.44</v>
      </c>
      <c r="I20" s="225">
        <v>13.08</v>
      </c>
      <c r="J20" s="225">
        <v>16.579999999999998</v>
      </c>
      <c r="K20" s="225">
        <v>4.5</v>
      </c>
      <c r="L20" s="226">
        <v>5.5</v>
      </c>
      <c r="M20" s="226">
        <v>11</v>
      </c>
    </row>
    <row r="21" spans="1:13" ht="31.5">
      <c r="A21" s="223" t="s">
        <v>366</v>
      </c>
      <c r="B21" s="228">
        <v>13.37</v>
      </c>
      <c r="C21" s="228">
        <v>13.67</v>
      </c>
      <c r="D21" s="228">
        <v>16.940000000000001</v>
      </c>
      <c r="E21" s="228">
        <v>10.42</v>
      </c>
      <c r="F21" s="228">
        <v>11.75</v>
      </c>
      <c r="G21" s="228">
        <v>16.16</v>
      </c>
      <c r="H21" s="225">
        <v>12.34</v>
      </c>
      <c r="I21" s="225">
        <v>13</v>
      </c>
      <c r="J21" s="225">
        <v>16.670000000000002</v>
      </c>
      <c r="K21" s="225">
        <v>4.5</v>
      </c>
      <c r="L21" s="226">
        <v>5.5</v>
      </c>
      <c r="M21" s="226">
        <v>11</v>
      </c>
    </row>
    <row r="22" spans="1:13" ht="12.75" customHeight="1">
      <c r="A22" s="223" t="s">
        <v>568</v>
      </c>
      <c r="B22" s="228">
        <v>12.99</v>
      </c>
      <c r="C22" s="228">
        <v>13.29</v>
      </c>
      <c r="D22" s="228">
        <v>16.23</v>
      </c>
      <c r="E22" s="228">
        <v>9.91</v>
      </c>
      <c r="F22" s="228">
        <v>11.21</v>
      </c>
      <c r="G22" s="228">
        <v>15.53</v>
      </c>
      <c r="H22" s="225">
        <v>11.92</v>
      </c>
      <c r="I22" s="225">
        <v>12.57</v>
      </c>
      <c r="J22" s="225">
        <v>15.98</v>
      </c>
      <c r="K22" s="225">
        <v>4.5</v>
      </c>
      <c r="L22" s="226">
        <v>6</v>
      </c>
      <c r="M22" s="226">
        <v>11</v>
      </c>
    </row>
    <row r="23" spans="1:13">
      <c r="A23" s="223" t="s">
        <v>182</v>
      </c>
      <c r="B23" s="228">
        <v>12.35</v>
      </c>
      <c r="C23" s="228">
        <v>12.68</v>
      </c>
      <c r="D23" s="228">
        <v>15.59</v>
      </c>
      <c r="E23" s="228">
        <v>10.050000000000001</v>
      </c>
      <c r="F23" s="228">
        <v>11.43</v>
      </c>
      <c r="G23" s="228">
        <v>15.72</v>
      </c>
      <c r="H23" s="225">
        <v>11.55</v>
      </c>
      <c r="I23" s="225">
        <v>12.24</v>
      </c>
      <c r="J23" s="225">
        <v>15.63</v>
      </c>
      <c r="K23" s="225">
        <v>4.5</v>
      </c>
      <c r="L23" s="226">
        <v>6</v>
      </c>
      <c r="M23" s="226">
        <v>11</v>
      </c>
    </row>
    <row r="24" spans="1:13">
      <c r="A24" s="223" t="s">
        <v>172</v>
      </c>
      <c r="B24" s="228">
        <v>12.29</v>
      </c>
      <c r="C24" s="228">
        <v>12.64</v>
      </c>
      <c r="D24" s="228">
        <v>15.54</v>
      </c>
      <c r="E24" s="228">
        <v>9.81</v>
      </c>
      <c r="F24" s="228">
        <v>11.29</v>
      </c>
      <c r="G24" s="228">
        <v>15.5</v>
      </c>
      <c r="H24" s="225">
        <v>11.43</v>
      </c>
      <c r="I24" s="225">
        <v>12.17</v>
      </c>
      <c r="J24" s="225">
        <v>15.53</v>
      </c>
      <c r="K24" s="225">
        <v>4.5</v>
      </c>
      <c r="L24" s="226">
        <v>6</v>
      </c>
      <c r="M24" s="226">
        <v>11</v>
      </c>
    </row>
    <row r="25" spans="1:13">
      <c r="A25" s="223" t="s">
        <v>173</v>
      </c>
      <c r="B25" s="228">
        <v>12.66</v>
      </c>
      <c r="C25" s="228">
        <v>12.99</v>
      </c>
      <c r="D25" s="228">
        <v>15.89</v>
      </c>
      <c r="E25" s="228">
        <v>10.029999999999999</v>
      </c>
      <c r="F25" s="228">
        <v>11.43</v>
      </c>
      <c r="G25" s="228">
        <v>15.67</v>
      </c>
      <c r="H25" s="225">
        <v>11.74</v>
      </c>
      <c r="I25" s="225">
        <v>12.44</v>
      </c>
      <c r="J25" s="225">
        <v>15.81</v>
      </c>
      <c r="K25" s="225">
        <v>4.5</v>
      </c>
      <c r="L25" s="226">
        <v>6</v>
      </c>
      <c r="M25" s="226">
        <v>11</v>
      </c>
    </row>
    <row r="26" spans="1:13">
      <c r="A26" s="223" t="s">
        <v>174</v>
      </c>
      <c r="B26" s="228">
        <v>12.83</v>
      </c>
      <c r="C26" s="228">
        <v>13.18</v>
      </c>
      <c r="D26" s="228">
        <v>16.11</v>
      </c>
      <c r="E26" s="228">
        <v>9.98</v>
      </c>
      <c r="F26" s="228">
        <v>11.45</v>
      </c>
      <c r="G26" s="228">
        <v>15.71</v>
      </c>
      <c r="H26" s="225">
        <v>11.83</v>
      </c>
      <c r="I26" s="225">
        <v>12.57</v>
      </c>
      <c r="J26" s="225">
        <v>15.97</v>
      </c>
      <c r="K26" s="225">
        <v>4.5</v>
      </c>
      <c r="L26" s="226">
        <v>6</v>
      </c>
      <c r="M26" s="226">
        <v>11</v>
      </c>
    </row>
    <row r="27" spans="1:13" ht="12.75" customHeight="1">
      <c r="A27" s="223" t="s">
        <v>569</v>
      </c>
      <c r="B27" s="228">
        <v>13.5</v>
      </c>
      <c r="C27" s="228">
        <v>13.85</v>
      </c>
      <c r="D27" s="228">
        <v>16.88</v>
      </c>
      <c r="E27" s="228">
        <v>9.67</v>
      </c>
      <c r="F27" s="228">
        <v>11.1</v>
      </c>
      <c r="G27" s="228">
        <v>15.34</v>
      </c>
      <c r="H27" s="225">
        <v>12.12</v>
      </c>
      <c r="I27" s="225">
        <v>12.86</v>
      </c>
      <c r="J27" s="225">
        <v>16.32</v>
      </c>
      <c r="K27" s="225">
        <v>4.5</v>
      </c>
      <c r="L27" s="226">
        <v>6</v>
      </c>
      <c r="M27" s="226">
        <v>11</v>
      </c>
    </row>
    <row r="28" spans="1:13" ht="12.75" customHeight="1">
      <c r="A28" s="223" t="s">
        <v>176</v>
      </c>
      <c r="B28" s="228">
        <v>13.21</v>
      </c>
      <c r="C28" s="228">
        <v>13.58</v>
      </c>
      <c r="D28" s="228">
        <v>16.57</v>
      </c>
      <c r="E28" s="228">
        <v>9.56</v>
      </c>
      <c r="F28" s="228">
        <v>11.11</v>
      </c>
      <c r="G28" s="228">
        <v>15.35</v>
      </c>
      <c r="H28" s="225">
        <v>11.91</v>
      </c>
      <c r="I28" s="225">
        <v>12.7</v>
      </c>
      <c r="J28" s="225">
        <v>16.13</v>
      </c>
      <c r="K28" s="225">
        <v>4.5</v>
      </c>
      <c r="L28" s="226">
        <v>6</v>
      </c>
      <c r="M28" s="226">
        <v>11</v>
      </c>
    </row>
    <row r="29" spans="1:13" ht="12.75" customHeight="1">
      <c r="A29" s="223" t="s">
        <v>177</v>
      </c>
      <c r="B29" s="228">
        <v>12.92</v>
      </c>
      <c r="C29" s="228">
        <v>13.32</v>
      </c>
      <c r="D29" s="228">
        <v>16.309999999999999</v>
      </c>
      <c r="E29" s="228">
        <v>9.27</v>
      </c>
      <c r="F29" s="228">
        <v>10.9</v>
      </c>
      <c r="G29" s="228">
        <v>15.1</v>
      </c>
      <c r="H29" s="225">
        <v>11.62</v>
      </c>
      <c r="I29" s="225">
        <v>12.46</v>
      </c>
      <c r="J29" s="225">
        <v>15.88</v>
      </c>
      <c r="K29" s="225">
        <v>4.5</v>
      </c>
      <c r="L29" s="226">
        <v>6</v>
      </c>
      <c r="M29" s="226">
        <v>11</v>
      </c>
    </row>
    <row r="30" spans="1:13" ht="12.75" customHeight="1">
      <c r="A30" s="223" t="s">
        <v>178</v>
      </c>
      <c r="B30" s="228">
        <v>12.17</v>
      </c>
      <c r="C30" s="228">
        <v>12.58</v>
      </c>
      <c r="D30" s="228">
        <v>15.48</v>
      </c>
      <c r="E30" s="228">
        <v>9.16</v>
      </c>
      <c r="F30" s="228">
        <v>11.12</v>
      </c>
      <c r="G30" s="228">
        <v>15.46</v>
      </c>
      <c r="H30" s="225">
        <v>11.11</v>
      </c>
      <c r="I30" s="225">
        <v>12.07</v>
      </c>
      <c r="J30" s="225">
        <v>15.47</v>
      </c>
      <c r="K30" s="225">
        <v>4.5</v>
      </c>
      <c r="L30" s="226">
        <v>6</v>
      </c>
      <c r="M30" s="226">
        <v>11</v>
      </c>
    </row>
    <row r="31" spans="1:13" ht="12.75" customHeight="1">
      <c r="A31" s="223" t="s">
        <v>179</v>
      </c>
      <c r="B31" s="228">
        <v>12.49</v>
      </c>
      <c r="C31" s="228">
        <v>12.89</v>
      </c>
      <c r="D31" s="228">
        <v>15.77</v>
      </c>
      <c r="E31" s="228">
        <v>9.25</v>
      </c>
      <c r="F31" s="228">
        <v>11.17</v>
      </c>
      <c r="G31" s="228">
        <v>15.55</v>
      </c>
      <c r="H31" s="225">
        <v>11.35</v>
      </c>
      <c r="I31" s="225">
        <v>12.28</v>
      </c>
      <c r="J31" s="225">
        <v>15.69</v>
      </c>
      <c r="K31" s="225">
        <v>4.5</v>
      </c>
      <c r="L31" s="226">
        <v>6</v>
      </c>
      <c r="M31" s="226">
        <v>11</v>
      </c>
    </row>
    <row r="32" spans="1:13" ht="12.75" customHeight="1">
      <c r="A32" s="223" t="s">
        <v>180</v>
      </c>
      <c r="B32" s="228">
        <v>12.75</v>
      </c>
      <c r="C32" s="228">
        <v>13.16</v>
      </c>
      <c r="D32" s="228">
        <v>16.07</v>
      </c>
      <c r="E32" s="228">
        <v>9.27</v>
      </c>
      <c r="F32" s="228">
        <v>11.02</v>
      </c>
      <c r="G32" s="228">
        <v>15.39</v>
      </c>
      <c r="H32" s="225">
        <v>11.51</v>
      </c>
      <c r="I32" s="225">
        <v>12.4</v>
      </c>
      <c r="J32" s="225">
        <v>15.83</v>
      </c>
      <c r="K32" s="225">
        <v>4.5</v>
      </c>
      <c r="L32" s="226">
        <v>6</v>
      </c>
      <c r="M32" s="226">
        <v>11</v>
      </c>
    </row>
    <row r="33" spans="1:13" ht="12.75" customHeight="1">
      <c r="A33" s="223" t="s">
        <v>181</v>
      </c>
      <c r="B33" s="228">
        <v>13.17</v>
      </c>
      <c r="C33" s="228">
        <v>13.6</v>
      </c>
      <c r="D33" s="228">
        <v>16.79</v>
      </c>
      <c r="E33" s="228">
        <v>9.25</v>
      </c>
      <c r="F33" s="228">
        <v>11.05</v>
      </c>
      <c r="G33" s="228">
        <v>15.54</v>
      </c>
      <c r="H33" s="225">
        <v>11.75</v>
      </c>
      <c r="I33" s="225">
        <v>12.68</v>
      </c>
      <c r="J33" s="225">
        <v>16.34</v>
      </c>
      <c r="K33" s="225">
        <v>4.5</v>
      </c>
      <c r="L33" s="226">
        <v>6</v>
      </c>
      <c r="M33" s="226">
        <v>11</v>
      </c>
    </row>
    <row r="34" spans="1:13" ht="12.75" customHeight="1">
      <c r="A34" s="223" t="s">
        <v>568</v>
      </c>
      <c r="B34" s="229">
        <v>12.2</v>
      </c>
      <c r="C34" s="229">
        <v>12.6</v>
      </c>
      <c r="D34" s="229">
        <v>15.4</v>
      </c>
      <c r="E34" s="229">
        <v>8.8000000000000007</v>
      </c>
      <c r="F34" s="229">
        <v>10.7</v>
      </c>
      <c r="G34" s="229">
        <v>15.1</v>
      </c>
      <c r="H34" s="230">
        <v>11</v>
      </c>
      <c r="I34" s="230">
        <v>11.9</v>
      </c>
      <c r="J34" s="230">
        <v>15.3</v>
      </c>
      <c r="K34" s="225">
        <v>4.5</v>
      </c>
      <c r="L34" s="226">
        <v>6</v>
      </c>
      <c r="M34" s="226">
        <v>10.5</v>
      </c>
    </row>
    <row r="35" spans="1:13" ht="12.75" customHeight="1">
      <c r="A35" s="223" t="s">
        <v>182</v>
      </c>
      <c r="B35" s="229">
        <v>12.5</v>
      </c>
      <c r="C35" s="229">
        <v>13</v>
      </c>
      <c r="D35" s="229">
        <v>15.8</v>
      </c>
      <c r="E35" s="229">
        <v>8.8000000000000007</v>
      </c>
      <c r="F35" s="229">
        <v>10.7</v>
      </c>
      <c r="G35" s="229">
        <v>15.1</v>
      </c>
      <c r="H35" s="230">
        <v>11.2</v>
      </c>
      <c r="I35" s="230">
        <v>12.2</v>
      </c>
      <c r="J35" s="230">
        <v>15.6</v>
      </c>
      <c r="K35" s="225">
        <v>4.5</v>
      </c>
      <c r="L35" s="226">
        <v>6</v>
      </c>
      <c r="M35" s="226">
        <v>10.5</v>
      </c>
    </row>
    <row r="36" spans="1:13" ht="12.75" customHeight="1">
      <c r="A36" s="223" t="s">
        <v>172</v>
      </c>
      <c r="B36" s="229">
        <v>13.5</v>
      </c>
      <c r="C36" s="229">
        <v>13.9</v>
      </c>
      <c r="D36" s="229">
        <v>16.8</v>
      </c>
      <c r="E36" s="229">
        <v>9.1</v>
      </c>
      <c r="F36" s="229">
        <v>10.8</v>
      </c>
      <c r="G36" s="229">
        <v>15.3</v>
      </c>
      <c r="H36" s="230">
        <v>11.9</v>
      </c>
      <c r="I36" s="230">
        <v>12.8</v>
      </c>
      <c r="J36" s="230">
        <v>16.2</v>
      </c>
      <c r="K36" s="225">
        <v>4.5</v>
      </c>
      <c r="L36" s="226">
        <v>6</v>
      </c>
      <c r="M36" s="226">
        <v>10.5</v>
      </c>
    </row>
    <row r="37" spans="1:13" ht="12.75" customHeight="1">
      <c r="A37" s="223" t="s">
        <v>173</v>
      </c>
      <c r="B37" s="229">
        <v>13.4</v>
      </c>
      <c r="C37" s="229">
        <v>13.8</v>
      </c>
      <c r="D37" s="229">
        <v>16.649999999999999</v>
      </c>
      <c r="E37" s="229">
        <v>9.2200000000000006</v>
      </c>
      <c r="F37" s="229">
        <v>10.86</v>
      </c>
      <c r="G37" s="229">
        <v>15.3</v>
      </c>
      <c r="H37" s="230">
        <v>11.95</v>
      </c>
      <c r="I37" s="230">
        <v>12.78</v>
      </c>
      <c r="J37" s="230">
        <v>16.18</v>
      </c>
      <c r="K37" s="225">
        <v>4.5</v>
      </c>
      <c r="L37" s="226">
        <v>6</v>
      </c>
      <c r="M37" s="226">
        <v>10.5</v>
      </c>
    </row>
    <row r="38" spans="1:13" ht="12.75" customHeight="1">
      <c r="A38" s="223" t="s">
        <v>174</v>
      </c>
      <c r="B38" s="229">
        <v>13.55</v>
      </c>
      <c r="C38" s="229">
        <v>13.96</v>
      </c>
      <c r="D38" s="229">
        <v>16.79</v>
      </c>
      <c r="E38" s="229">
        <v>9.23</v>
      </c>
      <c r="F38" s="229">
        <v>10.95</v>
      </c>
      <c r="G38" s="229">
        <v>15.44</v>
      </c>
      <c r="H38" s="230">
        <v>12.04</v>
      </c>
      <c r="I38" s="230">
        <v>12.91</v>
      </c>
      <c r="J38" s="230">
        <v>16.32</v>
      </c>
      <c r="K38" s="225">
        <v>4.5</v>
      </c>
      <c r="L38" s="226">
        <v>6</v>
      </c>
      <c r="M38" s="226">
        <v>10.5</v>
      </c>
    </row>
    <row r="39" spans="1:13" ht="12.75" customHeight="1">
      <c r="A39" s="223" t="s">
        <v>570</v>
      </c>
      <c r="B39" s="231">
        <v>14.21</v>
      </c>
      <c r="C39" s="231">
        <v>14.58</v>
      </c>
      <c r="D39" s="231">
        <v>17.43</v>
      </c>
      <c r="E39" s="231">
        <v>8.8699999999999992</v>
      </c>
      <c r="F39" s="231">
        <v>10.41</v>
      </c>
      <c r="G39" s="231">
        <v>14.92</v>
      </c>
      <c r="H39" s="230">
        <v>12.31</v>
      </c>
      <c r="I39" s="230">
        <v>13.11</v>
      </c>
      <c r="J39" s="230">
        <v>16.54</v>
      </c>
      <c r="K39" s="225">
        <v>4.5</v>
      </c>
      <c r="L39" s="226">
        <v>6</v>
      </c>
      <c r="M39" s="226">
        <v>10.5</v>
      </c>
    </row>
    <row r="40" spans="1:13" ht="12.75" customHeight="1">
      <c r="A40" s="223" t="s">
        <v>176</v>
      </c>
      <c r="B40" s="231">
        <v>13.72</v>
      </c>
      <c r="C40" s="231">
        <v>14.11</v>
      </c>
      <c r="D40" s="231">
        <v>16.72</v>
      </c>
      <c r="E40" s="231">
        <v>9.3000000000000007</v>
      </c>
      <c r="F40" s="231">
        <v>10.87</v>
      </c>
      <c r="G40" s="231">
        <v>15.45</v>
      </c>
      <c r="H40" s="230">
        <v>12.16</v>
      </c>
      <c r="I40" s="230">
        <v>12.96</v>
      </c>
      <c r="J40" s="230">
        <v>16.27</v>
      </c>
      <c r="K40" s="225">
        <v>4.5</v>
      </c>
      <c r="L40" s="226">
        <v>6</v>
      </c>
      <c r="M40" s="226">
        <v>10.5</v>
      </c>
    </row>
    <row r="41" spans="1:13" ht="12.75" customHeight="1">
      <c r="A41" s="223" t="s">
        <v>177</v>
      </c>
      <c r="B41" s="231">
        <v>14.01</v>
      </c>
      <c r="C41" s="231">
        <v>14.4</v>
      </c>
      <c r="D41" s="231">
        <v>17.059999999999999</v>
      </c>
      <c r="E41" s="231">
        <v>9.48</v>
      </c>
      <c r="F41" s="231">
        <v>11.08</v>
      </c>
      <c r="G41" s="231">
        <v>15.74</v>
      </c>
      <c r="H41" s="230">
        <v>12.41</v>
      </c>
      <c r="I41" s="230">
        <v>13.23</v>
      </c>
      <c r="J41" s="230">
        <v>16.59</v>
      </c>
      <c r="K41" s="225">
        <v>4.5</v>
      </c>
      <c r="L41" s="226">
        <v>6</v>
      </c>
      <c r="M41" s="226">
        <v>10.5</v>
      </c>
    </row>
    <row r="42" spans="1:13" ht="12.75" customHeight="1">
      <c r="A42" s="223" t="s">
        <v>178</v>
      </c>
      <c r="B42" s="231">
        <v>14.26</v>
      </c>
      <c r="C42" s="231">
        <v>14.66</v>
      </c>
      <c r="D42" s="231">
        <v>17.3</v>
      </c>
      <c r="E42" s="231">
        <v>9.5</v>
      </c>
      <c r="F42" s="231">
        <v>11.1</v>
      </c>
      <c r="G42" s="231">
        <v>15.75</v>
      </c>
      <c r="H42" s="230">
        <v>12.57</v>
      </c>
      <c r="I42" s="230">
        <v>13.39</v>
      </c>
      <c r="J42" s="230">
        <v>16.75</v>
      </c>
      <c r="K42" s="225">
        <v>4.5</v>
      </c>
      <c r="L42" s="226">
        <v>6</v>
      </c>
      <c r="M42" s="226">
        <v>10.5</v>
      </c>
    </row>
    <row r="43" spans="1:13" ht="12.75" customHeight="1">
      <c r="A43" s="223" t="s">
        <v>179</v>
      </c>
      <c r="B43" s="231">
        <v>14.46</v>
      </c>
      <c r="C43" s="231">
        <v>14.85</v>
      </c>
      <c r="D43" s="231">
        <v>17.52</v>
      </c>
      <c r="E43" s="231">
        <v>9.58</v>
      </c>
      <c r="F43" s="231">
        <v>11.14</v>
      </c>
      <c r="G43" s="231">
        <v>15.81</v>
      </c>
      <c r="H43" s="230">
        <v>12.7</v>
      </c>
      <c r="I43" s="230">
        <v>13.51</v>
      </c>
      <c r="J43" s="230">
        <v>16.91</v>
      </c>
      <c r="K43" s="225">
        <v>4.5</v>
      </c>
      <c r="L43" s="226">
        <v>6</v>
      </c>
      <c r="M43" s="226">
        <v>10.5</v>
      </c>
    </row>
    <row r="44" spans="1:13" ht="12.75" customHeight="1">
      <c r="A44" s="223" t="s">
        <v>180</v>
      </c>
      <c r="B44" s="231">
        <v>14.5</v>
      </c>
      <c r="C44" s="231">
        <v>15.14</v>
      </c>
      <c r="D44" s="231">
        <v>17.809999999999999</v>
      </c>
      <c r="E44" s="231">
        <v>9.52</v>
      </c>
      <c r="F44" s="231">
        <v>11.18</v>
      </c>
      <c r="G44" s="231">
        <v>15.84</v>
      </c>
      <c r="H44" s="230">
        <v>12.7</v>
      </c>
      <c r="I44" s="230">
        <v>13.71</v>
      </c>
      <c r="J44" s="230">
        <v>17.100000000000001</v>
      </c>
      <c r="K44" s="225">
        <v>4.5</v>
      </c>
      <c r="L44" s="226">
        <v>6</v>
      </c>
      <c r="M44" s="226">
        <v>10.5</v>
      </c>
    </row>
    <row r="45" spans="1:13" ht="12.75" customHeight="1">
      <c r="A45" s="223" t="s">
        <v>181</v>
      </c>
      <c r="B45" s="232">
        <v>14.4</v>
      </c>
      <c r="C45" s="232">
        <v>15</v>
      </c>
      <c r="D45" s="232">
        <v>17.7</v>
      </c>
      <c r="E45" s="232">
        <v>9.8699999999999992</v>
      </c>
      <c r="F45" s="232">
        <v>11.49</v>
      </c>
      <c r="G45" s="232">
        <v>16.29</v>
      </c>
      <c r="H45" s="230">
        <v>12.74</v>
      </c>
      <c r="I45" s="230">
        <v>13.71</v>
      </c>
      <c r="J45" s="230">
        <v>17.170000000000002</v>
      </c>
      <c r="K45" s="225">
        <v>4.5</v>
      </c>
      <c r="L45" s="226">
        <v>6</v>
      </c>
      <c r="M45" s="226">
        <v>10.5</v>
      </c>
    </row>
    <row r="46" spans="1:13">
      <c r="A46" s="223"/>
      <c r="B46" s="223"/>
      <c r="C46" s="223"/>
      <c r="D46" s="223"/>
      <c r="E46" s="223"/>
      <c r="F46" s="223"/>
      <c r="G46" s="223"/>
      <c r="H46" s="225"/>
      <c r="I46" s="225"/>
      <c r="J46" s="225"/>
      <c r="K46" s="225"/>
      <c r="L46" s="225"/>
      <c r="M46" s="225"/>
    </row>
    <row r="47" spans="1:13" ht="21" customHeight="1">
      <c r="A47" s="442" t="s">
        <v>571</v>
      </c>
      <c r="B47" s="442"/>
      <c r="C47" s="442"/>
      <c r="D47" s="442"/>
      <c r="E47" s="442"/>
      <c r="F47" s="442"/>
      <c r="G47" s="442"/>
      <c r="H47" s="442"/>
      <c r="I47" s="442"/>
      <c r="J47" s="442"/>
      <c r="K47" s="442"/>
      <c r="L47" s="442"/>
      <c r="M47" s="442"/>
    </row>
    <row r="48" spans="1:13" ht="12.75" customHeight="1">
      <c r="A48" s="442" t="s">
        <v>572</v>
      </c>
      <c r="B48" s="442"/>
      <c r="C48" s="442"/>
      <c r="D48" s="442"/>
      <c r="E48" s="442"/>
      <c r="F48" s="442"/>
      <c r="G48" s="442"/>
      <c r="H48" s="442"/>
      <c r="I48" s="442"/>
      <c r="J48" s="442"/>
      <c r="K48" s="442"/>
      <c r="L48" s="442"/>
      <c r="M48" s="442"/>
    </row>
    <row r="49" spans="1:13" ht="12.75" customHeight="1">
      <c r="A49" s="442" t="s">
        <v>573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</row>
    <row r="50" spans="1:13">
      <c r="A50" s="442" t="s">
        <v>574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</row>
    <row r="51" spans="1:13">
      <c r="A51" s="442" t="s">
        <v>575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</row>
    <row r="52" spans="1:13">
      <c r="A52" s="443" t="s">
        <v>603</v>
      </c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  <c r="M52" s="443"/>
    </row>
    <row r="53" spans="1:1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233"/>
      <c r="L53" s="233"/>
      <c r="M53" s="234"/>
    </row>
  </sheetData>
  <mergeCells count="10">
    <mergeCell ref="A49:M49"/>
    <mergeCell ref="A50:M50"/>
    <mergeCell ref="A51:M51"/>
    <mergeCell ref="A52:M52"/>
    <mergeCell ref="B6:D6"/>
    <mergeCell ref="E6:G6"/>
    <mergeCell ref="H6:J6"/>
    <mergeCell ref="K6:M6"/>
    <mergeCell ref="A47:M47"/>
    <mergeCell ref="A48:M48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showGridLines="0" workbookViewId="0"/>
  </sheetViews>
  <sheetFormatPr defaultRowHeight="15.75"/>
  <cols>
    <col min="1" max="1" width="9" style="79"/>
    <col min="2" max="3" width="16.375" style="79" customWidth="1"/>
    <col min="4" max="4" width="13.5" style="79" customWidth="1"/>
    <col min="5" max="16384" width="9" style="79"/>
  </cols>
  <sheetData>
    <row r="1" spans="1:4">
      <c r="A1" s="78" t="s">
        <v>486</v>
      </c>
    </row>
    <row r="2" spans="1:4">
      <c r="A2" s="235"/>
    </row>
    <row r="3" spans="1:4">
      <c r="A3" s="236" t="s">
        <v>576</v>
      </c>
    </row>
    <row r="4" spans="1:4">
      <c r="A4" s="237" t="s">
        <v>223</v>
      </c>
    </row>
    <row r="5" spans="1:4">
      <c r="A5" s="237"/>
    </row>
    <row r="6" spans="1:4" ht="15.75" customHeight="1">
      <c r="B6" s="445" t="s">
        <v>577</v>
      </c>
      <c r="C6" s="445"/>
    </row>
    <row r="7" spans="1:4">
      <c r="B7" s="238" t="s">
        <v>578</v>
      </c>
      <c r="C7" s="238" t="s">
        <v>579</v>
      </c>
      <c r="D7" s="100"/>
    </row>
    <row r="8" spans="1:4" ht="15.75" customHeight="1">
      <c r="A8" s="79" t="s">
        <v>580</v>
      </c>
      <c r="B8" s="239">
        <v>0</v>
      </c>
      <c r="C8" s="239">
        <v>0</v>
      </c>
      <c r="D8" s="79" t="s">
        <v>581</v>
      </c>
    </row>
    <row r="9" spans="1:4" ht="15.75" customHeight="1">
      <c r="A9" s="79" t="s">
        <v>582</v>
      </c>
      <c r="B9" s="239">
        <v>0</v>
      </c>
      <c r="C9" s="239">
        <v>0</v>
      </c>
      <c r="D9" s="79" t="s">
        <v>583</v>
      </c>
    </row>
    <row r="10" spans="1:4" ht="15.75" customHeight="1">
      <c r="A10" s="240" t="s">
        <v>584</v>
      </c>
      <c r="B10" s="241">
        <v>0</v>
      </c>
      <c r="C10" s="241">
        <v>0</v>
      </c>
      <c r="D10" s="240" t="s">
        <v>585</v>
      </c>
    </row>
    <row r="11" spans="1:4" ht="18.75">
      <c r="A11" s="242" t="s">
        <v>580</v>
      </c>
      <c r="B11" s="239">
        <v>2896569146.2190967</v>
      </c>
      <c r="C11" s="239">
        <v>0</v>
      </c>
      <c r="D11" s="242" t="s">
        <v>604</v>
      </c>
    </row>
    <row r="12" spans="1:4" ht="18.75">
      <c r="A12" s="242" t="s">
        <v>582</v>
      </c>
      <c r="B12" s="239">
        <v>8062853136.6391411</v>
      </c>
      <c r="C12" s="239">
        <v>2709749845.4459991</v>
      </c>
      <c r="D12" s="242" t="s">
        <v>605</v>
      </c>
    </row>
    <row r="13" spans="1:4" ht="18.75">
      <c r="A13" s="243" t="s">
        <v>584</v>
      </c>
      <c r="B13" s="241">
        <v>115469938.59801796</v>
      </c>
      <c r="C13" s="241">
        <v>66636453.088227525</v>
      </c>
      <c r="D13" s="243" t="s">
        <v>606</v>
      </c>
    </row>
    <row r="14" spans="1:4" ht="18.75">
      <c r="A14" s="242" t="s">
        <v>580</v>
      </c>
      <c r="B14" s="239">
        <v>12142373092.746853</v>
      </c>
      <c r="C14" s="239">
        <v>1961242647.8433228</v>
      </c>
      <c r="D14" s="242" t="s">
        <v>607</v>
      </c>
    </row>
    <row r="15" spans="1:4" ht="18.75">
      <c r="A15" s="242" t="s">
        <v>582</v>
      </c>
      <c r="B15" s="239">
        <v>1135761211.9039402</v>
      </c>
      <c r="C15" s="239">
        <v>5808797584.2268705</v>
      </c>
      <c r="D15" s="242" t="s">
        <v>608</v>
      </c>
    </row>
    <row r="16" spans="1:4" ht="18.75">
      <c r="A16" s="243" t="s">
        <v>584</v>
      </c>
      <c r="B16" s="241">
        <v>0</v>
      </c>
      <c r="C16" s="241">
        <v>0</v>
      </c>
      <c r="D16" s="242" t="s">
        <v>609</v>
      </c>
    </row>
    <row r="17" spans="1:4">
      <c r="A17" s="242"/>
      <c r="B17" s="244">
        <v>24353026526.107048</v>
      </c>
      <c r="C17" s="244">
        <v>10546426530.60442</v>
      </c>
      <c r="D17" s="242"/>
    </row>
    <row r="18" spans="1:4">
      <c r="A18" s="242"/>
      <c r="B18" s="244"/>
      <c r="C18" s="244"/>
      <c r="D18" s="242"/>
    </row>
    <row r="20" spans="1:4" ht="15.75" customHeight="1">
      <c r="B20" s="445" t="s">
        <v>231</v>
      </c>
      <c r="C20" s="445"/>
    </row>
    <row r="21" spans="1:4">
      <c r="B21" s="238" t="s">
        <v>578</v>
      </c>
      <c r="C21" s="238" t="s">
        <v>579</v>
      </c>
      <c r="D21" s="100"/>
    </row>
    <row r="22" spans="1:4" ht="15.75" customHeight="1">
      <c r="A22" s="79" t="s">
        <v>580</v>
      </c>
      <c r="B22" s="239">
        <v>564809576.58068097</v>
      </c>
      <c r="C22" s="239">
        <v>423318213.9191637</v>
      </c>
      <c r="D22" s="79" t="s">
        <v>581</v>
      </c>
    </row>
    <row r="23" spans="1:4" ht="15.75" customHeight="1">
      <c r="A23" s="79" t="s">
        <v>582</v>
      </c>
      <c r="B23" s="239">
        <v>261070826.60949773</v>
      </c>
      <c r="C23" s="239">
        <v>152904102.52385867</v>
      </c>
      <c r="D23" s="79" t="s">
        <v>583</v>
      </c>
    </row>
    <row r="24" spans="1:4" ht="15.75" customHeight="1">
      <c r="A24" s="240" t="s">
        <v>584</v>
      </c>
      <c r="B24" s="241">
        <v>33968995.636938132</v>
      </c>
      <c r="C24" s="241">
        <v>217988815.99084634</v>
      </c>
      <c r="D24" s="240" t="s">
        <v>585</v>
      </c>
    </row>
    <row r="25" spans="1:4" ht="18.75">
      <c r="A25" s="242" t="s">
        <v>580</v>
      </c>
      <c r="B25" s="239">
        <v>461427243.56949639</v>
      </c>
      <c r="C25" s="239">
        <v>254840170.87309778</v>
      </c>
      <c r="D25" s="242" t="s">
        <v>604</v>
      </c>
    </row>
    <row r="26" spans="1:4" ht="18.75">
      <c r="A26" s="242" t="s">
        <v>582</v>
      </c>
      <c r="B26" s="239">
        <v>1700230487.6398261</v>
      </c>
      <c r="C26" s="239">
        <v>378162557.8477391</v>
      </c>
      <c r="D26" s="242" t="s">
        <v>605</v>
      </c>
    </row>
    <row r="27" spans="1:4" ht="18.75">
      <c r="A27" s="243" t="s">
        <v>584</v>
      </c>
      <c r="B27" s="241">
        <v>1158698277.9071369</v>
      </c>
      <c r="C27" s="241">
        <v>1613060152.6331923</v>
      </c>
      <c r="D27" s="243" t="s">
        <v>606</v>
      </c>
    </row>
    <row r="28" spans="1:4" ht="18.75">
      <c r="A28" s="242" t="s">
        <v>580</v>
      </c>
      <c r="B28" s="239">
        <v>0</v>
      </c>
      <c r="C28" s="239">
        <v>55521135.347184181</v>
      </c>
      <c r="D28" s="242" t="s">
        <v>607</v>
      </c>
    </row>
    <row r="29" spans="1:4" ht="18.75">
      <c r="A29" s="242" t="s">
        <v>582</v>
      </c>
      <c r="B29" s="239">
        <v>0</v>
      </c>
      <c r="C29" s="239">
        <v>4668249967.2717133</v>
      </c>
      <c r="D29" s="242" t="s">
        <v>608</v>
      </c>
    </row>
    <row r="30" spans="1:4" ht="18.75">
      <c r="A30" s="243" t="s">
        <v>584</v>
      </c>
      <c r="B30" s="241">
        <v>0</v>
      </c>
      <c r="C30" s="241">
        <v>1732308542.2289128</v>
      </c>
      <c r="D30" s="243" t="s">
        <v>609</v>
      </c>
    </row>
    <row r="31" spans="1:4">
      <c r="B31" s="244">
        <v>4180205407.9435759</v>
      </c>
      <c r="C31" s="244">
        <v>9496353658.6357079</v>
      </c>
    </row>
    <row r="32" spans="1:4">
      <c r="B32" s="239"/>
      <c r="C32" s="239"/>
    </row>
    <row r="33" spans="2:3">
      <c r="B33" s="245"/>
      <c r="C33" s="245"/>
    </row>
    <row r="34" spans="2:3">
      <c r="B34" s="245"/>
      <c r="C34" s="245"/>
    </row>
    <row r="35" spans="2:3">
      <c r="B35" s="245"/>
      <c r="C35" s="245"/>
    </row>
    <row r="36" spans="2:3">
      <c r="B36" s="245"/>
      <c r="C36" s="245"/>
    </row>
  </sheetData>
  <mergeCells count="2">
    <mergeCell ref="B6:C6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18"/>
  <sheetViews>
    <sheetView showGridLines="0" workbookViewId="0"/>
  </sheetViews>
  <sheetFormatPr defaultColWidth="8" defaultRowHeight="15.75"/>
  <cols>
    <col min="1" max="1" width="26.875" style="79" customWidth="1"/>
    <col min="2" max="2" width="9.375" style="79" customWidth="1"/>
    <col min="3" max="3" width="16.375" style="79" customWidth="1"/>
    <col min="4" max="4" width="9.375" style="79" customWidth="1"/>
    <col min="5" max="5" width="18.125" style="79" customWidth="1"/>
    <col min="6" max="16384" width="8" style="79"/>
  </cols>
  <sheetData>
    <row r="1" spans="1:7" ht="15.75" customHeight="1">
      <c r="A1" s="78" t="s">
        <v>486</v>
      </c>
      <c r="B1" s="246"/>
      <c r="C1" s="246"/>
      <c r="D1" s="246"/>
      <c r="E1" s="246"/>
      <c r="F1" s="247"/>
    </row>
    <row r="2" spans="1:7">
      <c r="A2" s="235"/>
      <c r="B2" s="246"/>
      <c r="C2" s="246"/>
      <c r="D2" s="246"/>
      <c r="E2" s="246"/>
      <c r="F2" s="247"/>
    </row>
    <row r="3" spans="1:7">
      <c r="A3" s="236" t="s">
        <v>586</v>
      </c>
      <c r="B3" s="246"/>
      <c r="C3" s="246"/>
      <c r="D3" s="246"/>
      <c r="E3" s="246"/>
      <c r="F3" s="247"/>
    </row>
    <row r="4" spans="1:7">
      <c r="A4" s="237" t="s">
        <v>223</v>
      </c>
      <c r="B4" s="246"/>
      <c r="C4" s="246"/>
      <c r="D4" s="246"/>
      <c r="E4" s="246"/>
      <c r="F4" s="247"/>
    </row>
    <row r="5" spans="1:7">
      <c r="A5" s="246"/>
      <c r="B5" s="248"/>
      <c r="C5" s="246"/>
      <c r="D5" s="246"/>
      <c r="E5" s="246"/>
      <c r="F5" s="247"/>
    </row>
    <row r="6" spans="1:7">
      <c r="A6" s="247"/>
      <c r="B6" s="446">
        <v>42522</v>
      </c>
      <c r="C6" s="446"/>
      <c r="D6" s="446">
        <v>42705</v>
      </c>
      <c r="E6" s="446"/>
      <c r="F6" s="249"/>
    </row>
    <row r="7" spans="1:7">
      <c r="A7" s="247"/>
      <c r="B7" s="250" t="s">
        <v>587</v>
      </c>
      <c r="C7" s="250" t="s">
        <v>227</v>
      </c>
      <c r="D7" s="250" t="s">
        <v>587</v>
      </c>
      <c r="E7" s="250" t="s">
        <v>227</v>
      </c>
      <c r="F7" s="251"/>
    </row>
    <row r="8" spans="1:7" ht="63">
      <c r="A8" s="246"/>
      <c r="B8" s="252" t="s">
        <v>588</v>
      </c>
      <c r="C8" s="252" t="s">
        <v>589</v>
      </c>
      <c r="D8" s="252" t="s">
        <v>588</v>
      </c>
      <c r="E8" s="252" t="s">
        <v>589</v>
      </c>
      <c r="F8" s="253"/>
    </row>
    <row r="9" spans="1:7">
      <c r="A9" s="254" t="s">
        <v>590</v>
      </c>
      <c r="B9" s="255">
        <v>3</v>
      </c>
      <c r="C9" s="256">
        <v>0.29292488025384772</v>
      </c>
      <c r="D9" s="255">
        <v>3</v>
      </c>
      <c r="E9" s="256">
        <v>0.38431662379985759</v>
      </c>
      <c r="F9" s="257" t="s">
        <v>591</v>
      </c>
      <c r="G9" s="84"/>
    </row>
    <row r="10" spans="1:7">
      <c r="A10" s="254" t="s">
        <v>592</v>
      </c>
      <c r="B10" s="255">
        <v>1</v>
      </c>
      <c r="C10" s="256">
        <v>0.34873893102504872</v>
      </c>
      <c r="D10" s="255">
        <v>0</v>
      </c>
      <c r="E10" s="256">
        <v>0</v>
      </c>
      <c r="F10" s="257" t="s">
        <v>593</v>
      </c>
      <c r="G10" s="84"/>
    </row>
    <row r="11" spans="1:7">
      <c r="A11" s="254" t="s">
        <v>594</v>
      </c>
      <c r="B11" s="255">
        <v>4</v>
      </c>
      <c r="C11" s="256">
        <v>19.44559409985138</v>
      </c>
      <c r="D11" s="255">
        <v>0</v>
      </c>
      <c r="E11" s="256">
        <v>0</v>
      </c>
      <c r="F11" s="257" t="s">
        <v>595</v>
      </c>
      <c r="G11" s="84"/>
    </row>
    <row r="12" spans="1:7">
      <c r="A12" s="254" t="s">
        <v>596</v>
      </c>
      <c r="B12" s="255">
        <v>13</v>
      </c>
      <c r="C12" s="256">
        <v>25.147765031845115</v>
      </c>
      <c r="D12" s="255">
        <v>17</v>
      </c>
      <c r="E12" s="256">
        <v>59.586167247280379</v>
      </c>
      <c r="F12" s="257" t="s">
        <v>597</v>
      </c>
      <c r="G12" s="84"/>
    </row>
    <row r="13" spans="1:7">
      <c r="A13" s="254" t="s">
        <v>598</v>
      </c>
      <c r="B13" s="255">
        <v>109</v>
      </c>
      <c r="C13" s="256">
        <v>54.764977057024609</v>
      </c>
      <c r="D13" s="255">
        <v>110</v>
      </c>
      <c r="E13" s="256">
        <v>40.029516128919752</v>
      </c>
      <c r="F13" s="257" t="s">
        <v>599</v>
      </c>
      <c r="G13" s="84"/>
    </row>
    <row r="14" spans="1:7">
      <c r="A14" s="254"/>
      <c r="B14" s="258"/>
      <c r="C14" s="259"/>
      <c r="D14" s="258"/>
      <c r="E14" s="259"/>
      <c r="F14" s="260"/>
    </row>
    <row r="15" spans="1:7">
      <c r="A15" s="261"/>
      <c r="B15" s="262"/>
      <c r="C15" s="262"/>
      <c r="D15" s="246"/>
      <c r="E15" s="246"/>
      <c r="F15" s="263"/>
    </row>
    <row r="16" spans="1:7">
      <c r="A16" s="428" t="s">
        <v>600</v>
      </c>
      <c r="B16" s="428"/>
      <c r="C16" s="428"/>
      <c r="D16" s="428"/>
      <c r="E16" s="428"/>
      <c r="F16" s="263"/>
    </row>
    <row r="17" spans="1:6">
      <c r="A17" s="447" t="s">
        <v>601</v>
      </c>
      <c r="B17" s="447"/>
      <c r="C17" s="447"/>
      <c r="D17" s="447"/>
      <c r="E17" s="447"/>
      <c r="F17" s="247"/>
    </row>
    <row r="18" spans="1:6">
      <c r="A18" s="447" t="s">
        <v>602</v>
      </c>
      <c r="B18" s="447"/>
      <c r="C18" s="447"/>
      <c r="D18" s="447"/>
      <c r="E18" s="447"/>
      <c r="F18" s="247"/>
    </row>
  </sheetData>
  <mergeCells count="5">
    <mergeCell ref="B6:C6"/>
    <mergeCell ref="D6:E6"/>
    <mergeCell ref="A16:E16"/>
    <mergeCell ref="A17:E17"/>
    <mergeCell ref="A18:E18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F26"/>
  <sheetViews>
    <sheetView showGridLines="0" workbookViewId="0"/>
  </sheetViews>
  <sheetFormatPr defaultRowHeight="16.5"/>
  <cols>
    <col min="1" max="1" width="19.875" customWidth="1"/>
    <col min="2" max="3" width="16.625" customWidth="1"/>
    <col min="4" max="4" width="20.625" customWidth="1"/>
    <col min="5" max="6" width="16.625" customWidth="1"/>
  </cols>
  <sheetData>
    <row r="1" spans="1:6">
      <c r="A1" s="78" t="s">
        <v>486</v>
      </c>
    </row>
    <row r="3" spans="1:6">
      <c r="A3" s="177" t="s">
        <v>487</v>
      </c>
    </row>
    <row r="4" spans="1:6">
      <c r="A4" s="54" t="s">
        <v>488</v>
      </c>
    </row>
    <row r="6" spans="1:6">
      <c r="A6" s="432" t="s">
        <v>489</v>
      </c>
      <c r="D6" s="449" t="s">
        <v>490</v>
      </c>
      <c r="E6" s="449"/>
      <c r="F6" s="449"/>
    </row>
    <row r="7" spans="1:6" ht="31.5">
      <c r="A7" s="448"/>
      <c r="B7" s="178" t="s">
        <v>491</v>
      </c>
      <c r="C7" s="179" t="s">
        <v>492</v>
      </c>
      <c r="D7" s="180" t="s">
        <v>493</v>
      </c>
      <c r="E7" s="181" t="s">
        <v>494</v>
      </c>
      <c r="F7" s="180" t="s">
        <v>495</v>
      </c>
    </row>
    <row r="8" spans="1:6" ht="3.75" customHeight="1">
      <c r="A8" s="182"/>
      <c r="B8" s="183"/>
      <c r="C8" s="183"/>
      <c r="D8" s="183"/>
      <c r="E8" s="183"/>
      <c r="F8" s="183"/>
    </row>
    <row r="9" spans="1:6">
      <c r="A9" s="13" t="s">
        <v>496</v>
      </c>
      <c r="B9" s="183"/>
      <c r="C9" s="183"/>
      <c r="D9" s="183"/>
      <c r="E9" s="183"/>
      <c r="F9" s="183"/>
    </row>
    <row r="10" spans="1:6">
      <c r="A10" s="13" t="s">
        <v>497</v>
      </c>
      <c r="B10" s="183">
        <v>-4.7E-2</v>
      </c>
      <c r="C10" s="183">
        <v>1.7999999999999999E-2</v>
      </c>
      <c r="D10" s="183">
        <v>-6.9000000000000006E-2</v>
      </c>
      <c r="E10" s="183">
        <v>-6.9000000000000006E-2</v>
      </c>
      <c r="F10" s="183">
        <v>-5.7000000000000002E-2</v>
      </c>
    </row>
    <row r="11" spans="1:6">
      <c r="A11" s="13" t="s">
        <v>498</v>
      </c>
      <c r="B11" s="183"/>
      <c r="C11" s="183"/>
      <c r="D11" s="183"/>
      <c r="E11" s="183"/>
      <c r="F11" s="183"/>
    </row>
    <row r="12" spans="1:6">
      <c r="A12" s="13" t="s">
        <v>499</v>
      </c>
      <c r="B12" s="183">
        <v>0.13869999999999999</v>
      </c>
      <c r="C12" s="183">
        <v>0.09</v>
      </c>
      <c r="D12" s="183">
        <v>0.2059</v>
      </c>
      <c r="E12" s="183">
        <v>0.2404</v>
      </c>
      <c r="F12" s="183">
        <v>0.1749</v>
      </c>
    </row>
    <row r="13" spans="1:6">
      <c r="A13" s="13" t="s">
        <v>500</v>
      </c>
      <c r="B13" s="184"/>
      <c r="C13" s="185"/>
      <c r="D13" s="185"/>
      <c r="E13" s="185"/>
      <c r="F13" s="185"/>
    </row>
    <row r="14" spans="1:6">
      <c r="A14" s="13" t="s">
        <v>501</v>
      </c>
      <c r="B14" s="186">
        <v>3.29</v>
      </c>
      <c r="C14" s="186">
        <v>3.4</v>
      </c>
      <c r="D14" s="186">
        <v>5.81</v>
      </c>
      <c r="E14" s="186">
        <v>6.95</v>
      </c>
      <c r="F14" s="186">
        <v>3.91</v>
      </c>
    </row>
    <row r="15" spans="1:6">
      <c r="A15" s="13" t="s">
        <v>502</v>
      </c>
      <c r="B15" s="183"/>
      <c r="C15" s="183"/>
      <c r="D15" s="183"/>
      <c r="E15" s="183"/>
      <c r="F15" s="183"/>
    </row>
    <row r="16" spans="1:6">
      <c r="A16" s="13" t="s">
        <v>503</v>
      </c>
      <c r="B16" s="183">
        <v>6.0999999999999999E-2</v>
      </c>
      <c r="C16" s="183">
        <v>4.4999999999999998E-2</v>
      </c>
      <c r="D16" s="183">
        <v>9.6000000000000002E-2</v>
      </c>
      <c r="E16" s="183">
        <v>0.128</v>
      </c>
      <c r="F16" s="183">
        <v>3.6999999999999998E-2</v>
      </c>
    </row>
    <row r="17" spans="1:6">
      <c r="A17" s="13" t="s">
        <v>504</v>
      </c>
      <c r="B17" s="183"/>
      <c r="C17" s="183"/>
      <c r="D17" s="183"/>
      <c r="E17" s="183"/>
      <c r="F17" s="183"/>
    </row>
    <row r="18" spans="1:6">
      <c r="A18" s="13" t="s">
        <v>505</v>
      </c>
      <c r="B18" s="183">
        <v>0.126</v>
      </c>
      <c r="C18" s="183">
        <v>0.126</v>
      </c>
      <c r="D18" s="183">
        <v>0.22800000000000001</v>
      </c>
      <c r="E18" s="183">
        <v>0.22800000000000001</v>
      </c>
      <c r="F18" s="183">
        <v>0.127</v>
      </c>
    </row>
    <row r="19" spans="1:6">
      <c r="A19" s="13" t="s">
        <v>506</v>
      </c>
      <c r="B19" s="183"/>
      <c r="C19" s="183"/>
      <c r="D19" s="183"/>
      <c r="E19" s="183"/>
      <c r="F19" s="183"/>
    </row>
    <row r="20" spans="1:6">
      <c r="A20" s="13" t="s">
        <v>507</v>
      </c>
      <c r="B20" s="187">
        <v>326</v>
      </c>
      <c r="C20" s="187">
        <v>326</v>
      </c>
      <c r="D20" s="187">
        <v>326</v>
      </c>
      <c r="E20" s="187">
        <v>326</v>
      </c>
      <c r="F20" s="187">
        <v>508</v>
      </c>
    </row>
    <row r="21" spans="1:6">
      <c r="A21" s="13" t="s">
        <v>508</v>
      </c>
      <c r="B21" s="183"/>
      <c r="C21" s="183"/>
      <c r="D21" s="183"/>
      <c r="E21" s="183"/>
      <c r="F21" s="183"/>
    </row>
    <row r="22" spans="1:6">
      <c r="A22" s="13" t="s">
        <v>509</v>
      </c>
      <c r="B22" s="183">
        <v>2.12E-2</v>
      </c>
      <c r="C22" s="183">
        <v>3.5999999999999997E-2</v>
      </c>
      <c r="D22" s="183">
        <v>2.5999999999999999E-2</v>
      </c>
      <c r="E22" s="183">
        <v>2.5999999999999999E-2</v>
      </c>
      <c r="F22" s="183">
        <v>1.6299999999999999E-2</v>
      </c>
    </row>
    <row r="23" spans="1:6">
      <c r="A23" s="182"/>
      <c r="B23" s="183"/>
      <c r="C23" s="183"/>
      <c r="D23" s="183"/>
      <c r="E23" s="183"/>
      <c r="F23" s="183"/>
    </row>
    <row r="24" spans="1:6" ht="44.25" customHeight="1">
      <c r="A24" s="450" t="s">
        <v>510</v>
      </c>
      <c r="B24" s="450"/>
      <c r="C24" s="450"/>
      <c r="D24" s="450"/>
      <c r="E24" s="450"/>
      <c r="F24" s="450"/>
    </row>
    <row r="25" spans="1:6" ht="32.25" customHeight="1">
      <c r="A25" s="450" t="s">
        <v>511</v>
      </c>
      <c r="B25" s="450"/>
      <c r="C25" s="450"/>
      <c r="D25" s="450"/>
      <c r="E25" s="450"/>
      <c r="F25" s="450"/>
    </row>
    <row r="26" spans="1:6">
      <c r="A26" s="450" t="s">
        <v>512</v>
      </c>
      <c r="B26" s="450"/>
      <c r="C26" s="450"/>
      <c r="D26" s="450"/>
      <c r="E26" s="450"/>
      <c r="F26" s="450"/>
    </row>
  </sheetData>
  <mergeCells count="5">
    <mergeCell ref="A6:A7"/>
    <mergeCell ref="D6:F6"/>
    <mergeCell ref="A24:F24"/>
    <mergeCell ref="A25:F25"/>
    <mergeCell ref="A26:F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9"/>
  <sheetViews>
    <sheetView showGridLines="0" zoomScaleNormal="100" workbookViewId="0">
      <selection activeCell="B2" sqref="B2"/>
    </sheetView>
  </sheetViews>
  <sheetFormatPr defaultRowHeight="15.75"/>
  <cols>
    <col min="1" max="1" width="10.875" style="61" customWidth="1"/>
    <col min="2" max="2" width="9" style="61"/>
    <col min="3" max="3" width="16.375" style="61" bestFit="1" customWidth="1"/>
    <col min="4" max="7" width="11.125" style="61" bestFit="1" customWidth="1"/>
    <col min="8" max="12" width="10.125" style="61" bestFit="1" customWidth="1"/>
    <col min="13" max="13" width="11.875" style="61" customWidth="1"/>
    <col min="14" max="14" width="9.625" style="61" bestFit="1" customWidth="1"/>
    <col min="15" max="15" width="14" style="61" customWidth="1"/>
    <col min="16" max="16384" width="9" style="61"/>
  </cols>
  <sheetData>
    <row r="1" spans="1:15">
      <c r="A1" s="419" t="s">
        <v>186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</row>
    <row r="2" spans="1: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 t="s">
        <v>204</v>
      </c>
      <c r="O2" s="62"/>
    </row>
    <row r="3" spans="1:15">
      <c r="A3" s="420" t="s">
        <v>205</v>
      </c>
      <c r="B3" s="420"/>
      <c r="C3" s="421">
        <v>42705</v>
      </c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2" t="s">
        <v>206</v>
      </c>
      <c r="O3" s="64" t="s">
        <v>207</v>
      </c>
    </row>
    <row r="4" spans="1:15" ht="15.75" customHeight="1">
      <c r="A4" s="420"/>
      <c r="B4" s="420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2"/>
      <c r="O4" s="422" t="s">
        <v>894</v>
      </c>
    </row>
    <row r="5" spans="1:15">
      <c r="A5" s="420"/>
      <c r="B5" s="420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2"/>
      <c r="O5" s="422"/>
    </row>
    <row r="6" spans="1:15" ht="18.75">
      <c r="A6" s="420"/>
      <c r="B6" s="420"/>
      <c r="C6" s="22" t="s">
        <v>208</v>
      </c>
      <c r="D6" s="22" t="s">
        <v>209</v>
      </c>
      <c r="E6" s="22" t="s">
        <v>210</v>
      </c>
      <c r="F6" s="22" t="s">
        <v>211</v>
      </c>
      <c r="G6" s="22" t="s">
        <v>212</v>
      </c>
      <c r="H6" s="22" t="s">
        <v>213</v>
      </c>
      <c r="I6" s="22" t="s">
        <v>214</v>
      </c>
      <c r="J6" s="22" t="s">
        <v>215</v>
      </c>
      <c r="K6" s="22" t="s">
        <v>216</v>
      </c>
      <c r="L6" s="22" t="s">
        <v>217</v>
      </c>
      <c r="M6" s="22" t="s">
        <v>218</v>
      </c>
      <c r="N6" s="422"/>
      <c r="O6" s="422"/>
    </row>
    <row r="7" spans="1:15">
      <c r="A7" s="65">
        <v>42339</v>
      </c>
      <c r="B7" s="66" t="s">
        <v>208</v>
      </c>
      <c r="C7" s="67">
        <v>59.5</v>
      </c>
      <c r="D7" s="68">
        <v>13</v>
      </c>
      <c r="E7" s="68">
        <v>8.9</v>
      </c>
      <c r="F7" s="68">
        <v>2.1</v>
      </c>
      <c r="G7" s="68">
        <v>1</v>
      </c>
      <c r="H7" s="68">
        <v>0.2</v>
      </c>
      <c r="I7" s="68">
        <v>0.1</v>
      </c>
      <c r="J7" s="68">
        <v>0.2</v>
      </c>
      <c r="K7" s="68">
        <v>0.1</v>
      </c>
      <c r="L7" s="68">
        <v>0</v>
      </c>
      <c r="M7" s="68">
        <v>14.899999999999999</v>
      </c>
      <c r="N7" s="69">
        <v>42.158710032206415</v>
      </c>
      <c r="O7" s="70">
        <v>1366070537</v>
      </c>
    </row>
    <row r="8" spans="1:15">
      <c r="B8" s="71" t="s">
        <v>209</v>
      </c>
      <c r="C8" s="68">
        <v>18.2</v>
      </c>
      <c r="D8" s="67">
        <v>40.200000000000003</v>
      </c>
      <c r="E8" s="68">
        <v>12.9</v>
      </c>
      <c r="F8" s="68">
        <v>5.3</v>
      </c>
      <c r="G8" s="68">
        <v>2.7</v>
      </c>
      <c r="H8" s="68">
        <v>1.4000000000000001</v>
      </c>
      <c r="I8" s="68">
        <v>0.70000000000000007</v>
      </c>
      <c r="J8" s="68">
        <v>0.6</v>
      </c>
      <c r="K8" s="68">
        <v>0.6</v>
      </c>
      <c r="L8" s="68">
        <v>0.2</v>
      </c>
      <c r="M8" s="68">
        <v>17</v>
      </c>
      <c r="N8" s="69">
        <v>29.365573290357798</v>
      </c>
      <c r="O8" s="70">
        <v>951533964</v>
      </c>
    </row>
    <row r="9" spans="1:15">
      <c r="B9" s="66" t="s">
        <v>210</v>
      </c>
      <c r="C9" s="68">
        <v>9.4</v>
      </c>
      <c r="D9" s="68">
        <v>14.399999999999999</v>
      </c>
      <c r="E9" s="67">
        <v>32.4</v>
      </c>
      <c r="F9" s="68">
        <v>12.4</v>
      </c>
      <c r="G9" s="68">
        <v>6.9</v>
      </c>
      <c r="H9" s="68">
        <v>2.1</v>
      </c>
      <c r="I9" s="68">
        <v>1.5</v>
      </c>
      <c r="J9" s="68">
        <v>1.6</v>
      </c>
      <c r="K9" s="68">
        <v>0.8</v>
      </c>
      <c r="L9" s="68">
        <v>0.89999999999999991</v>
      </c>
      <c r="M9" s="68">
        <v>17.399999999999999</v>
      </c>
      <c r="N9" s="69">
        <v>13.736227952079915</v>
      </c>
      <c r="O9" s="70">
        <v>445095599</v>
      </c>
    </row>
    <row r="10" spans="1:15">
      <c r="B10" s="71" t="s">
        <v>211</v>
      </c>
      <c r="C10" s="68">
        <v>4.8</v>
      </c>
      <c r="D10" s="68">
        <v>9.3000000000000007</v>
      </c>
      <c r="E10" s="68">
        <v>14.099999999999998</v>
      </c>
      <c r="F10" s="67">
        <v>24.5</v>
      </c>
      <c r="G10" s="68">
        <v>14.2</v>
      </c>
      <c r="H10" s="68">
        <v>5.3</v>
      </c>
      <c r="I10" s="68">
        <v>3</v>
      </c>
      <c r="J10" s="68">
        <v>3</v>
      </c>
      <c r="K10" s="68">
        <v>2.2999999999999998</v>
      </c>
      <c r="L10" s="68">
        <v>4.3</v>
      </c>
      <c r="M10" s="68">
        <v>15.299999999999999</v>
      </c>
      <c r="N10" s="69">
        <v>5.7092883583966438</v>
      </c>
      <c r="O10" s="70">
        <v>184998322</v>
      </c>
    </row>
    <row r="11" spans="1:15">
      <c r="B11" s="66" t="s">
        <v>212</v>
      </c>
      <c r="C11" s="68">
        <v>2.6</v>
      </c>
      <c r="D11" s="68">
        <v>5.5</v>
      </c>
      <c r="E11" s="68">
        <v>7.7</v>
      </c>
      <c r="F11" s="68">
        <v>12.9</v>
      </c>
      <c r="G11" s="67">
        <v>24</v>
      </c>
      <c r="H11" s="68">
        <v>7.6</v>
      </c>
      <c r="I11" s="68">
        <v>4.5</v>
      </c>
      <c r="J11" s="68">
        <v>4.5</v>
      </c>
      <c r="K11" s="68">
        <v>3.8</v>
      </c>
      <c r="L11" s="68">
        <v>11.600000000000001</v>
      </c>
      <c r="M11" s="68">
        <v>15.4</v>
      </c>
      <c r="N11" s="69">
        <v>3.7933565107072305</v>
      </c>
      <c r="O11" s="70">
        <v>122916298</v>
      </c>
    </row>
    <row r="12" spans="1:15">
      <c r="B12" s="71" t="s">
        <v>213</v>
      </c>
      <c r="C12" s="68">
        <v>1</v>
      </c>
      <c r="D12" s="68">
        <v>3.5000000000000004</v>
      </c>
      <c r="E12" s="68">
        <v>2.8000000000000003</v>
      </c>
      <c r="F12" s="68">
        <v>5.8999999999999995</v>
      </c>
      <c r="G12" s="68">
        <v>9.3000000000000007</v>
      </c>
      <c r="H12" s="67">
        <v>13.600000000000001</v>
      </c>
      <c r="I12" s="68">
        <v>8.6999999999999993</v>
      </c>
      <c r="J12" s="68">
        <v>6.3</v>
      </c>
      <c r="K12" s="68">
        <v>5</v>
      </c>
      <c r="L12" s="68">
        <v>26.400000000000002</v>
      </c>
      <c r="M12" s="68">
        <v>17.5</v>
      </c>
      <c r="N12" s="69">
        <v>1.6416719665956865</v>
      </c>
      <c r="O12" s="70">
        <v>53195169</v>
      </c>
    </row>
    <row r="13" spans="1:15">
      <c r="B13" s="66" t="s">
        <v>214</v>
      </c>
      <c r="C13" s="68">
        <v>0.4</v>
      </c>
      <c r="D13" s="68">
        <v>2.1999999999999997</v>
      </c>
      <c r="E13" s="68">
        <v>1.5</v>
      </c>
      <c r="F13" s="68">
        <v>1.9</v>
      </c>
      <c r="G13" s="68">
        <v>3.5999999999999996</v>
      </c>
      <c r="H13" s="68">
        <v>6.9</v>
      </c>
      <c r="I13" s="67">
        <v>11.200000000000001</v>
      </c>
      <c r="J13" s="68">
        <v>10.199999999999999</v>
      </c>
      <c r="K13" s="68">
        <v>6.3</v>
      </c>
      <c r="L13" s="68">
        <v>39</v>
      </c>
      <c r="M13" s="68">
        <v>16.7</v>
      </c>
      <c r="N13" s="69">
        <v>0.97107169871381727</v>
      </c>
      <c r="O13" s="70">
        <v>31465679</v>
      </c>
    </row>
    <row r="14" spans="1:15">
      <c r="B14" s="71" t="s">
        <v>215</v>
      </c>
      <c r="C14" s="68">
        <v>0.2</v>
      </c>
      <c r="D14" s="68">
        <v>1</v>
      </c>
      <c r="E14" s="68">
        <v>0.8</v>
      </c>
      <c r="F14" s="68">
        <v>1</v>
      </c>
      <c r="G14" s="68">
        <v>1.5</v>
      </c>
      <c r="H14" s="68">
        <v>1.9</v>
      </c>
      <c r="I14" s="68">
        <v>3.2</v>
      </c>
      <c r="J14" s="67">
        <v>13.600000000000001</v>
      </c>
      <c r="K14" s="68">
        <v>6.1</v>
      </c>
      <c r="L14" s="68">
        <v>54</v>
      </c>
      <c r="M14" s="68">
        <v>16.7</v>
      </c>
      <c r="N14" s="69">
        <v>1.3907880374505628</v>
      </c>
      <c r="O14" s="70">
        <v>45065766</v>
      </c>
    </row>
    <row r="15" spans="1:15">
      <c r="B15" s="66" t="s">
        <v>216</v>
      </c>
      <c r="C15" s="68">
        <v>0.2</v>
      </c>
      <c r="D15" s="68">
        <v>0.89999999999999991</v>
      </c>
      <c r="E15" s="68">
        <v>0.89999999999999991</v>
      </c>
      <c r="F15" s="68">
        <v>0.8</v>
      </c>
      <c r="G15" s="68">
        <v>0.70000000000000007</v>
      </c>
      <c r="H15" s="68">
        <v>0.8</v>
      </c>
      <c r="I15" s="68">
        <v>0.89999999999999991</v>
      </c>
      <c r="J15" s="68">
        <v>2.5</v>
      </c>
      <c r="K15" s="67">
        <v>23.200000000000003</v>
      </c>
      <c r="L15" s="68">
        <v>53.800000000000004</v>
      </c>
      <c r="M15" s="68">
        <v>15.4</v>
      </c>
      <c r="N15" s="69">
        <v>1.2333121534919298</v>
      </c>
      <c r="O15" s="70">
        <v>39963068</v>
      </c>
    </row>
    <row r="16" spans="1:15">
      <c r="A16" s="72" t="s">
        <v>206</v>
      </c>
      <c r="B16" s="73"/>
      <c r="C16" s="67">
        <v>32.1</v>
      </c>
      <c r="D16" s="67">
        <v>20.100000000000001</v>
      </c>
      <c r="E16" s="67">
        <v>13.200000000000001</v>
      </c>
      <c r="F16" s="67">
        <v>6.2</v>
      </c>
      <c r="G16" s="67">
        <v>4.1000000000000005</v>
      </c>
      <c r="H16" s="67">
        <v>1.7000000000000002</v>
      </c>
      <c r="I16" s="67">
        <v>1.0999999999999999</v>
      </c>
      <c r="J16" s="67">
        <v>1.2</v>
      </c>
      <c r="K16" s="67">
        <v>1.0999999999999999</v>
      </c>
      <c r="L16" s="67">
        <v>3.1</v>
      </c>
      <c r="M16" s="67">
        <v>16</v>
      </c>
      <c r="N16" s="67"/>
      <c r="O16" s="74"/>
    </row>
    <row r="17" spans="1:15" ht="18.75">
      <c r="A17" s="75" t="s">
        <v>207</v>
      </c>
      <c r="B17" s="75"/>
      <c r="C17" s="76">
        <v>1040518.211</v>
      </c>
      <c r="D17" s="76">
        <v>651987.68099999998</v>
      </c>
      <c r="E17" s="76">
        <v>427213.022</v>
      </c>
      <c r="F17" s="76">
        <v>199610.55499999999</v>
      </c>
      <c r="G17" s="76">
        <v>133584.06299999999</v>
      </c>
      <c r="H17" s="76">
        <v>55410.813000000002</v>
      </c>
      <c r="I17" s="76">
        <v>36685.993999999999</v>
      </c>
      <c r="J17" s="76">
        <v>40045.101000000002</v>
      </c>
      <c r="K17" s="76">
        <v>36195.313000000002</v>
      </c>
      <c r="L17" s="76">
        <v>100719.955</v>
      </c>
      <c r="M17" s="76">
        <v>518333.69400000002</v>
      </c>
      <c r="N17" s="76"/>
      <c r="O17" s="77" t="s">
        <v>219</v>
      </c>
    </row>
    <row r="18" spans="1:15">
      <c r="A18" s="61" t="s">
        <v>220</v>
      </c>
    </row>
    <row r="19" spans="1:15">
      <c r="A19" s="61" t="s">
        <v>221</v>
      </c>
    </row>
  </sheetData>
  <mergeCells count="5">
    <mergeCell ref="A1:O1"/>
    <mergeCell ref="A3:B6"/>
    <mergeCell ref="C3:M5"/>
    <mergeCell ref="N3:N6"/>
    <mergeCell ref="O4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F16"/>
  <sheetViews>
    <sheetView showGridLines="0" workbookViewId="0"/>
  </sheetViews>
  <sheetFormatPr defaultRowHeight="16.5"/>
  <cols>
    <col min="1" max="6" width="16.625" customWidth="1"/>
  </cols>
  <sheetData>
    <row r="1" spans="1:6">
      <c r="A1" s="78" t="s">
        <v>486</v>
      </c>
      <c r="B1" s="2"/>
      <c r="C1" s="2"/>
      <c r="D1" s="2"/>
      <c r="E1" s="2"/>
      <c r="F1" s="2"/>
    </row>
    <row r="2" spans="1:6">
      <c r="A2" s="54"/>
      <c r="B2" s="2"/>
      <c r="C2" s="2"/>
      <c r="D2" s="2"/>
      <c r="E2" s="2"/>
      <c r="F2" s="2"/>
    </row>
    <row r="3" spans="1:6">
      <c r="A3" s="78" t="s">
        <v>513</v>
      </c>
      <c r="B3" s="2"/>
      <c r="C3" s="2"/>
      <c r="D3" s="2"/>
      <c r="E3" s="2"/>
      <c r="F3" s="2"/>
    </row>
    <row r="4" spans="1:6">
      <c r="A4" s="54" t="s">
        <v>223</v>
      </c>
      <c r="B4" s="2"/>
      <c r="C4" s="2"/>
      <c r="D4" s="2"/>
      <c r="E4" s="2"/>
      <c r="F4" s="2"/>
    </row>
    <row r="5" spans="1:6">
      <c r="A5" s="54"/>
      <c r="B5" s="2"/>
      <c r="C5" s="2"/>
      <c r="D5" s="2"/>
      <c r="E5" s="2"/>
      <c r="F5" s="2"/>
    </row>
    <row r="6" spans="1:6">
      <c r="A6" s="2"/>
      <c r="B6" s="451" t="s">
        <v>227</v>
      </c>
      <c r="C6" s="451"/>
      <c r="D6" s="451"/>
      <c r="E6" s="451"/>
      <c r="F6" s="451"/>
    </row>
    <row r="7" spans="1:6" ht="63">
      <c r="A7" s="188"/>
      <c r="B7" s="189" t="s">
        <v>514</v>
      </c>
      <c r="C7" s="189" t="s">
        <v>515</v>
      </c>
      <c r="D7" s="189" t="s">
        <v>516</v>
      </c>
      <c r="E7" s="189" t="s">
        <v>517</v>
      </c>
      <c r="F7" s="190" t="s">
        <v>518</v>
      </c>
    </row>
    <row r="8" spans="1:6">
      <c r="A8" s="147">
        <v>42705</v>
      </c>
      <c r="B8" s="191">
        <v>4.6627247728818499</v>
      </c>
      <c r="C8" s="191">
        <v>4.6627247728818499</v>
      </c>
      <c r="D8" s="191">
        <v>6.3907999999999996</v>
      </c>
      <c r="E8" s="191">
        <v>4.6627247728818499</v>
      </c>
      <c r="F8" s="191">
        <v>4.6627247728818499</v>
      </c>
    </row>
    <row r="9" spans="1:6">
      <c r="A9" s="147">
        <v>42795</v>
      </c>
      <c r="B9" s="191">
        <v>5.19</v>
      </c>
      <c r="C9" s="191">
        <v>5.54</v>
      </c>
      <c r="D9" s="191">
        <v>6.3907999999999996</v>
      </c>
      <c r="E9" s="191">
        <v>5.52</v>
      </c>
      <c r="F9" s="191">
        <v>5.21</v>
      </c>
    </row>
    <row r="10" spans="1:6">
      <c r="A10" s="147">
        <v>42887</v>
      </c>
      <c r="B10" s="191">
        <v>5.14</v>
      </c>
      <c r="C10" s="191">
        <v>6.5</v>
      </c>
      <c r="D10" s="191">
        <v>6.3907999999999996</v>
      </c>
      <c r="E10" s="191">
        <v>6.47</v>
      </c>
      <c r="F10" s="191">
        <v>5.29</v>
      </c>
    </row>
    <row r="11" spans="1:6">
      <c r="A11" s="147">
        <v>42979</v>
      </c>
      <c r="B11" s="191">
        <v>5</v>
      </c>
      <c r="C11" s="191">
        <v>6.72</v>
      </c>
      <c r="D11" s="191">
        <v>6.3907999999999996</v>
      </c>
      <c r="E11" s="191">
        <v>6.71</v>
      </c>
      <c r="F11" s="191">
        <v>5.42</v>
      </c>
    </row>
    <row r="12" spans="1:6">
      <c r="A12" s="147">
        <v>43070</v>
      </c>
      <c r="B12" s="191">
        <v>4.9000000000000004</v>
      </c>
      <c r="C12" s="191">
        <v>6.76</v>
      </c>
      <c r="D12" s="191">
        <v>6.3907999999999996</v>
      </c>
      <c r="E12" s="191">
        <v>6.73</v>
      </c>
      <c r="F12" s="191">
        <v>5.56</v>
      </c>
    </row>
    <row r="13" spans="1:6">
      <c r="A13" s="147">
        <v>43160</v>
      </c>
      <c r="B13" s="191">
        <v>4.83</v>
      </c>
      <c r="C13" s="191">
        <v>7.03</v>
      </c>
      <c r="D13" s="191">
        <v>6.3907999999999996</v>
      </c>
      <c r="E13" s="191">
        <v>6.96</v>
      </c>
      <c r="F13" s="191">
        <v>5.63</v>
      </c>
    </row>
    <row r="14" spans="1:6">
      <c r="A14" s="147">
        <v>43252</v>
      </c>
      <c r="B14" s="191">
        <v>4.74</v>
      </c>
      <c r="C14" s="191">
        <v>7.58</v>
      </c>
      <c r="D14" s="191">
        <v>6.3907999999999996</v>
      </c>
      <c r="E14" s="191">
        <v>7.49</v>
      </c>
      <c r="F14" s="191">
        <v>5.68</v>
      </c>
    </row>
    <row r="15" spans="1:6">
      <c r="A15" s="192"/>
      <c r="B15" s="193"/>
      <c r="C15" s="193"/>
      <c r="D15" s="193"/>
      <c r="E15" s="193"/>
      <c r="F15" s="193"/>
    </row>
    <row r="16" spans="1:6" ht="16.5" customHeight="1">
      <c r="A16" s="452" t="s">
        <v>519</v>
      </c>
      <c r="B16" s="453"/>
      <c r="C16" s="453"/>
      <c r="D16" s="453"/>
      <c r="E16" s="453"/>
      <c r="F16" s="453"/>
    </row>
  </sheetData>
  <mergeCells count="2">
    <mergeCell ref="B6:F6"/>
    <mergeCell ref="A16:F16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G16"/>
  <sheetViews>
    <sheetView showGridLines="0" workbookViewId="0">
      <selection activeCell="A17" sqref="A17"/>
    </sheetView>
  </sheetViews>
  <sheetFormatPr defaultRowHeight="16.5"/>
  <cols>
    <col min="1" max="5" width="16.625" customWidth="1"/>
  </cols>
  <sheetData>
    <row r="1" spans="1:7">
      <c r="A1" s="78" t="s">
        <v>486</v>
      </c>
      <c r="B1" s="2"/>
      <c r="C1" s="2"/>
      <c r="D1" s="2"/>
      <c r="E1" s="2"/>
      <c r="F1" s="2"/>
      <c r="G1" s="177"/>
    </row>
    <row r="2" spans="1:7">
      <c r="A2" s="54"/>
      <c r="B2" s="2"/>
      <c r="C2" s="2"/>
      <c r="D2" s="2"/>
      <c r="E2" s="2"/>
      <c r="F2" s="2"/>
      <c r="G2" s="54"/>
    </row>
    <row r="3" spans="1:7">
      <c r="A3" s="78" t="s">
        <v>881</v>
      </c>
      <c r="B3" s="2"/>
      <c r="C3" s="2"/>
      <c r="D3" s="2"/>
      <c r="E3" s="2"/>
      <c r="F3" s="2"/>
      <c r="G3" s="78"/>
    </row>
    <row r="4" spans="1:7">
      <c r="A4" s="54" t="s">
        <v>223</v>
      </c>
      <c r="B4" s="2"/>
      <c r="C4" s="2"/>
      <c r="D4" s="2"/>
      <c r="E4" s="2"/>
      <c r="F4" s="2"/>
      <c r="G4" s="54"/>
    </row>
    <row r="5" spans="1:7">
      <c r="A5" s="54"/>
      <c r="B5" s="194"/>
      <c r="C5" s="194"/>
      <c r="D5" s="194"/>
      <c r="E5" s="194"/>
      <c r="F5" s="2"/>
      <c r="G5" s="54"/>
    </row>
    <row r="6" spans="1:7">
      <c r="A6" s="2"/>
      <c r="B6" s="454" t="s">
        <v>227</v>
      </c>
      <c r="C6" s="454"/>
      <c r="D6" s="454"/>
      <c r="E6" s="454"/>
      <c r="F6" s="2"/>
      <c r="G6" s="2"/>
    </row>
    <row r="7" spans="1:7" ht="47.25">
      <c r="A7" s="188"/>
      <c r="B7" s="195" t="s">
        <v>520</v>
      </c>
      <c r="C7" s="195" t="s">
        <v>521</v>
      </c>
      <c r="D7" s="195" t="s">
        <v>522</v>
      </c>
      <c r="E7" s="195" t="s">
        <v>523</v>
      </c>
      <c r="F7" s="2"/>
      <c r="G7" s="188"/>
    </row>
    <row r="8" spans="1:7">
      <c r="A8" s="196">
        <v>42705</v>
      </c>
      <c r="B8" s="191">
        <v>17.066244495849801</v>
      </c>
      <c r="C8" s="191">
        <v>2.4081999999999999E-2</v>
      </c>
      <c r="D8" s="191">
        <v>1.6916E-2</v>
      </c>
      <c r="E8" s="191">
        <v>2.526E-3</v>
      </c>
      <c r="F8" s="197"/>
      <c r="G8" s="198"/>
    </row>
    <row r="9" spans="1:7">
      <c r="A9" s="199">
        <v>42795</v>
      </c>
      <c r="B9" s="191">
        <v>14.8144353534129</v>
      </c>
      <c r="C9" s="191">
        <v>0.20432</v>
      </c>
      <c r="D9" s="191">
        <v>0.157831</v>
      </c>
      <c r="E9" s="191">
        <v>0.37201899999999999</v>
      </c>
      <c r="F9" s="197"/>
      <c r="G9" s="200"/>
    </row>
    <row r="10" spans="1:7">
      <c r="A10" s="196">
        <v>42887</v>
      </c>
      <c r="B10" s="191">
        <v>14.464484198249901</v>
      </c>
      <c r="C10" s="191">
        <v>0.105625</v>
      </c>
      <c r="D10" s="191">
        <v>0.97004299999999999</v>
      </c>
      <c r="E10" s="191">
        <v>0.85903600000000002</v>
      </c>
      <c r="F10" s="197"/>
      <c r="G10" s="198"/>
    </row>
    <row r="11" spans="1:7">
      <c r="A11" s="199">
        <v>42979</v>
      </c>
      <c r="B11" s="191">
        <v>14.3661248649542</v>
      </c>
      <c r="C11" s="191">
        <v>0.107014</v>
      </c>
      <c r="D11" s="191">
        <v>1.165586</v>
      </c>
      <c r="E11" s="191">
        <v>0.88837100000000002</v>
      </c>
      <c r="F11" s="197"/>
      <c r="G11" s="200"/>
    </row>
    <row r="12" spans="1:7">
      <c r="A12" s="196">
        <v>43070</v>
      </c>
      <c r="B12" s="191">
        <v>14.292564783446499</v>
      </c>
      <c r="C12" s="191">
        <v>0.10759000000000001</v>
      </c>
      <c r="D12" s="191">
        <v>1.206698</v>
      </c>
      <c r="E12" s="191">
        <v>0.90881999999999996</v>
      </c>
      <c r="F12" s="197"/>
      <c r="G12" s="198"/>
    </row>
    <row r="13" spans="1:7">
      <c r="A13" s="199">
        <v>43160</v>
      </c>
      <c r="B13" s="191">
        <v>13.3368549169601</v>
      </c>
      <c r="C13" s="191">
        <v>1.745212</v>
      </c>
      <c r="D13" s="191">
        <v>2.2761119999999999</v>
      </c>
      <c r="E13" s="191">
        <v>0.35767500000000002</v>
      </c>
      <c r="F13" s="197"/>
      <c r="G13" s="200"/>
    </row>
    <row r="14" spans="1:7">
      <c r="A14" s="196">
        <v>43252</v>
      </c>
      <c r="B14" s="191">
        <v>12.9280638034553</v>
      </c>
      <c r="C14" s="191">
        <v>1.6319380000000001</v>
      </c>
      <c r="D14" s="191">
        <v>2.3167759999999999</v>
      </c>
      <c r="E14" s="191">
        <v>1.943031</v>
      </c>
      <c r="F14" s="197"/>
      <c r="G14" s="198"/>
    </row>
    <row r="15" spans="1:7">
      <c r="A15" s="198"/>
      <c r="B15" s="193"/>
      <c r="C15" s="193"/>
      <c r="D15" s="201"/>
      <c r="E15" s="201"/>
      <c r="F15" s="2"/>
      <c r="G15" s="198"/>
    </row>
    <row r="16" spans="1:7">
      <c r="A16" s="202" t="s">
        <v>882</v>
      </c>
      <c r="B16" s="202"/>
      <c r="C16" s="202"/>
      <c r="D16" s="202"/>
      <c r="E16" s="2"/>
      <c r="F16" s="2"/>
      <c r="G16" s="202"/>
    </row>
  </sheetData>
  <mergeCells count="1">
    <mergeCell ref="B6:E6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G16"/>
  <sheetViews>
    <sheetView showGridLines="0" workbookViewId="0"/>
  </sheetViews>
  <sheetFormatPr defaultRowHeight="16.5"/>
  <cols>
    <col min="1" max="1" width="11.75" customWidth="1"/>
    <col min="2" max="2" width="12.875" customWidth="1"/>
    <col min="3" max="3" width="14.625" customWidth="1"/>
    <col min="4" max="4" width="12.875" customWidth="1"/>
    <col min="5" max="5" width="14.625" customWidth="1"/>
  </cols>
  <sheetData>
    <row r="1" spans="1:7">
      <c r="A1" s="78" t="s">
        <v>486</v>
      </c>
      <c r="B1" s="2"/>
      <c r="C1" s="2"/>
      <c r="D1" s="2"/>
      <c r="E1" s="2"/>
      <c r="F1" s="2"/>
      <c r="G1" s="177"/>
    </row>
    <row r="2" spans="1:7">
      <c r="A2" s="54"/>
      <c r="B2" s="2"/>
      <c r="C2" s="2"/>
      <c r="D2" s="2"/>
      <c r="E2" s="2"/>
      <c r="F2" s="2"/>
      <c r="G2" s="54"/>
    </row>
    <row r="3" spans="1:7">
      <c r="A3" s="78" t="s">
        <v>524</v>
      </c>
      <c r="B3" s="2"/>
      <c r="C3" s="2"/>
      <c r="D3" s="2"/>
      <c r="E3" s="2"/>
      <c r="F3" s="2"/>
      <c r="G3" s="78"/>
    </row>
    <row r="4" spans="1:7">
      <c r="A4" s="54" t="s">
        <v>223</v>
      </c>
      <c r="B4" s="2"/>
      <c r="C4" s="2"/>
      <c r="D4" s="2"/>
      <c r="E4" s="2"/>
      <c r="F4" s="2"/>
      <c r="G4" s="54"/>
    </row>
    <row r="5" spans="1:7">
      <c r="A5" s="54"/>
      <c r="B5" s="2"/>
      <c r="C5" s="2"/>
      <c r="D5" s="2"/>
      <c r="E5" s="2"/>
      <c r="F5" s="2"/>
      <c r="G5" s="54"/>
    </row>
    <row r="6" spans="1:7">
      <c r="A6" s="2"/>
      <c r="B6" s="454" t="s">
        <v>227</v>
      </c>
      <c r="C6" s="454"/>
      <c r="D6" s="454"/>
      <c r="E6" s="455"/>
      <c r="F6" s="2"/>
      <c r="G6" s="2"/>
    </row>
    <row r="7" spans="1:7" ht="32.25">
      <c r="A7" s="65" t="s">
        <v>525</v>
      </c>
      <c r="B7" s="195" t="s">
        <v>526</v>
      </c>
      <c r="C7" s="195" t="s">
        <v>527</v>
      </c>
      <c r="D7" s="65" t="s">
        <v>528</v>
      </c>
      <c r="E7" s="65" t="s">
        <v>529</v>
      </c>
      <c r="F7" s="2"/>
      <c r="G7" s="65"/>
    </row>
    <row r="8" spans="1:7">
      <c r="A8" s="203">
        <v>0</v>
      </c>
      <c r="B8" s="191">
        <v>4.5620000000000001E-3</v>
      </c>
      <c r="C8" s="191">
        <v>3.2473000000000002E-2</v>
      </c>
      <c r="D8" s="204">
        <v>1.7006E-2</v>
      </c>
      <c r="E8" s="204">
        <v>4.3524E-2</v>
      </c>
      <c r="F8" s="197"/>
      <c r="G8" s="203"/>
    </row>
    <row r="9" spans="1:7">
      <c r="A9" s="203">
        <v>1</v>
      </c>
      <c r="B9" s="191">
        <v>0.29750500000000002</v>
      </c>
      <c r="C9" s="191">
        <v>0.21105399999999999</v>
      </c>
      <c r="D9" s="204">
        <v>1.1107830000000001</v>
      </c>
      <c r="E9" s="204">
        <v>0.73416999999999999</v>
      </c>
      <c r="F9" s="197"/>
      <c r="G9" s="203"/>
    </row>
    <row r="10" spans="1:7">
      <c r="A10" s="203">
        <v>2</v>
      </c>
      <c r="B10" s="191">
        <v>0.32807600000000003</v>
      </c>
      <c r="C10" s="191">
        <v>0.225857</v>
      </c>
      <c r="D10" s="204">
        <v>1.2947470000000001</v>
      </c>
      <c r="E10" s="204">
        <v>1.934704</v>
      </c>
      <c r="F10" s="197"/>
      <c r="G10" s="203"/>
    </row>
    <row r="11" spans="1:7">
      <c r="A11" s="203">
        <v>3</v>
      </c>
      <c r="B11" s="191">
        <v>0.30537500000000001</v>
      </c>
      <c r="C11" s="191">
        <v>0.27127200000000001</v>
      </c>
      <c r="D11" s="204">
        <v>2.6370399999999998</v>
      </c>
      <c r="E11" s="204">
        <v>2.160971</v>
      </c>
      <c r="F11" s="197"/>
      <c r="G11" s="203"/>
    </row>
    <row r="12" spans="1:7">
      <c r="A12" s="203">
        <v>4</v>
      </c>
      <c r="B12" s="191">
        <v>0.412499</v>
      </c>
      <c r="C12" s="191">
        <v>0.28338799999999997</v>
      </c>
      <c r="D12" s="204">
        <v>2.6452789999999999</v>
      </c>
      <c r="E12" s="204">
        <v>2.2231079999999999</v>
      </c>
      <c r="F12" s="197"/>
      <c r="G12" s="203"/>
    </row>
    <row r="13" spans="1:7">
      <c r="A13" s="203">
        <v>5</v>
      </c>
      <c r="B13" s="191">
        <v>0.52904499999999999</v>
      </c>
      <c r="C13" s="191">
        <v>0.52996299999999996</v>
      </c>
      <c r="D13" s="204">
        <v>2.6893250000000002</v>
      </c>
      <c r="E13" s="204">
        <v>4.3789990000000003</v>
      </c>
      <c r="F13" s="197"/>
      <c r="G13" s="203"/>
    </row>
    <row r="14" spans="1:7">
      <c r="A14" s="203">
        <v>6</v>
      </c>
      <c r="B14" s="191">
        <v>1.2570590000000001</v>
      </c>
      <c r="C14" s="191">
        <v>1.5466289999999998</v>
      </c>
      <c r="D14" s="204">
        <v>3.6409460000000005</v>
      </c>
      <c r="E14" s="204">
        <v>5.8917450000000002</v>
      </c>
      <c r="F14" s="197"/>
      <c r="G14" s="203"/>
    </row>
    <row r="15" spans="1:7">
      <c r="A15" s="198"/>
      <c r="B15" s="193"/>
      <c r="C15" s="193"/>
      <c r="D15" s="201"/>
      <c r="E15" s="201"/>
      <c r="F15" s="2"/>
      <c r="G15" s="198"/>
    </row>
    <row r="16" spans="1:7">
      <c r="A16" s="456" t="s">
        <v>530</v>
      </c>
      <c r="B16" s="456"/>
      <c r="C16" s="456"/>
      <c r="D16" s="456"/>
      <c r="E16" s="455"/>
      <c r="F16" s="455"/>
      <c r="G16" s="205"/>
    </row>
  </sheetData>
  <mergeCells count="2">
    <mergeCell ref="B6:E6"/>
    <mergeCell ref="A16:F16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G15"/>
  <sheetViews>
    <sheetView showGridLines="0" workbookViewId="0"/>
  </sheetViews>
  <sheetFormatPr defaultRowHeight="16.5"/>
  <cols>
    <col min="1" max="5" width="16.625" customWidth="1"/>
  </cols>
  <sheetData>
    <row r="1" spans="1:7">
      <c r="A1" s="78" t="s">
        <v>486</v>
      </c>
      <c r="B1" s="2"/>
      <c r="C1" s="2"/>
      <c r="D1" s="2"/>
      <c r="E1" s="2"/>
      <c r="F1" s="2"/>
      <c r="G1" s="177"/>
    </row>
    <row r="2" spans="1:7">
      <c r="A2" s="54"/>
      <c r="B2" s="79"/>
      <c r="C2" s="79"/>
      <c r="D2" s="79"/>
      <c r="E2" s="79"/>
    </row>
    <row r="3" spans="1:7">
      <c r="A3" s="206" t="s">
        <v>531</v>
      </c>
      <c r="B3" s="2"/>
      <c r="C3" s="2"/>
      <c r="D3" s="2"/>
      <c r="E3" s="2"/>
      <c r="F3" s="2"/>
      <c r="G3" s="206"/>
    </row>
    <row r="4" spans="1:7">
      <c r="A4" s="54" t="s">
        <v>223</v>
      </c>
      <c r="B4" s="2"/>
      <c r="C4" s="2"/>
      <c r="D4" s="2"/>
      <c r="E4" s="2"/>
      <c r="F4" s="2"/>
      <c r="G4" s="54"/>
    </row>
    <row r="5" spans="1:7">
      <c r="A5" s="54"/>
      <c r="B5" s="2"/>
      <c r="C5" s="2"/>
      <c r="D5" s="2"/>
      <c r="E5" s="2"/>
      <c r="F5" s="2"/>
      <c r="G5" s="54"/>
    </row>
    <row r="6" spans="1:7">
      <c r="A6" s="2"/>
      <c r="B6" s="454" t="s">
        <v>532</v>
      </c>
      <c r="C6" s="454"/>
      <c r="D6" s="457" t="s">
        <v>533</v>
      </c>
      <c r="E6" s="457"/>
      <c r="F6" s="2"/>
      <c r="G6" s="2"/>
    </row>
    <row r="7" spans="1:7" ht="31.5">
      <c r="A7" s="134" t="s">
        <v>30</v>
      </c>
      <c r="B7" s="134" t="s">
        <v>534</v>
      </c>
      <c r="C7" s="134" t="s">
        <v>535</v>
      </c>
      <c r="D7" s="207" t="s">
        <v>534</v>
      </c>
      <c r="E7" s="134" t="s">
        <v>535</v>
      </c>
      <c r="F7" s="2"/>
      <c r="G7" s="134"/>
    </row>
    <row r="8" spans="1:7">
      <c r="A8" s="203" t="s">
        <v>536</v>
      </c>
      <c r="B8" s="203">
        <v>1</v>
      </c>
      <c r="C8" s="203">
        <v>9</v>
      </c>
      <c r="D8" s="208">
        <v>1.1506732572571286E-2</v>
      </c>
      <c r="E8" s="208">
        <v>19.139250513379803</v>
      </c>
      <c r="F8" s="197"/>
      <c r="G8" s="203"/>
    </row>
    <row r="9" spans="1:7">
      <c r="A9" s="203" t="s">
        <v>537</v>
      </c>
      <c r="B9" s="203">
        <v>0</v>
      </c>
      <c r="C9" s="203">
        <v>8</v>
      </c>
      <c r="D9" s="208">
        <v>0</v>
      </c>
      <c r="E9" s="208">
        <v>15.169188929994309</v>
      </c>
      <c r="F9" s="197"/>
      <c r="G9" s="203"/>
    </row>
    <row r="10" spans="1:7">
      <c r="A10" s="203" t="s">
        <v>538</v>
      </c>
      <c r="B10" s="203">
        <v>4</v>
      </c>
      <c r="C10" s="203">
        <v>11</v>
      </c>
      <c r="D10" s="208">
        <v>0.19270899586918067</v>
      </c>
      <c r="E10" s="208">
        <v>1.8813891421585851</v>
      </c>
      <c r="F10" s="197"/>
      <c r="G10" s="203"/>
    </row>
    <row r="11" spans="1:7">
      <c r="A11" s="203" t="s">
        <v>539</v>
      </c>
      <c r="B11" s="203">
        <v>7</v>
      </c>
      <c r="C11" s="203">
        <v>14</v>
      </c>
      <c r="D11" s="208">
        <v>18.574738117075245</v>
      </c>
      <c r="E11" s="208">
        <v>11.993110585985976</v>
      </c>
      <c r="F11" s="197"/>
      <c r="G11" s="203"/>
    </row>
    <row r="12" spans="1:7">
      <c r="A12" s="203" t="s">
        <v>540</v>
      </c>
      <c r="B12" s="203">
        <v>26</v>
      </c>
      <c r="C12" s="203">
        <v>18</v>
      </c>
      <c r="D12" s="208">
        <v>28.130418585717461</v>
      </c>
      <c r="E12" s="208">
        <v>19.324629329298567</v>
      </c>
      <c r="F12" s="197"/>
      <c r="G12" s="203"/>
    </row>
    <row r="13" spans="1:7">
      <c r="A13" s="203" t="s">
        <v>541</v>
      </c>
      <c r="B13" s="203">
        <v>90</v>
      </c>
      <c r="C13" s="203">
        <v>68</v>
      </c>
      <c r="D13" s="208">
        <v>53.090627568765548</v>
      </c>
      <c r="E13" s="208">
        <v>32.492431499182779</v>
      </c>
      <c r="F13" s="197"/>
      <c r="G13" s="203"/>
    </row>
    <row r="14" spans="1:7">
      <c r="A14" s="198"/>
      <c r="B14" s="193"/>
      <c r="C14" s="193"/>
      <c r="D14" s="201"/>
      <c r="E14" s="201"/>
      <c r="F14" s="2"/>
      <c r="G14" s="198"/>
    </row>
    <row r="15" spans="1:7">
      <c r="A15" s="456" t="s">
        <v>530</v>
      </c>
      <c r="B15" s="456"/>
      <c r="C15" s="456"/>
      <c r="D15" s="456"/>
      <c r="E15" s="455"/>
      <c r="F15" s="455"/>
      <c r="G15" s="205"/>
    </row>
  </sheetData>
  <mergeCells count="3">
    <mergeCell ref="B6:C6"/>
    <mergeCell ref="D6:E6"/>
    <mergeCell ref="A15:F15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G44"/>
  <sheetViews>
    <sheetView showGridLines="0" workbookViewId="0"/>
  </sheetViews>
  <sheetFormatPr defaultRowHeight="16.5"/>
  <cols>
    <col min="1" max="7" width="16.625" customWidth="1"/>
  </cols>
  <sheetData>
    <row r="1" spans="1:7">
      <c r="A1" s="78" t="s">
        <v>486</v>
      </c>
      <c r="B1" s="209"/>
      <c r="C1" s="209"/>
      <c r="D1" s="209"/>
      <c r="E1" s="209"/>
      <c r="F1" s="209"/>
      <c r="G1" s="209"/>
    </row>
    <row r="2" spans="1:7">
      <c r="A2" s="210"/>
      <c r="B2" s="209"/>
      <c r="C2" s="209"/>
      <c r="D2" s="209"/>
      <c r="E2" s="209"/>
      <c r="F2" s="209"/>
      <c r="G2" s="209"/>
    </row>
    <row r="3" spans="1:7">
      <c r="A3" s="211" t="s">
        <v>785</v>
      </c>
      <c r="B3" s="209"/>
      <c r="C3" s="209"/>
      <c r="D3" s="209"/>
      <c r="E3" s="209"/>
      <c r="F3" s="209"/>
      <c r="G3" s="209"/>
    </row>
    <row r="4" spans="1:7">
      <c r="A4" s="210" t="s">
        <v>223</v>
      </c>
      <c r="B4" s="209"/>
      <c r="C4" s="209"/>
      <c r="D4" s="209"/>
      <c r="E4" s="209"/>
      <c r="F4" s="209"/>
      <c r="G4" s="209"/>
    </row>
    <row r="6" spans="1:7">
      <c r="A6" s="458" t="s">
        <v>542</v>
      </c>
      <c r="B6" s="458"/>
      <c r="C6" s="458"/>
      <c r="D6" s="458"/>
      <c r="E6" s="458"/>
      <c r="F6" s="458"/>
      <c r="G6" s="458"/>
    </row>
    <row r="7" spans="1:7">
      <c r="A7" s="459" t="s">
        <v>227</v>
      </c>
      <c r="B7" s="459"/>
      <c r="C7" s="460" t="s">
        <v>543</v>
      </c>
      <c r="D7" s="460"/>
      <c r="E7" s="460"/>
      <c r="F7" s="461" t="s">
        <v>544</v>
      </c>
      <c r="G7" s="461"/>
    </row>
    <row r="8" spans="1:7" ht="63">
      <c r="A8" s="212" t="s">
        <v>545</v>
      </c>
      <c r="B8" s="212" t="s">
        <v>520</v>
      </c>
      <c r="C8" s="213" t="s">
        <v>546</v>
      </c>
      <c r="D8" s="213" t="s">
        <v>547</v>
      </c>
      <c r="E8" s="213" t="s">
        <v>548</v>
      </c>
      <c r="F8" s="212" t="s">
        <v>549</v>
      </c>
      <c r="G8" s="212" t="s">
        <v>550</v>
      </c>
    </row>
    <row r="9" spans="1:7">
      <c r="A9" s="214">
        <v>3.8465096229192102</v>
      </c>
      <c r="B9" s="215">
        <v>16.6501179743161</v>
      </c>
      <c r="C9" s="216">
        <v>3.8528228695017701E-2</v>
      </c>
      <c r="D9" s="216">
        <v>1.8166385422483399E-2</v>
      </c>
      <c r="E9" s="216">
        <v>7.4083140849449097E-3</v>
      </c>
      <c r="F9" s="214">
        <v>0.34996534815726699</v>
      </c>
      <c r="G9" s="214">
        <v>1.1468461106743801E-2</v>
      </c>
    </row>
    <row r="10" spans="1:7">
      <c r="A10" s="214">
        <v>4.2311605852111303</v>
      </c>
      <c r="B10" s="215">
        <v>16.6464320675605</v>
      </c>
      <c r="C10" s="216">
        <v>3.8528228695017701E-2</v>
      </c>
      <c r="D10" s="216">
        <v>1.8166385422483399E-2</v>
      </c>
      <c r="E10" s="216">
        <v>7.4083140849449097E-3</v>
      </c>
      <c r="F10" s="214">
        <v>0.34996534815726699</v>
      </c>
      <c r="G10" s="214">
        <v>1.1468461106743801E-2</v>
      </c>
    </row>
    <row r="11" spans="1:7">
      <c r="A11" s="214">
        <v>4.6158115475030499</v>
      </c>
      <c r="B11" s="215">
        <v>16.639335496882701</v>
      </c>
      <c r="C11" s="216">
        <v>3.8528228695017701E-2</v>
      </c>
      <c r="D11" s="216">
        <v>1.8166385422483399E-2</v>
      </c>
      <c r="E11" s="216">
        <v>7.4649063628227904E-3</v>
      </c>
      <c r="F11" s="214">
        <v>0.36536844066191598</v>
      </c>
      <c r="G11" s="214">
        <v>1.1468461106743801E-2</v>
      </c>
    </row>
    <row r="12" spans="1:7">
      <c r="A12" s="214">
        <v>5.0004625097949704</v>
      </c>
      <c r="B12" s="215">
        <v>16.629246111747499</v>
      </c>
      <c r="C12" s="216">
        <v>3.8528228695017701E-2</v>
      </c>
      <c r="D12" s="216">
        <v>1.8166385422483399E-2</v>
      </c>
      <c r="E12" s="216">
        <v>7.9749906815204906E-3</v>
      </c>
      <c r="F12" s="214">
        <v>0.36536844066191598</v>
      </c>
      <c r="G12" s="214">
        <v>1.1468461106743801E-2</v>
      </c>
    </row>
    <row r="13" spans="1:7">
      <c r="A13" s="214">
        <v>5.3851134720868901</v>
      </c>
      <c r="B13" s="215">
        <v>16.615985760880601</v>
      </c>
      <c r="C13" s="216">
        <v>3.8528228695017701E-2</v>
      </c>
      <c r="D13" s="216">
        <v>1.8166385422483399E-2</v>
      </c>
      <c r="E13" s="216">
        <v>8.5069853091282194E-3</v>
      </c>
      <c r="F13" s="214">
        <v>0.36536844066191598</v>
      </c>
      <c r="G13" s="214">
        <v>1.1468461106743801E-2</v>
      </c>
    </row>
    <row r="14" spans="1:7">
      <c r="A14" s="214">
        <v>5.7697644343788097</v>
      </c>
      <c r="B14" s="215">
        <v>16.5654347071332</v>
      </c>
      <c r="C14" s="216">
        <v>3.8528228695017701E-2</v>
      </c>
      <c r="D14" s="216">
        <v>1.8838129497987698E-2</v>
      </c>
      <c r="E14" s="216">
        <v>9.0389799367359604E-3</v>
      </c>
      <c r="F14" s="214">
        <v>0.51865859852408602</v>
      </c>
      <c r="G14" s="214">
        <v>1.1468461106743801E-2</v>
      </c>
    </row>
    <row r="15" spans="1:7">
      <c r="A15" s="214">
        <v>6.1544153966707302</v>
      </c>
      <c r="B15" s="215">
        <v>16.4617112160544</v>
      </c>
      <c r="C15" s="216">
        <v>3.8528228695017701E-2</v>
      </c>
      <c r="D15" s="216">
        <v>2.3893841489003999E-2</v>
      </c>
      <c r="E15" s="216">
        <v>1.34305810439688E-2</v>
      </c>
      <c r="F15" s="214">
        <v>0.92921414131039204</v>
      </c>
      <c r="G15" s="214">
        <v>1.1468461106743801E-2</v>
      </c>
    </row>
    <row r="16" spans="1:7">
      <c r="A16" s="214">
        <v>6.5390663589626499</v>
      </c>
      <c r="B16" s="215">
        <v>16.316685001148301</v>
      </c>
      <c r="C16" s="216">
        <v>3.8528228695017701E-2</v>
      </c>
      <c r="D16" s="216">
        <v>3.3750606884207002E-2</v>
      </c>
      <c r="E16" s="216">
        <v>1.9012542508602098E-2</v>
      </c>
      <c r="F16" s="214">
        <v>0.92921414131039204</v>
      </c>
      <c r="G16" s="214">
        <v>1.1468461106743801E-2</v>
      </c>
    </row>
    <row r="17" spans="1:7">
      <c r="A17" s="214">
        <v>6.9237173212545704</v>
      </c>
      <c r="B17" s="215">
        <v>16.1445148593662</v>
      </c>
      <c r="C17" s="216">
        <v>4.2391409376093099E-2</v>
      </c>
      <c r="D17" s="216">
        <v>4.6787618181016802E-2</v>
      </c>
      <c r="E17" s="216">
        <v>2.0191225261047999E-2</v>
      </c>
      <c r="F17" s="214">
        <v>0.94299787423476</v>
      </c>
      <c r="G17" s="214">
        <v>1.1468461106743801E-2</v>
      </c>
    </row>
    <row r="18" spans="1:7">
      <c r="A18" s="214">
        <v>7.30836828354649</v>
      </c>
      <c r="B18" s="215">
        <v>15.94668270613</v>
      </c>
      <c r="C18" s="216">
        <v>4.1569182812035498E-2</v>
      </c>
      <c r="D18" s="216">
        <v>5.3320740427682901E-2</v>
      </c>
      <c r="E18" s="216">
        <v>2.1768128372824401E-2</v>
      </c>
      <c r="F18" s="214">
        <v>0.94299787423476</v>
      </c>
      <c r="G18" s="214">
        <v>1.1468461106743801E-2</v>
      </c>
    </row>
    <row r="19" spans="1:7">
      <c r="A19" s="214">
        <v>7.6930192458384097</v>
      </c>
      <c r="B19" s="215">
        <v>15.7075301783699</v>
      </c>
      <c r="C19" s="216">
        <v>4.5580596031865497E-2</v>
      </c>
      <c r="D19" s="216">
        <v>6.6386776681442106E-2</v>
      </c>
      <c r="E19" s="216">
        <v>2.4450420942706001E-2</v>
      </c>
      <c r="F19" s="214">
        <v>1.0424286567312799</v>
      </c>
      <c r="G19" s="214">
        <v>1.1468461106743801E-2</v>
      </c>
    </row>
    <row r="20" spans="1:7">
      <c r="A20" s="214">
        <v>8.0776702081303302</v>
      </c>
      <c r="B20" s="215">
        <v>15.4671164770786</v>
      </c>
      <c r="C20" s="216">
        <v>5.2997077348322E-2</v>
      </c>
      <c r="D20" s="216">
        <v>5.1696880969411302E-2</v>
      </c>
      <c r="E20" s="216">
        <v>7.3097837788513198E-2</v>
      </c>
      <c r="F20" s="214">
        <v>18.0967346259037</v>
      </c>
      <c r="G20" s="214">
        <v>1.1468461106743801E-2</v>
      </c>
    </row>
    <row r="21" spans="1:7">
      <c r="A21" s="214">
        <v>8.4623211704222498</v>
      </c>
      <c r="B21" s="215">
        <v>15.2250112827571</v>
      </c>
      <c r="C21" s="216">
        <v>5.9371946802830103E-2</v>
      </c>
      <c r="D21" s="216">
        <v>5.1602550371969098E-2</v>
      </c>
      <c r="E21" s="216">
        <v>0.36241868501234797</v>
      </c>
      <c r="F21" s="214">
        <v>18.0967346259037</v>
      </c>
      <c r="G21" s="214">
        <v>1.1468461106743801E-2</v>
      </c>
    </row>
    <row r="22" spans="1:7">
      <c r="A22" s="214">
        <v>8.8469721327141695</v>
      </c>
      <c r="B22" s="215">
        <v>14.981882614806601</v>
      </c>
      <c r="C22" s="216">
        <v>7.4430646899782293E-2</v>
      </c>
      <c r="D22" s="216">
        <v>5.1449232499756699E-2</v>
      </c>
      <c r="E22" s="216">
        <v>0.64383574307704095</v>
      </c>
      <c r="F22" s="214">
        <v>18.0967346259037</v>
      </c>
      <c r="G22" s="214">
        <v>1.1468461106743801E-2</v>
      </c>
    </row>
    <row r="23" spans="1:7">
      <c r="A23" s="214">
        <v>9.2316230950060998</v>
      </c>
      <c r="B23" s="215">
        <v>14.737829821685899</v>
      </c>
      <c r="C23" s="216">
        <v>8.9502177963703494E-2</v>
      </c>
      <c r="D23" s="216">
        <v>0.27950703341034699</v>
      </c>
      <c r="E23" s="216">
        <v>1.1603710854449201</v>
      </c>
      <c r="F23" s="214">
        <v>31.0948166597986</v>
      </c>
      <c r="G23" s="214">
        <v>1.1468461106743801E-2</v>
      </c>
    </row>
    <row r="24" spans="1:7">
      <c r="A24" s="214">
        <v>9.6162740572980194</v>
      </c>
      <c r="B24" s="215">
        <v>14.492473600437799</v>
      </c>
      <c r="C24" s="216">
        <v>0.107059834396838</v>
      </c>
      <c r="D24" s="216">
        <v>0.78367321399757905</v>
      </c>
      <c r="E24" s="216">
        <v>1.42270568455732</v>
      </c>
      <c r="F24" s="214">
        <v>31.293503294815402</v>
      </c>
      <c r="G24" s="214">
        <v>1.1468461106743801E-2</v>
      </c>
    </row>
    <row r="25" spans="1:7">
      <c r="A25" s="214">
        <v>10.0009250195899</v>
      </c>
      <c r="B25" s="215">
        <v>14.2501770824997</v>
      </c>
      <c r="C25" s="216">
        <v>0.12527615975607301</v>
      </c>
      <c r="D25" s="216">
        <v>1.5264472243559399</v>
      </c>
      <c r="E25" s="216">
        <v>1.41585880426392</v>
      </c>
      <c r="F25" s="214">
        <v>31.353690136079301</v>
      </c>
      <c r="G25" s="214">
        <v>1.1468461106743801E-2</v>
      </c>
    </row>
    <row r="26" spans="1:7">
      <c r="A26" s="214">
        <v>10.3855759818819</v>
      </c>
      <c r="B26" s="215">
        <v>14.002934591380299</v>
      </c>
      <c r="C26" s="216">
        <v>0.219802919414677</v>
      </c>
      <c r="D26" s="216">
        <v>2.2368414036802502</v>
      </c>
      <c r="E26" s="216">
        <v>1.3989351067364999</v>
      </c>
      <c r="F26" s="214">
        <v>31.353690136079301</v>
      </c>
      <c r="G26" s="214">
        <v>0.164758618968914</v>
      </c>
    </row>
    <row r="27" spans="1:7">
      <c r="A27" s="214">
        <v>10.7702269441738</v>
      </c>
      <c r="B27" s="215">
        <v>13.762684978239401</v>
      </c>
      <c r="C27" s="216">
        <v>0.51607557615038402</v>
      </c>
      <c r="D27" s="216">
        <v>1.44444788906873</v>
      </c>
      <c r="E27" s="216">
        <v>2.6178030347403198</v>
      </c>
      <c r="F27" s="214">
        <v>31.4009357087117</v>
      </c>
      <c r="G27" s="214">
        <v>0.164758618968914</v>
      </c>
    </row>
    <row r="28" spans="1:7">
      <c r="A28" s="214">
        <v>11.1548779064657</v>
      </c>
      <c r="B28" s="215">
        <v>13.528724910989499</v>
      </c>
      <c r="C28" s="216">
        <v>0.18265289832325399</v>
      </c>
      <c r="D28" s="216">
        <v>0.91878446887949405</v>
      </c>
      <c r="E28" s="216">
        <v>4.1746096586201604</v>
      </c>
      <c r="F28" s="214">
        <v>32.745329186447698</v>
      </c>
      <c r="G28" s="214">
        <v>0.164758618968914</v>
      </c>
    </row>
    <row r="29" spans="1:7">
      <c r="A29" s="214">
        <v>11.5395288687576</v>
      </c>
      <c r="B29" s="215">
        <v>13.2780032666462</v>
      </c>
      <c r="C29" s="216">
        <v>0.415102005541862</v>
      </c>
      <c r="D29" s="216">
        <v>1.38391537384598</v>
      </c>
      <c r="E29" s="216">
        <v>4.2861247067513197</v>
      </c>
      <c r="F29" s="214">
        <v>32.745329186447698</v>
      </c>
      <c r="G29" s="214">
        <v>0.164758618968914</v>
      </c>
    </row>
    <row r="30" spans="1:7">
      <c r="A30" s="214">
        <v>11.9241798310495</v>
      </c>
      <c r="B30" s="215">
        <v>13.0255158683762</v>
      </c>
      <c r="C30" s="216">
        <v>0.94171642809245804</v>
      </c>
      <c r="D30" s="216">
        <v>1.69474816997605</v>
      </c>
      <c r="E30" s="216">
        <v>4.2725510753462403</v>
      </c>
      <c r="F30" s="214">
        <v>33.375695026059297</v>
      </c>
      <c r="G30" s="214">
        <v>0.164758618968914</v>
      </c>
    </row>
    <row r="31" spans="1:7">
      <c r="A31" s="214">
        <v>12.3088307933415</v>
      </c>
      <c r="B31" s="215">
        <v>12.771914354275999</v>
      </c>
      <c r="C31" s="216">
        <v>1.46841516544215</v>
      </c>
      <c r="D31" s="216">
        <v>2.0079600064093799</v>
      </c>
      <c r="E31" s="216">
        <v>4.2602403483442304</v>
      </c>
      <c r="F31" s="214">
        <v>33.378775068822698</v>
      </c>
      <c r="G31" s="214">
        <v>0.164758618968914</v>
      </c>
    </row>
    <row r="32" spans="1:7">
      <c r="A32" s="214">
        <v>12.6934817556334</v>
      </c>
      <c r="B32" s="215">
        <v>12.5173053025855</v>
      </c>
      <c r="C32" s="216">
        <v>2.0085412049854998</v>
      </c>
      <c r="D32" s="216">
        <v>2.3078183419438698</v>
      </c>
      <c r="E32" s="216">
        <v>4.2478150793887899</v>
      </c>
      <c r="F32" s="214">
        <v>33.378775068822698</v>
      </c>
      <c r="G32" s="214">
        <v>0.57668622838373695</v>
      </c>
    </row>
    <row r="33" spans="1:7">
      <c r="A33" s="214">
        <v>13.0781327179253</v>
      </c>
      <c r="B33" s="215">
        <v>12.261350937493001</v>
      </c>
      <c r="C33" s="216">
        <v>2.8293930045649098</v>
      </c>
      <c r="D33" s="216">
        <v>2.3302766864481499</v>
      </c>
      <c r="E33" s="216">
        <v>4.2318227214092099</v>
      </c>
      <c r="F33" s="214">
        <v>33.391300446261802</v>
      </c>
      <c r="G33" s="214">
        <v>0.57668622838373695</v>
      </c>
    </row>
    <row r="34" spans="1:7">
      <c r="A34" s="214">
        <v>13.4627836802172</v>
      </c>
      <c r="B34" s="215">
        <v>12.0044518648601</v>
      </c>
      <c r="C34" s="216">
        <v>3.6507677722208398</v>
      </c>
      <c r="D34" s="216">
        <v>2.3298920852325402</v>
      </c>
      <c r="E34" s="216">
        <v>4.3108499256194301</v>
      </c>
      <c r="F34" s="214">
        <v>42.054915022016502</v>
      </c>
      <c r="G34" s="214">
        <v>0.57668622838373695</v>
      </c>
    </row>
    <row r="35" spans="1:7">
      <c r="A35" s="214">
        <v>13.8474346425091</v>
      </c>
      <c r="B35" s="215">
        <v>11.7461944161169</v>
      </c>
      <c r="C35" s="216">
        <v>4.5002132911418702</v>
      </c>
      <c r="D35" s="216">
        <v>2.3235403494874198</v>
      </c>
      <c r="E35" s="216">
        <v>4.42692760006355</v>
      </c>
      <c r="F35" s="214">
        <v>42.054915022016502</v>
      </c>
      <c r="G35" s="214">
        <v>0.58909789467958795</v>
      </c>
    </row>
    <row r="36" spans="1:7">
      <c r="A36" s="214">
        <v>14.2320856048011</v>
      </c>
      <c r="B36" s="215">
        <v>11.487243729788601</v>
      </c>
      <c r="C36" s="216">
        <v>5.3100177203602401</v>
      </c>
      <c r="D36" s="216">
        <v>2.2349270131629</v>
      </c>
      <c r="E36" s="216">
        <v>4.6631508662694703</v>
      </c>
      <c r="F36" s="214">
        <v>42.106429519364497</v>
      </c>
      <c r="G36" s="214">
        <v>0.58909789467958795</v>
      </c>
    </row>
    <row r="37" spans="1:7">
      <c r="A37" s="214">
        <v>14.616736567093</v>
      </c>
      <c r="B37" s="215">
        <v>11.254683865957199</v>
      </c>
      <c r="C37" s="216">
        <v>6.1580439898862496</v>
      </c>
      <c r="D37" s="216">
        <v>2.2495296178814401</v>
      </c>
      <c r="E37" s="216">
        <v>4.7801235942697096</v>
      </c>
      <c r="F37" s="214">
        <v>42.393228663405502</v>
      </c>
      <c r="G37" s="214">
        <v>13.5871799285745</v>
      </c>
    </row>
    <row r="38" spans="1:7">
      <c r="A38" s="214">
        <v>15.0013875293849</v>
      </c>
      <c r="B38" s="215">
        <v>10.9907755122517</v>
      </c>
      <c r="C38" s="216">
        <v>7.0073694734214902</v>
      </c>
      <c r="D38" s="216">
        <v>2.2637117907241699</v>
      </c>
      <c r="E38" s="216">
        <v>4.9084214506049797</v>
      </c>
      <c r="F38" s="214">
        <v>43.416882070224901</v>
      </c>
      <c r="G38" s="214">
        <v>13.5871799285745</v>
      </c>
    </row>
    <row r="39" spans="1:7">
      <c r="A39" s="214">
        <v>15.3860384916768</v>
      </c>
      <c r="B39" s="215">
        <v>10.7246478053289</v>
      </c>
      <c r="C39" s="216">
        <v>7.8594878628381801</v>
      </c>
      <c r="D39" s="216">
        <v>2.2766052905567</v>
      </c>
      <c r="E39" s="216">
        <v>5.0394518554849101</v>
      </c>
      <c r="F39" s="214">
        <v>43.416882070224901</v>
      </c>
      <c r="G39" s="214">
        <v>13.6829820601768</v>
      </c>
    </row>
    <row r="40" spans="1:7">
      <c r="A40" s="214">
        <v>15.7706894539687</v>
      </c>
      <c r="B40" s="215">
        <v>10.4499036263019</v>
      </c>
      <c r="C40" s="216">
        <v>8.75455021041404</v>
      </c>
      <c r="D40" s="216">
        <v>2.2894972412252099</v>
      </c>
      <c r="E40" s="216">
        <v>5.1689354893103703</v>
      </c>
      <c r="F40" s="214">
        <v>43.416882070224901</v>
      </c>
      <c r="G40" s="214">
        <v>13.6829820601768</v>
      </c>
    </row>
    <row r="41" spans="1:7">
      <c r="A41" s="214">
        <v>16.155340416260699</v>
      </c>
      <c r="B41" s="215">
        <v>10.1570562824991</v>
      </c>
      <c r="C41" s="216">
        <v>9.7642912159788207</v>
      </c>
      <c r="D41" s="216">
        <v>2.2847886250420699</v>
      </c>
      <c r="E41" s="216">
        <v>5.2967236026008004</v>
      </c>
      <c r="F41" s="214">
        <v>43.416882070224901</v>
      </c>
      <c r="G41" s="214">
        <v>13.6829820601768</v>
      </c>
    </row>
    <row r="42" spans="1:7">
      <c r="A42" s="214">
        <v>16.5399913785526</v>
      </c>
      <c r="B42" s="215">
        <v>9.8628943956555197</v>
      </c>
      <c r="C42" s="216">
        <v>10.7740867839681</v>
      </c>
      <c r="D42" s="216">
        <v>2.2816888686980898</v>
      </c>
      <c r="E42" s="216">
        <v>5.4238321568035097</v>
      </c>
      <c r="F42" s="214">
        <v>43.724258468404599</v>
      </c>
      <c r="G42" s="214">
        <v>13.6829820601768</v>
      </c>
    </row>
    <row r="43" spans="1:7">
      <c r="A43" s="214">
        <v>16.9246423408445</v>
      </c>
      <c r="B43" s="215">
        <v>9.5671969300267499</v>
      </c>
      <c r="C43" s="216">
        <v>11.7840799211533</v>
      </c>
      <c r="D43" s="216">
        <v>2.2823664929232201</v>
      </c>
      <c r="E43" s="216">
        <v>5.5490302235813704</v>
      </c>
      <c r="F43" s="214">
        <v>43.724258468404599</v>
      </c>
      <c r="G43" s="214">
        <v>31.030540659587398</v>
      </c>
    </row>
    <row r="44" spans="1:7">
      <c r="A44" s="214">
        <v>17.3092933031364</v>
      </c>
      <c r="B44" s="215">
        <v>9.2713634275708507</v>
      </c>
      <c r="C44" s="216">
        <v>12.7868087209621</v>
      </c>
      <c r="D44" s="216">
        <v>2.2826098582503298</v>
      </c>
      <c r="E44" s="216">
        <v>5.6759728533603804</v>
      </c>
      <c r="F44" s="214">
        <v>43.724258468404599</v>
      </c>
      <c r="G44" s="214">
        <v>31.262953781946202</v>
      </c>
    </row>
  </sheetData>
  <mergeCells count="4">
    <mergeCell ref="A6:G6"/>
    <mergeCell ref="A7:B7"/>
    <mergeCell ref="C7:E7"/>
    <mergeCell ref="F7:G7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DFEC"/>
  </sheetPr>
  <dimension ref="A1:G27"/>
  <sheetViews>
    <sheetView showGridLines="0" workbookViewId="0"/>
  </sheetViews>
  <sheetFormatPr defaultRowHeight="16.5"/>
  <cols>
    <col min="1" max="7" width="16.625" customWidth="1"/>
  </cols>
  <sheetData>
    <row r="1" spans="1:7">
      <c r="A1" s="78" t="s">
        <v>486</v>
      </c>
      <c r="B1" s="209"/>
      <c r="C1" s="209"/>
      <c r="D1" s="209"/>
      <c r="E1" s="209"/>
      <c r="F1" s="209"/>
      <c r="G1" s="209"/>
    </row>
    <row r="2" spans="1:7">
      <c r="A2" s="210"/>
      <c r="B2" s="209"/>
      <c r="C2" s="209"/>
      <c r="D2" s="209"/>
      <c r="E2" s="209"/>
      <c r="F2" s="209"/>
      <c r="G2" s="209"/>
    </row>
    <row r="3" spans="1:7">
      <c r="A3" s="211" t="s">
        <v>784</v>
      </c>
      <c r="B3" s="209"/>
      <c r="C3" s="209"/>
      <c r="D3" s="209"/>
      <c r="E3" s="209"/>
      <c r="F3" s="209"/>
      <c r="G3" s="209"/>
    </row>
    <row r="4" spans="1:7">
      <c r="A4" s="210" t="s">
        <v>223</v>
      </c>
      <c r="B4" s="209"/>
      <c r="C4" s="209"/>
      <c r="D4" s="209"/>
      <c r="E4" s="209"/>
      <c r="F4" s="209"/>
      <c r="G4" s="209"/>
    </row>
    <row r="6" spans="1:7">
      <c r="A6" s="458" t="s">
        <v>542</v>
      </c>
      <c r="B6" s="458"/>
      <c r="C6" s="458"/>
      <c r="D6" s="458"/>
      <c r="E6" s="458"/>
      <c r="F6" s="458"/>
      <c r="G6" s="458"/>
    </row>
    <row r="7" spans="1:7">
      <c r="A7" s="462" t="s">
        <v>227</v>
      </c>
      <c r="B7" s="462"/>
      <c r="C7" s="460" t="s">
        <v>543</v>
      </c>
      <c r="D7" s="460"/>
      <c r="E7" s="460"/>
      <c r="F7" s="461" t="s">
        <v>544</v>
      </c>
      <c r="G7" s="461"/>
    </row>
    <row r="8" spans="1:7" ht="63">
      <c r="A8" s="212" t="s">
        <v>551</v>
      </c>
      <c r="B8" s="212" t="s">
        <v>520</v>
      </c>
      <c r="C8" s="213" t="s">
        <v>546</v>
      </c>
      <c r="D8" s="213" t="s">
        <v>547</v>
      </c>
      <c r="E8" s="213" t="s">
        <v>548</v>
      </c>
      <c r="F8" s="212" t="s">
        <v>549</v>
      </c>
      <c r="G8" s="212" t="s">
        <v>550</v>
      </c>
    </row>
    <row r="9" spans="1:7">
      <c r="A9" s="217">
        <v>5</v>
      </c>
      <c r="B9" s="215">
        <v>17.789224189975332</v>
      </c>
      <c r="C9" s="216">
        <v>4.9298393628627972E-2</v>
      </c>
      <c r="D9" s="216">
        <v>1.9365882792391476E-2</v>
      </c>
      <c r="E9" s="216">
        <v>1.7860238010558707E-2</v>
      </c>
      <c r="F9" s="216">
        <v>0.36210348479539972</v>
      </c>
      <c r="G9" s="216">
        <v>1.1348308354336277E-2</v>
      </c>
    </row>
    <row r="10" spans="1:7">
      <c r="A10" s="217">
        <v>10</v>
      </c>
      <c r="B10" s="215">
        <v>17.947428658728565</v>
      </c>
      <c r="C10" s="216">
        <v>4.9298393628627972E-2</v>
      </c>
      <c r="D10" s="216">
        <v>1.9365882792391476E-2</v>
      </c>
      <c r="E10" s="216">
        <v>1.7860238010558707E-2</v>
      </c>
      <c r="F10" s="216">
        <v>0.36210348479539972</v>
      </c>
      <c r="G10" s="216">
        <v>1.1348308354336277E-2</v>
      </c>
    </row>
    <row r="11" spans="1:7">
      <c r="A11" s="217">
        <v>15</v>
      </c>
      <c r="B11" s="215">
        <v>17.947428658728565</v>
      </c>
      <c r="C11" s="216">
        <v>4.9298393628627972E-2</v>
      </c>
      <c r="D11" s="216">
        <v>1.9365882792391476E-2</v>
      </c>
      <c r="E11" s="216">
        <v>1.7860238010558707E-2</v>
      </c>
      <c r="F11" s="216">
        <v>0.36210348479539972</v>
      </c>
      <c r="G11" s="216">
        <v>1.1348308354336277E-2</v>
      </c>
    </row>
    <row r="12" spans="1:7">
      <c r="A12" s="217">
        <v>20</v>
      </c>
      <c r="B12" s="215">
        <v>17.943143185682406</v>
      </c>
      <c r="C12" s="216">
        <v>4.9298393628627972E-2</v>
      </c>
      <c r="D12" s="216">
        <v>1.9365882792391476E-2</v>
      </c>
      <c r="E12" s="216">
        <v>1.7860238010558707E-2</v>
      </c>
      <c r="F12" s="216">
        <v>0.36210348479539972</v>
      </c>
      <c r="G12" s="216">
        <v>1.1348308354336277E-2</v>
      </c>
    </row>
    <row r="13" spans="1:7">
      <c r="A13" s="217">
        <v>25</v>
      </c>
      <c r="B13" s="215">
        <v>17.817604575262877</v>
      </c>
      <c r="C13" s="216">
        <v>4.9298393628627972E-2</v>
      </c>
      <c r="D13" s="216">
        <v>1.9365882792391476E-2</v>
      </c>
      <c r="E13" s="216">
        <v>1.7860238010558707E-2</v>
      </c>
      <c r="F13" s="216">
        <v>0.36210348479539972</v>
      </c>
      <c r="G13" s="216">
        <v>1.1348308354336277E-2</v>
      </c>
    </row>
    <row r="14" spans="1:7">
      <c r="A14" s="217">
        <v>30</v>
      </c>
      <c r="B14" s="215">
        <v>17.658311544677634</v>
      </c>
      <c r="C14" s="216">
        <v>4.9298393628627972E-2</v>
      </c>
      <c r="D14" s="216">
        <v>0.47825322386493457</v>
      </c>
      <c r="E14" s="216">
        <v>1.7860238010558707E-2</v>
      </c>
      <c r="F14" s="216">
        <v>20.346428534278356</v>
      </c>
      <c r="G14" s="216">
        <v>1.1348308354336277E-2</v>
      </c>
    </row>
    <row r="15" spans="1:7">
      <c r="A15" s="217">
        <v>35</v>
      </c>
      <c r="B15" s="215">
        <v>16.03689843164879</v>
      </c>
      <c r="C15" s="216">
        <v>5.9043750674014763</v>
      </c>
      <c r="D15" s="216">
        <v>1.0551594163667648</v>
      </c>
      <c r="E15" s="216">
        <v>2.6469912162012039</v>
      </c>
      <c r="F15" s="216">
        <v>20.346428534278356</v>
      </c>
      <c r="G15" s="216">
        <v>19.99567335783729</v>
      </c>
    </row>
    <row r="16" spans="1:7">
      <c r="A16" s="217">
        <v>40</v>
      </c>
      <c r="B16" s="215">
        <v>15.342802470817192</v>
      </c>
      <c r="C16" s="216">
        <v>8.51221527668657</v>
      </c>
      <c r="D16" s="216">
        <v>1.0520875087905885</v>
      </c>
      <c r="E16" s="216">
        <v>3.9416596130560175</v>
      </c>
      <c r="F16" s="216">
        <v>20.346428534278356</v>
      </c>
      <c r="G16" s="216">
        <v>19.99567335783729</v>
      </c>
    </row>
    <row r="17" spans="1:7">
      <c r="A17" s="217">
        <v>45</v>
      </c>
      <c r="B17" s="215">
        <v>14.672845770639496</v>
      </c>
      <c r="C17" s="216">
        <v>11.021648200878209</v>
      </c>
      <c r="D17" s="216">
        <v>1.0496350944994126</v>
      </c>
      <c r="E17" s="216">
        <v>5.1943133016478615</v>
      </c>
      <c r="F17" s="216">
        <v>20.346428534278356</v>
      </c>
      <c r="G17" s="216">
        <v>19.99567335783729</v>
      </c>
    </row>
    <row r="18" spans="1:7">
      <c r="A18" s="217">
        <v>50</v>
      </c>
      <c r="B18" s="215">
        <v>14.03012402446395</v>
      </c>
      <c r="C18" s="216">
        <v>13.427583814075415</v>
      </c>
      <c r="D18" s="216">
        <v>1.0472838258810946</v>
      </c>
      <c r="E18" s="216">
        <v>6.3953868730747354</v>
      </c>
      <c r="F18" s="216">
        <v>20.346428534278356</v>
      </c>
      <c r="G18" s="216">
        <v>19.99567335783729</v>
      </c>
    </row>
    <row r="19" spans="1:7">
      <c r="A19" s="217">
        <v>55.000000000000007</v>
      </c>
      <c r="B19" s="215">
        <v>13.405119178023986</v>
      </c>
      <c r="C19" s="216">
        <v>15.765935676024304</v>
      </c>
      <c r="D19" s="216">
        <v>1.0449986053910678</v>
      </c>
      <c r="E19" s="216">
        <v>7.5626699798040198</v>
      </c>
      <c r="F19" s="216">
        <v>20.346428534278356</v>
      </c>
      <c r="G19" s="216">
        <v>19.99567335783729</v>
      </c>
    </row>
    <row r="20" spans="1:7">
      <c r="A20" s="217">
        <v>60</v>
      </c>
      <c r="B20" s="215">
        <v>12.830567067985841</v>
      </c>
      <c r="C20" s="216">
        <v>17.914423437225491</v>
      </c>
      <c r="D20" s="216">
        <v>1.042898934973046</v>
      </c>
      <c r="E20" s="216">
        <v>8.6351639087039871</v>
      </c>
      <c r="F20" s="216">
        <v>20.346428534278356</v>
      </c>
      <c r="G20" s="216">
        <v>19.99567335783729</v>
      </c>
    </row>
    <row r="21" spans="1:7">
      <c r="A21" s="217">
        <v>65</v>
      </c>
      <c r="B21" s="215">
        <v>12.303374851099518</v>
      </c>
      <c r="C21" s="216">
        <v>19.884884438308731</v>
      </c>
      <c r="D21" s="216">
        <v>1.0423755183769519</v>
      </c>
      <c r="E21" s="216">
        <v>9.6188388354667609</v>
      </c>
      <c r="F21" s="216">
        <v>20.418299659209726</v>
      </c>
      <c r="G21" s="216">
        <v>19.99567335783729</v>
      </c>
    </row>
    <row r="22" spans="1:7">
      <c r="A22" s="217">
        <v>70</v>
      </c>
      <c r="B22" s="215">
        <v>11.839301993656653</v>
      </c>
      <c r="C22" s="216">
        <v>21.618700408201423</v>
      </c>
      <c r="D22" s="216">
        <v>1.0419832269783131</v>
      </c>
      <c r="E22" s="216">
        <v>10.484317816023848</v>
      </c>
      <c r="F22" s="216">
        <v>20.418299659209726</v>
      </c>
      <c r="G22" s="216">
        <v>19.99567335783729</v>
      </c>
    </row>
    <row r="23" spans="1:7">
      <c r="A23" s="217">
        <v>75</v>
      </c>
      <c r="B23" s="215">
        <v>11.437427703732181</v>
      </c>
      <c r="C23" s="216">
        <v>23.119359579426749</v>
      </c>
      <c r="D23" s="216">
        <v>1.041906249814289</v>
      </c>
      <c r="E23" s="216">
        <v>11.23344493809471</v>
      </c>
      <c r="F23" s="216">
        <v>20.418299659209726</v>
      </c>
      <c r="G23" s="216">
        <v>19.99567335783729</v>
      </c>
    </row>
    <row r="24" spans="1:7">
      <c r="A24" s="217">
        <v>80</v>
      </c>
      <c r="B24" s="214">
        <v>11.093644222354492</v>
      </c>
      <c r="C24" s="216">
        <v>24.403228306674954</v>
      </c>
      <c r="D24" s="216">
        <v>1.0412541807778091</v>
      </c>
      <c r="E24" s="216">
        <v>11.8741390817435</v>
      </c>
      <c r="F24" s="214">
        <v>20.418299659209726</v>
      </c>
      <c r="G24" s="214">
        <v>19.99567335783729</v>
      </c>
    </row>
    <row r="25" spans="1:7">
      <c r="A25" s="217">
        <v>85</v>
      </c>
      <c r="B25" s="214">
        <v>10.854883368298506</v>
      </c>
      <c r="C25" s="216">
        <v>25.295017640672935</v>
      </c>
      <c r="D25" s="216">
        <v>1.0403774650360309</v>
      </c>
      <c r="E25" s="216">
        <v>12.319046216034518</v>
      </c>
      <c r="F25" s="214">
        <v>20.418299659209726</v>
      </c>
      <c r="G25" s="214">
        <v>19.99567335783729</v>
      </c>
    </row>
    <row r="26" spans="1:7">
      <c r="A26" s="217">
        <v>90</v>
      </c>
      <c r="B26" s="214">
        <v>10.761072528049526</v>
      </c>
      <c r="C26" s="216">
        <v>25.64534052473585</v>
      </c>
      <c r="D26" s="216">
        <v>1.0400341356868503</v>
      </c>
      <c r="E26" s="216">
        <v>12.493864772134398</v>
      </c>
      <c r="F26" s="214">
        <v>20.418299659209726</v>
      </c>
      <c r="G26" s="214">
        <v>19.99567335783729</v>
      </c>
    </row>
    <row r="27" spans="1:7">
      <c r="A27" s="217">
        <v>95</v>
      </c>
      <c r="B27" s="214">
        <v>10.697787831677328</v>
      </c>
      <c r="C27" s="216">
        <v>25.881653791501773</v>
      </c>
      <c r="D27" s="216">
        <v>1.0398026353117507</v>
      </c>
      <c r="E27" s="216">
        <v>12.611790097542825</v>
      </c>
      <c r="F27" s="214">
        <v>20.418299659209726</v>
      </c>
      <c r="G27" s="214">
        <v>19.99567335783729</v>
      </c>
    </row>
  </sheetData>
  <mergeCells count="4">
    <mergeCell ref="A6:G6"/>
    <mergeCell ref="A7:B7"/>
    <mergeCell ref="C7:E7"/>
    <mergeCell ref="F7:G7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61"/>
  <sheetViews>
    <sheetView showGridLines="0" workbookViewId="0"/>
  </sheetViews>
  <sheetFormatPr defaultRowHeight="16.5"/>
  <cols>
    <col min="2" max="4" width="18.625" customWidth="1"/>
    <col min="5" max="5" width="26.875" customWidth="1"/>
  </cols>
  <sheetData>
    <row r="1" spans="1:5">
      <c r="A1" s="177" t="s">
        <v>486</v>
      </c>
      <c r="B1" s="2"/>
    </row>
    <row r="2" spans="1:5">
      <c r="A2" s="54"/>
      <c r="B2" s="2"/>
    </row>
    <row r="3" spans="1:5">
      <c r="A3" s="300" t="s">
        <v>624</v>
      </c>
      <c r="B3" s="2"/>
    </row>
    <row r="4" spans="1:5">
      <c r="A4" s="54" t="s">
        <v>223</v>
      </c>
      <c r="B4" s="2"/>
    </row>
    <row r="7" spans="1:5">
      <c r="A7" s="2"/>
      <c r="B7" s="54"/>
      <c r="C7" s="7"/>
      <c r="E7" s="301" t="s">
        <v>625</v>
      </c>
    </row>
    <row r="8" spans="1:5" ht="31.5">
      <c r="A8" s="2"/>
      <c r="B8" s="302" t="s">
        <v>626</v>
      </c>
      <c r="C8" s="303" t="s">
        <v>627</v>
      </c>
      <c r="D8" s="303" t="s">
        <v>628</v>
      </c>
      <c r="E8" s="303" t="s">
        <v>629</v>
      </c>
    </row>
    <row r="9" spans="1:5">
      <c r="A9" s="92">
        <v>38200</v>
      </c>
      <c r="B9" s="304">
        <v>178.61694139195455</v>
      </c>
      <c r="C9" s="304">
        <v>59.308481888409091</v>
      </c>
      <c r="D9" s="304">
        <v>23.897121609590911</v>
      </c>
      <c r="E9" s="304">
        <v>5.8461760511818177</v>
      </c>
    </row>
    <row r="10" spans="1:5">
      <c r="A10" s="92">
        <v>38231</v>
      </c>
      <c r="B10" s="304">
        <v>174.00400255209524</v>
      </c>
      <c r="C10" s="304">
        <v>59.985433056333335</v>
      </c>
      <c r="D10" s="304">
        <v>23.803659820523812</v>
      </c>
      <c r="E10" s="304">
        <v>5.4586289200476195</v>
      </c>
    </row>
    <row r="11" spans="1:5">
      <c r="A11" s="92">
        <v>38261</v>
      </c>
      <c r="B11" s="304">
        <v>173.31757161285</v>
      </c>
      <c r="C11" s="304">
        <v>60.573349748250003</v>
      </c>
      <c r="D11" s="304">
        <v>26.183812970350001</v>
      </c>
      <c r="E11" s="304">
        <v>7.16419596255</v>
      </c>
    </row>
    <row r="12" spans="1:5">
      <c r="A12" s="92">
        <v>38292</v>
      </c>
      <c r="B12" s="304">
        <v>169.74163328929998</v>
      </c>
      <c r="C12" s="304">
        <v>61.349417231550007</v>
      </c>
      <c r="D12" s="304">
        <v>25.693717207549998</v>
      </c>
      <c r="E12" s="304">
        <v>5.7882897977500001</v>
      </c>
    </row>
    <row r="13" spans="1:5">
      <c r="A13" s="92">
        <v>38322</v>
      </c>
      <c r="B13" s="304">
        <v>179.60182554378261</v>
      </c>
      <c r="C13" s="304">
        <v>62.680437114608694</v>
      </c>
      <c r="D13" s="304">
        <v>25.604678279695655</v>
      </c>
      <c r="E13" s="304">
        <v>6.7375181622173912</v>
      </c>
    </row>
    <row r="14" spans="1:5">
      <c r="A14" s="92">
        <v>38353</v>
      </c>
      <c r="B14" s="304">
        <v>187.45634286985714</v>
      </c>
      <c r="C14" s="304">
        <v>64.781086252285718</v>
      </c>
      <c r="D14" s="304">
        <v>28.796245641333336</v>
      </c>
      <c r="E14" s="304">
        <v>7.4517523450952377</v>
      </c>
    </row>
    <row r="15" spans="1:5">
      <c r="A15" s="92">
        <v>38384</v>
      </c>
      <c r="B15" s="304">
        <v>184.63317399733333</v>
      </c>
      <c r="C15" s="304">
        <v>64.921272856666675</v>
      </c>
      <c r="D15" s="304">
        <v>27.539025626722225</v>
      </c>
      <c r="E15" s="304">
        <v>7.0521454718333327</v>
      </c>
    </row>
    <row r="16" spans="1:5">
      <c r="A16" s="92">
        <v>38412</v>
      </c>
      <c r="B16" s="304">
        <v>190.37742015749998</v>
      </c>
      <c r="C16" s="304">
        <v>65.135706879636373</v>
      </c>
      <c r="D16" s="304">
        <v>27.013842401045455</v>
      </c>
      <c r="E16" s="304">
        <v>6.9127789336818175</v>
      </c>
    </row>
    <row r="17" spans="1:5">
      <c r="A17" s="92">
        <v>38443</v>
      </c>
      <c r="B17" s="304">
        <v>189.14278914144998</v>
      </c>
      <c r="C17" s="304">
        <v>65.753363426500002</v>
      </c>
      <c r="D17" s="304">
        <v>27.914349592600001</v>
      </c>
      <c r="E17" s="304">
        <v>6.8130317081499996</v>
      </c>
    </row>
    <row r="18" spans="1:5">
      <c r="A18" s="92">
        <v>38473</v>
      </c>
      <c r="B18" s="304">
        <v>182.37462763438097</v>
      </c>
      <c r="C18" s="304">
        <v>65.934973239095243</v>
      </c>
      <c r="D18" s="304">
        <v>26.935275932285716</v>
      </c>
      <c r="E18" s="304">
        <v>9.4775470309047609</v>
      </c>
    </row>
    <row r="19" spans="1:5">
      <c r="A19" s="92">
        <v>38504</v>
      </c>
      <c r="B19" s="304">
        <v>187.49449469286364</v>
      </c>
      <c r="C19" s="304">
        <v>65.970597349636378</v>
      </c>
      <c r="D19" s="304">
        <v>26.0214499195</v>
      </c>
      <c r="E19" s="304">
        <v>6.3731673597272724</v>
      </c>
    </row>
    <row r="20" spans="1:5">
      <c r="A20" s="92">
        <v>38534</v>
      </c>
      <c r="B20" s="304">
        <v>197.31208165557143</v>
      </c>
      <c r="C20" s="304">
        <v>66.76895334280951</v>
      </c>
      <c r="D20" s="304">
        <v>28.450277821904763</v>
      </c>
      <c r="E20" s="304">
        <v>7.2029341019523807</v>
      </c>
    </row>
    <row r="21" spans="1:5">
      <c r="A21" s="92">
        <v>38565</v>
      </c>
      <c r="B21" s="304">
        <v>195.92482937078262</v>
      </c>
      <c r="C21" s="304">
        <v>67.497517957260868</v>
      </c>
      <c r="D21" s="304">
        <v>26.968299899391301</v>
      </c>
      <c r="E21" s="304">
        <v>6.84177909273913</v>
      </c>
    </row>
    <row r="22" spans="1:5">
      <c r="A22" s="92">
        <v>38596</v>
      </c>
      <c r="B22" s="304">
        <v>195.27332847938098</v>
      </c>
      <c r="C22" s="304">
        <v>68.093403419952381</v>
      </c>
      <c r="D22" s="304">
        <v>26.853904105619048</v>
      </c>
      <c r="E22" s="304">
        <v>6.5076350707619044</v>
      </c>
    </row>
    <row r="23" spans="1:5">
      <c r="A23" s="92">
        <v>38626</v>
      </c>
      <c r="B23" s="304">
        <v>197.38742469824999</v>
      </c>
      <c r="C23" s="304">
        <v>68.594228043499996</v>
      </c>
      <c r="D23" s="304">
        <v>27.33769123155</v>
      </c>
      <c r="E23" s="304">
        <v>6.4378992770499996</v>
      </c>
    </row>
    <row r="24" spans="1:5">
      <c r="A24" s="92">
        <v>38657</v>
      </c>
      <c r="B24" s="304">
        <v>197.84592458990002</v>
      </c>
      <c r="C24" s="304">
        <v>69.018480820549996</v>
      </c>
      <c r="D24" s="304">
        <v>27.352228435800001</v>
      </c>
      <c r="E24" s="304">
        <v>6.8875385389000003</v>
      </c>
    </row>
    <row r="25" spans="1:5">
      <c r="A25" s="92">
        <v>38687</v>
      </c>
      <c r="B25" s="304">
        <v>209.72668126913641</v>
      </c>
      <c r="C25" s="304">
        <v>70.672683513454558</v>
      </c>
      <c r="D25" s="304">
        <v>29.650118134818182</v>
      </c>
      <c r="E25" s="304">
        <v>7.3333755281818176</v>
      </c>
    </row>
    <row r="26" spans="1:5">
      <c r="A26" s="92">
        <v>38718</v>
      </c>
      <c r="B26" s="304">
        <v>212.80036573250001</v>
      </c>
      <c r="C26" s="304">
        <v>73.060113849909101</v>
      </c>
      <c r="D26" s="304">
        <v>32.261121711045455</v>
      </c>
      <c r="E26" s="304">
        <v>7.7390837939090895</v>
      </c>
    </row>
    <row r="27" spans="1:5">
      <c r="A27" s="92">
        <v>38749</v>
      </c>
      <c r="B27" s="304">
        <v>210.77146036550002</v>
      </c>
      <c r="C27" s="304">
        <v>72.634627539833332</v>
      </c>
      <c r="D27" s="304">
        <v>29.137204472888889</v>
      </c>
      <c r="E27" s="304">
        <v>7.2670099149444445</v>
      </c>
    </row>
    <row r="28" spans="1:5">
      <c r="A28" s="92">
        <v>38777</v>
      </c>
      <c r="B28" s="304">
        <v>208.48718437265219</v>
      </c>
      <c r="C28" s="304">
        <v>73.085580861652176</v>
      </c>
      <c r="D28" s="304">
        <v>29.305453357260866</v>
      </c>
      <c r="E28" s="304">
        <v>6.8294225376956508</v>
      </c>
    </row>
    <row r="29" spans="1:5">
      <c r="A29" s="92">
        <v>38808</v>
      </c>
      <c r="B29" s="304">
        <v>206.22912508022227</v>
      </c>
      <c r="C29" s="304">
        <v>73.077949713722219</v>
      </c>
      <c r="D29" s="304">
        <v>30.577420310000001</v>
      </c>
      <c r="E29" s="304">
        <v>7.8049290046111102</v>
      </c>
    </row>
    <row r="30" spans="1:5">
      <c r="A30" s="92">
        <v>38838</v>
      </c>
      <c r="B30" s="304">
        <v>204.07160140504544</v>
      </c>
      <c r="C30" s="304">
        <v>73.17631513522727</v>
      </c>
      <c r="D30" s="304">
        <v>29.716880821</v>
      </c>
      <c r="E30" s="304">
        <v>8.9977914158181811</v>
      </c>
    </row>
    <row r="31" spans="1:5">
      <c r="A31" s="92">
        <v>38869</v>
      </c>
      <c r="B31" s="304">
        <v>203.55480232895241</v>
      </c>
      <c r="C31" s="304">
        <v>74.096059158095244</v>
      </c>
      <c r="D31" s="304">
        <v>30.753797791619046</v>
      </c>
      <c r="E31" s="304">
        <v>8.9494157954761899</v>
      </c>
    </row>
    <row r="32" spans="1:5">
      <c r="A32" s="92">
        <v>38899</v>
      </c>
      <c r="B32" s="304">
        <v>217.01380592723811</v>
      </c>
      <c r="C32" s="304">
        <v>75.087872313999995</v>
      </c>
      <c r="D32" s="304">
        <v>32.281400469428576</v>
      </c>
      <c r="E32" s="304">
        <v>7.6392649187619037</v>
      </c>
    </row>
    <row r="33" spans="1:5">
      <c r="A33" s="92">
        <v>38930</v>
      </c>
      <c r="B33" s="304">
        <v>227.73085572826088</v>
      </c>
      <c r="C33" s="304">
        <v>75.82492287582609</v>
      </c>
      <c r="D33" s="304">
        <v>29.334254777043476</v>
      </c>
      <c r="E33" s="304">
        <v>7.7823661871304335</v>
      </c>
    </row>
    <row r="34" spans="1:5">
      <c r="A34" s="92">
        <v>38961</v>
      </c>
      <c r="B34" s="304">
        <v>225.86333195995002</v>
      </c>
      <c r="C34" s="304">
        <v>76.318293266950008</v>
      </c>
      <c r="D34" s="304">
        <v>30.464758655299999</v>
      </c>
      <c r="E34" s="304">
        <v>7.9121113634500002</v>
      </c>
    </row>
    <row r="35" spans="1:5">
      <c r="A35" s="92">
        <v>38991</v>
      </c>
      <c r="B35" s="304">
        <v>224.98331328476189</v>
      </c>
      <c r="C35" s="304">
        <v>76.974086507190478</v>
      </c>
      <c r="D35" s="304">
        <v>32.227676758952384</v>
      </c>
      <c r="E35" s="304">
        <v>7.9315023550476189</v>
      </c>
    </row>
    <row r="36" spans="1:5">
      <c r="A36" s="92">
        <v>39022</v>
      </c>
      <c r="B36" s="304">
        <v>225.29868356609998</v>
      </c>
      <c r="C36" s="304">
        <v>78.375977960250012</v>
      </c>
      <c r="D36" s="304">
        <v>33.3729427261</v>
      </c>
      <c r="E36" s="304">
        <v>8.2751337638999996</v>
      </c>
    </row>
    <row r="37" spans="1:5">
      <c r="A37" s="92">
        <v>39052</v>
      </c>
      <c r="B37" s="304">
        <v>230.1693689713</v>
      </c>
      <c r="C37" s="304">
        <v>80.226555544600004</v>
      </c>
      <c r="D37" s="304">
        <v>36.178311679949999</v>
      </c>
      <c r="E37" s="304">
        <v>9.3090397165500001</v>
      </c>
    </row>
    <row r="38" spans="1:5">
      <c r="A38" s="92">
        <v>39083</v>
      </c>
      <c r="B38" s="304">
        <v>237.02621892931822</v>
      </c>
      <c r="C38" s="304">
        <v>82.893334975727285</v>
      </c>
      <c r="D38" s="304">
        <v>38.509451291272732</v>
      </c>
      <c r="E38" s="304">
        <v>8.9664033030454533</v>
      </c>
    </row>
    <row r="39" spans="1:5">
      <c r="A39" s="92">
        <v>39114</v>
      </c>
      <c r="B39" s="304">
        <v>241.42092445822223</v>
      </c>
      <c r="C39" s="304">
        <v>82.596195303722226</v>
      </c>
      <c r="D39" s="304">
        <v>33.810964350666666</v>
      </c>
      <c r="E39" s="304">
        <v>7.9585467420555549</v>
      </c>
    </row>
    <row r="40" spans="1:5">
      <c r="A40" s="92">
        <v>39142</v>
      </c>
      <c r="B40" s="304">
        <v>249.57432332468181</v>
      </c>
      <c r="C40" s="304">
        <v>83.382945262272727</v>
      </c>
      <c r="D40" s="304">
        <v>34.515612951363636</v>
      </c>
      <c r="E40" s="304">
        <v>7.383930405954545</v>
      </c>
    </row>
    <row r="41" spans="1:5">
      <c r="A41" s="92">
        <v>39173</v>
      </c>
      <c r="B41" s="304">
        <v>256.2362218865</v>
      </c>
      <c r="C41" s="304">
        <v>84.084351654599999</v>
      </c>
      <c r="D41" s="304">
        <v>36.481273936899996</v>
      </c>
      <c r="E41" s="304">
        <v>9.2782540874499997</v>
      </c>
    </row>
    <row r="42" spans="1:5">
      <c r="A42" s="92">
        <v>39203</v>
      </c>
      <c r="B42" s="304">
        <v>263.77930186168186</v>
      </c>
      <c r="C42" s="304">
        <v>85.362352543863636</v>
      </c>
      <c r="D42" s="304">
        <v>36.265218428045458</v>
      </c>
      <c r="E42" s="304">
        <v>8.4073759134090906</v>
      </c>
    </row>
    <row r="43" spans="1:5">
      <c r="A43" s="92">
        <v>39234</v>
      </c>
      <c r="B43" s="304">
        <v>269.56743965424999</v>
      </c>
      <c r="C43" s="304">
        <v>86.225435638349992</v>
      </c>
      <c r="D43" s="304">
        <v>36.860149229900003</v>
      </c>
      <c r="E43" s="304">
        <v>10.766336247450001</v>
      </c>
    </row>
    <row r="44" spans="1:5">
      <c r="A44" s="92">
        <v>39264</v>
      </c>
      <c r="B44" s="304">
        <v>278.41363996413634</v>
      </c>
      <c r="C44" s="304">
        <v>87.681908169454545</v>
      </c>
      <c r="D44" s="304">
        <v>40.327946895772726</v>
      </c>
      <c r="E44" s="304">
        <v>9.7757019450454532</v>
      </c>
    </row>
    <row r="45" spans="1:5">
      <c r="A45" s="92">
        <v>39295</v>
      </c>
      <c r="B45" s="304">
        <v>282.7231192386522</v>
      </c>
      <c r="C45" s="304">
        <v>89.335278357521744</v>
      </c>
      <c r="D45" s="304">
        <v>37.987875554869568</v>
      </c>
      <c r="E45" s="304">
        <v>8.2051450867826077</v>
      </c>
    </row>
    <row r="46" spans="1:5">
      <c r="A46" s="92">
        <v>39326</v>
      </c>
      <c r="B46" s="304">
        <v>283.04281855563164</v>
      </c>
      <c r="C46" s="304">
        <v>91.489384728157901</v>
      </c>
      <c r="D46" s="304">
        <v>40.580084165263159</v>
      </c>
      <c r="E46" s="304">
        <v>10.160380048105262</v>
      </c>
    </row>
    <row r="47" spans="1:5">
      <c r="A47" s="92">
        <v>39356</v>
      </c>
      <c r="B47" s="304">
        <v>279.97859182313636</v>
      </c>
      <c r="C47" s="304">
        <v>93.536605819545471</v>
      </c>
      <c r="D47" s="304">
        <v>41.545979666318175</v>
      </c>
      <c r="E47" s="304">
        <v>9.2262039880454534</v>
      </c>
    </row>
    <row r="48" spans="1:5">
      <c r="A48" s="92">
        <v>39387</v>
      </c>
      <c r="B48" s="304">
        <v>279.1393988886</v>
      </c>
      <c r="C48" s="304">
        <v>95.049623012400005</v>
      </c>
      <c r="D48" s="304">
        <v>41.489763091950003</v>
      </c>
      <c r="E48" s="304">
        <v>9.9661373885499991</v>
      </c>
    </row>
    <row r="49" spans="1:5">
      <c r="A49" s="92">
        <v>39417</v>
      </c>
      <c r="B49" s="304">
        <v>284.69126398754997</v>
      </c>
      <c r="C49" s="304">
        <v>96.740352583149999</v>
      </c>
      <c r="D49" s="304">
        <v>46.229615879800001</v>
      </c>
      <c r="E49" s="304">
        <v>13.759929998850001</v>
      </c>
    </row>
    <row r="50" spans="1:5">
      <c r="A50" s="92">
        <v>39448</v>
      </c>
      <c r="B50" s="304">
        <v>286.97288831163638</v>
      </c>
      <c r="C50" s="304">
        <v>100.73286101677273</v>
      </c>
      <c r="D50" s="304">
        <v>49.505458893454545</v>
      </c>
      <c r="E50" s="304">
        <v>11.041119367136366</v>
      </c>
    </row>
    <row r="51" spans="1:5">
      <c r="A51" s="92">
        <v>39479</v>
      </c>
      <c r="B51" s="304">
        <v>280.84939947010525</v>
      </c>
      <c r="C51" s="304">
        <v>100.468</v>
      </c>
      <c r="D51" s="304">
        <v>41.608384528789472</v>
      </c>
      <c r="E51" s="304">
        <v>8.4529806944736841</v>
      </c>
    </row>
    <row r="52" spans="1:5">
      <c r="A52" s="92">
        <v>39508</v>
      </c>
      <c r="B52" s="304">
        <v>269.99588401354998</v>
      </c>
      <c r="C52" s="304">
        <v>101.44468233754999</v>
      </c>
      <c r="D52" s="304">
        <v>41.43887654025</v>
      </c>
      <c r="E52" s="304">
        <v>9.5501768159500013</v>
      </c>
    </row>
    <row r="53" spans="1:5">
      <c r="A53" s="92">
        <v>39539</v>
      </c>
      <c r="B53" s="304">
        <v>280.13862879104767</v>
      </c>
      <c r="C53" s="304">
        <v>103.82509615676189</v>
      </c>
      <c r="D53" s="304">
        <v>44.309109126238091</v>
      </c>
      <c r="E53" s="304">
        <v>10.223829858761905</v>
      </c>
    </row>
    <row r="54" spans="1:5">
      <c r="A54" s="92">
        <v>39569</v>
      </c>
      <c r="B54" s="304">
        <v>275.37704853924998</v>
      </c>
      <c r="C54" s="304">
        <v>106.46639464650001</v>
      </c>
      <c r="D54" s="304">
        <v>41.494126261449999</v>
      </c>
      <c r="E54" s="304">
        <v>10.442570427650001</v>
      </c>
    </row>
    <row r="55" spans="1:5">
      <c r="A55" s="92">
        <v>39600</v>
      </c>
      <c r="B55" s="304">
        <v>277.42372376719049</v>
      </c>
      <c r="C55" s="304">
        <v>108.58711009447619</v>
      </c>
      <c r="D55" s="304">
        <v>39.948715094142862</v>
      </c>
      <c r="E55" s="304">
        <v>8.6459287686666659</v>
      </c>
    </row>
    <row r="56" spans="1:5">
      <c r="A56" s="92">
        <v>39630</v>
      </c>
      <c r="B56" s="304">
        <v>291.28780496786959</v>
      </c>
      <c r="C56" s="304">
        <v>111.45753450752174</v>
      </c>
      <c r="D56" s="304">
        <v>44.041349808695657</v>
      </c>
      <c r="E56" s="304">
        <v>9.0457087327826091</v>
      </c>
    </row>
    <row r="57" spans="1:5">
      <c r="A57" s="92">
        <v>39661</v>
      </c>
      <c r="B57" s="304">
        <v>297.43985647442861</v>
      </c>
      <c r="C57" s="304">
        <v>114.32710486714286</v>
      </c>
      <c r="D57" s="304">
        <v>38.714279480380952</v>
      </c>
      <c r="E57" s="304">
        <v>8.8950163883333335</v>
      </c>
    </row>
    <row r="58" spans="1:5">
      <c r="A58" s="92">
        <v>39692</v>
      </c>
      <c r="B58" s="304">
        <v>297.02317472672729</v>
      </c>
      <c r="C58" s="304">
        <v>117.86674948945455</v>
      </c>
      <c r="D58" s="304">
        <v>40.169111465545456</v>
      </c>
      <c r="E58" s="304">
        <v>9.7555891997272735</v>
      </c>
    </row>
    <row r="59" spans="1:5">
      <c r="A59" s="92">
        <v>39722</v>
      </c>
      <c r="B59" s="304">
        <v>300.51092147726087</v>
      </c>
      <c r="C59" s="304">
        <v>101.35150784969565</v>
      </c>
      <c r="D59" s="304">
        <v>41.433522687695657</v>
      </c>
      <c r="E59" s="304">
        <v>10.968938002086958</v>
      </c>
    </row>
    <row r="60" spans="1:5">
      <c r="A60" s="92">
        <v>39753</v>
      </c>
      <c r="B60" s="304">
        <v>326.22852337659998</v>
      </c>
      <c r="C60" s="304">
        <v>91.506423662350002</v>
      </c>
      <c r="D60" s="304">
        <v>30.576704327300003</v>
      </c>
      <c r="E60" s="304">
        <v>11.0837643197</v>
      </c>
    </row>
    <row r="61" spans="1:5">
      <c r="A61" s="92">
        <v>39783</v>
      </c>
      <c r="B61" s="304">
        <v>359.26261639699999</v>
      </c>
      <c r="C61" s="304">
        <v>51.657652969863641</v>
      </c>
      <c r="D61" s="304">
        <v>34.641941798227272</v>
      </c>
      <c r="E61" s="304">
        <v>16.564744593045457</v>
      </c>
    </row>
    <row r="62" spans="1:5">
      <c r="A62" s="92">
        <v>39814</v>
      </c>
      <c r="B62" s="304">
        <v>381.87891000000002</v>
      </c>
      <c r="C62" s="304">
        <v>51.13785</v>
      </c>
      <c r="D62" s="304">
        <v>38.876759999999997</v>
      </c>
      <c r="E62" s="304">
        <v>9.7230799999999995</v>
      </c>
    </row>
    <row r="63" spans="1:5">
      <c r="A63" s="92">
        <v>39845</v>
      </c>
      <c r="B63" s="304">
        <v>390.71341000000001</v>
      </c>
      <c r="C63" s="304">
        <v>51.134990000000002</v>
      </c>
      <c r="D63" s="304">
        <v>31.75291</v>
      </c>
      <c r="E63" s="304">
        <v>9.6025399999999994</v>
      </c>
    </row>
    <row r="64" spans="1:5">
      <c r="A64" s="92">
        <v>39873</v>
      </c>
      <c r="B64" s="304">
        <v>393.42433999999997</v>
      </c>
      <c r="C64" s="304">
        <v>51.581049999999998</v>
      </c>
      <c r="D64" s="304">
        <v>32.02899</v>
      </c>
      <c r="E64" s="304">
        <v>7.9276299999999997</v>
      </c>
    </row>
    <row r="65" spans="1:5">
      <c r="A65" s="92">
        <v>39904</v>
      </c>
      <c r="B65" s="304">
        <v>397.29038000000003</v>
      </c>
      <c r="C65" s="304">
        <v>51.824300000000001</v>
      </c>
      <c r="D65" s="304">
        <v>32.069499999999998</v>
      </c>
      <c r="E65" s="304">
        <v>9.0715599999999998</v>
      </c>
    </row>
    <row r="66" spans="1:5">
      <c r="A66" s="92">
        <v>39934</v>
      </c>
      <c r="B66" s="304">
        <v>397.79293999999999</v>
      </c>
      <c r="C66" s="304">
        <v>51.980350000000001</v>
      </c>
      <c r="D66" s="304">
        <v>34.453580000000002</v>
      </c>
      <c r="E66" s="304">
        <v>9.8474000000000004</v>
      </c>
    </row>
    <row r="67" spans="1:5">
      <c r="A67" s="92">
        <v>39965</v>
      </c>
      <c r="B67" s="304">
        <v>418.05259999999998</v>
      </c>
      <c r="C67" s="304">
        <v>52.536929999999998</v>
      </c>
      <c r="D67" s="304">
        <v>32.908259999999999</v>
      </c>
      <c r="E67" s="304">
        <v>8.9744499999999992</v>
      </c>
    </row>
    <row r="68" spans="1:5">
      <c r="A68" s="92">
        <v>39995</v>
      </c>
      <c r="B68" s="304">
        <v>447.3596</v>
      </c>
      <c r="C68" s="304">
        <v>53.444510000000001</v>
      </c>
      <c r="D68" s="304">
        <v>36.314149999999998</v>
      </c>
      <c r="E68" s="304">
        <v>9.6374499999999994</v>
      </c>
    </row>
    <row r="69" spans="1:5">
      <c r="A69" s="92">
        <v>40026</v>
      </c>
      <c r="B69" s="304">
        <v>452.52258999999998</v>
      </c>
      <c r="C69" s="304">
        <v>54.728639999999999</v>
      </c>
      <c r="D69" s="304">
        <v>32.671239999999997</v>
      </c>
      <c r="E69" s="304">
        <v>9.5706500000000005</v>
      </c>
    </row>
    <row r="70" spans="1:5">
      <c r="A70" s="92">
        <v>40057</v>
      </c>
      <c r="B70" s="304">
        <v>444.33762000000002</v>
      </c>
      <c r="C70" s="304">
        <v>55.813119999999998</v>
      </c>
      <c r="D70" s="304">
        <v>36.474730000000001</v>
      </c>
      <c r="E70" s="304">
        <v>9.9249600000000004</v>
      </c>
    </row>
    <row r="71" spans="1:5">
      <c r="A71" s="92">
        <v>40087</v>
      </c>
      <c r="B71" s="304">
        <v>450.30759999999998</v>
      </c>
      <c r="C71" s="304">
        <v>56.525260000000003</v>
      </c>
      <c r="D71" s="304">
        <v>36.172339999999998</v>
      </c>
      <c r="E71" s="304">
        <v>9.7616800000000001</v>
      </c>
    </row>
    <row r="72" spans="1:5">
      <c r="A72" s="92">
        <v>40118</v>
      </c>
      <c r="B72" s="304">
        <v>448.35741999999999</v>
      </c>
      <c r="C72" s="304">
        <v>56.949039999999997</v>
      </c>
      <c r="D72" s="304">
        <v>35.58502</v>
      </c>
      <c r="E72" s="304">
        <v>9.7440599999999993</v>
      </c>
    </row>
    <row r="73" spans="1:5">
      <c r="A73" s="92">
        <v>40148</v>
      </c>
      <c r="B73" s="304">
        <v>433.15737999999999</v>
      </c>
      <c r="C73" s="304">
        <v>58.344589999999997</v>
      </c>
      <c r="D73" s="304">
        <v>40.84751</v>
      </c>
      <c r="E73" s="304">
        <v>14.251728713045456</v>
      </c>
    </row>
    <row r="74" spans="1:5">
      <c r="A74" s="92">
        <v>40179</v>
      </c>
      <c r="B74" s="304">
        <v>427.10019079605001</v>
      </c>
      <c r="C74" s="304">
        <v>60.407757679699998</v>
      </c>
      <c r="D74" s="304">
        <v>45.969566359750004</v>
      </c>
      <c r="E74" s="304">
        <v>10.087267125250001</v>
      </c>
    </row>
    <row r="75" spans="1:5">
      <c r="A75" s="92">
        <v>40210</v>
      </c>
      <c r="B75" s="304">
        <v>421.74346613405555</v>
      </c>
      <c r="C75" s="304">
        <v>60.806734396722227</v>
      </c>
      <c r="D75" s="304">
        <v>39.095279011722226</v>
      </c>
      <c r="E75" s="304">
        <v>9.0742349955000012</v>
      </c>
    </row>
    <row r="76" spans="1:5">
      <c r="A76" s="92">
        <v>40238</v>
      </c>
      <c r="B76" s="304">
        <v>414.72879777060871</v>
      </c>
      <c r="C76" s="304">
        <v>88.167045830695656</v>
      </c>
      <c r="D76" s="304">
        <v>40.807876149217392</v>
      </c>
      <c r="E76" s="304">
        <v>10.309194264086956</v>
      </c>
    </row>
    <row r="77" spans="1:5">
      <c r="A77" s="92">
        <v>40269</v>
      </c>
      <c r="B77" s="304">
        <v>375.21808333474996</v>
      </c>
      <c r="C77" s="304">
        <v>191.18056941684998</v>
      </c>
      <c r="D77" s="304">
        <v>42.29604679445</v>
      </c>
      <c r="E77" s="304">
        <v>9.194100378049999</v>
      </c>
    </row>
    <row r="78" spans="1:5">
      <c r="A78" s="92">
        <v>40299</v>
      </c>
      <c r="B78" s="304">
        <v>372.31009852247621</v>
      </c>
      <c r="C78" s="304">
        <v>212.8222590457143</v>
      </c>
      <c r="D78" s="304">
        <v>40.366974899380956</v>
      </c>
      <c r="E78" s="304">
        <v>9.6369149489999995</v>
      </c>
    </row>
    <row r="79" spans="1:5">
      <c r="A79" s="92">
        <v>40330</v>
      </c>
      <c r="B79" s="304">
        <v>377.17943583042859</v>
      </c>
      <c r="C79" s="304">
        <v>216.04275461414284</v>
      </c>
      <c r="D79" s="304">
        <v>43.142056920714289</v>
      </c>
      <c r="E79" s="304">
        <v>12.674449623571427</v>
      </c>
    </row>
    <row r="80" spans="1:5">
      <c r="A80" s="92">
        <v>40360</v>
      </c>
      <c r="B80" s="304">
        <v>399.31380467999998</v>
      </c>
      <c r="C80" s="304">
        <v>219.74138489250001</v>
      </c>
      <c r="D80" s="304">
        <v>45.858553299590909</v>
      </c>
      <c r="E80" s="304">
        <v>12.674449623571427</v>
      </c>
    </row>
    <row r="81" spans="1:5">
      <c r="A81" s="92">
        <v>40391</v>
      </c>
      <c r="B81" s="304">
        <v>406.64979445199998</v>
      </c>
      <c r="C81" s="304">
        <v>224.24241685809093</v>
      </c>
      <c r="D81" s="304">
        <v>44.654381308454546</v>
      </c>
      <c r="E81" s="304">
        <v>10.737496301318183</v>
      </c>
    </row>
    <row r="82" spans="1:5">
      <c r="A82" s="92">
        <v>40422</v>
      </c>
      <c r="B82" s="304">
        <v>424.28088949171439</v>
      </c>
      <c r="C82" s="304">
        <v>228.76119848880953</v>
      </c>
      <c r="D82" s="304">
        <v>44.585481328476199</v>
      </c>
      <c r="E82" s="304">
        <v>10.995239777545455</v>
      </c>
    </row>
    <row r="83" spans="1:5">
      <c r="A83" s="92">
        <v>40452</v>
      </c>
      <c r="B83" s="304">
        <v>436.06286179935</v>
      </c>
      <c r="C83" s="304">
        <v>233.82361082849999</v>
      </c>
      <c r="D83" s="304">
        <v>46.800457580500002</v>
      </c>
      <c r="E83" s="304">
        <v>12.001468276904763</v>
      </c>
    </row>
    <row r="84" spans="1:5">
      <c r="A84" s="92">
        <v>40483</v>
      </c>
      <c r="B84" s="304">
        <v>427.91056205303772</v>
      </c>
      <c r="C84" s="304">
        <v>238.71595182477824</v>
      </c>
      <c r="D84" s="304">
        <v>44.870467136663486</v>
      </c>
      <c r="E84" s="304">
        <v>11.672483194908697</v>
      </c>
    </row>
    <row r="85" spans="1:5">
      <c r="A85" s="92">
        <v>40513</v>
      </c>
      <c r="B85" s="304">
        <v>417.51464746767567</v>
      </c>
      <c r="C85" s="304">
        <v>270.83810571551868</v>
      </c>
      <c r="D85" s="304">
        <v>49.454945417636957</v>
      </c>
      <c r="E85" s="304">
        <v>15.232068845793917</v>
      </c>
    </row>
    <row r="86" spans="1:5">
      <c r="A86" s="92">
        <v>40544</v>
      </c>
      <c r="B86" s="304">
        <v>406.61583348700003</v>
      </c>
      <c r="C86" s="304">
        <v>317.70009298809526</v>
      </c>
      <c r="D86" s="304">
        <v>55.015943048142866</v>
      </c>
      <c r="E86" s="304">
        <v>14.398942769571429</v>
      </c>
    </row>
    <row r="87" spans="1:5">
      <c r="A87" s="92">
        <v>40575</v>
      </c>
      <c r="B87" s="304">
        <v>404.97327004754999</v>
      </c>
      <c r="C87" s="304">
        <v>321.65128345030001</v>
      </c>
      <c r="D87" s="304">
        <v>46.767315677799999</v>
      </c>
      <c r="E87" s="304">
        <v>12.220857305100001</v>
      </c>
    </row>
    <row r="88" spans="1:5">
      <c r="A88" s="92">
        <v>40603</v>
      </c>
      <c r="B88" s="304">
        <v>408.34234157704759</v>
      </c>
      <c r="C88" s="304">
        <v>324.38801020104762</v>
      </c>
      <c r="D88" s="304">
        <v>46.947720045190479</v>
      </c>
      <c r="E88" s="304">
        <v>12.777343830095239</v>
      </c>
    </row>
    <row r="89" spans="1:5">
      <c r="A89" s="92">
        <v>40634</v>
      </c>
      <c r="B89" s="304">
        <v>413.23542900926316</v>
      </c>
      <c r="C89" s="304">
        <v>328.88477000552632</v>
      </c>
      <c r="D89" s="304">
        <v>45.951912111421052</v>
      </c>
      <c r="E89" s="304">
        <v>13.76192753931579</v>
      </c>
    </row>
    <row r="90" spans="1:5">
      <c r="A90" s="92">
        <v>40664</v>
      </c>
      <c r="B90" s="304">
        <v>411.80142609436376</v>
      </c>
      <c r="C90" s="304">
        <v>331.72179100363638</v>
      </c>
      <c r="D90" s="304">
        <v>45.751811861636362</v>
      </c>
      <c r="E90" s="304">
        <v>12.907923810545455</v>
      </c>
    </row>
    <row r="91" spans="1:5">
      <c r="A91" s="92">
        <v>40695</v>
      </c>
      <c r="B91" s="304">
        <v>424.48877229990478</v>
      </c>
      <c r="C91" s="304">
        <v>333.77837920180957</v>
      </c>
      <c r="D91" s="304">
        <v>45.007038234714287</v>
      </c>
      <c r="E91" s="304">
        <v>11.176106634952381</v>
      </c>
    </row>
    <row r="92" spans="1:5">
      <c r="A92" s="92">
        <v>40725</v>
      </c>
      <c r="B92" s="304">
        <v>451.77281833676193</v>
      </c>
      <c r="C92" s="304">
        <v>341.94490623619055</v>
      </c>
      <c r="D92" s="304">
        <v>49.803599161666668</v>
      </c>
      <c r="E92" s="304">
        <v>13.816631114619048</v>
      </c>
    </row>
    <row r="93" spans="1:5">
      <c r="A93" s="92">
        <v>40756</v>
      </c>
      <c r="B93" s="304">
        <v>452.7064890309565</v>
      </c>
      <c r="C93" s="304">
        <v>349.7572326264783</v>
      </c>
      <c r="D93" s="304">
        <v>42.950622402130435</v>
      </c>
      <c r="E93" s="304">
        <v>11.471375728000002</v>
      </c>
    </row>
    <row r="94" spans="1:5">
      <c r="A94" s="92">
        <v>40787</v>
      </c>
      <c r="B94" s="304">
        <v>460.44162923785717</v>
      </c>
      <c r="C94" s="304">
        <v>358.30225585723809</v>
      </c>
      <c r="D94" s="304">
        <v>42.484502690095233</v>
      </c>
      <c r="E94" s="304">
        <v>14.983331163142857</v>
      </c>
    </row>
    <row r="95" spans="1:5">
      <c r="A95" s="92">
        <v>40817</v>
      </c>
      <c r="B95" s="304">
        <v>458.61735968554996</v>
      </c>
      <c r="C95" s="304">
        <v>366.57179335799998</v>
      </c>
      <c r="D95" s="304">
        <v>43.295430135700002</v>
      </c>
      <c r="E95" s="304">
        <v>14.961619117800002</v>
      </c>
    </row>
    <row r="96" spans="1:5">
      <c r="A96" s="92">
        <v>40848</v>
      </c>
      <c r="B96" s="304">
        <v>450.79460676479999</v>
      </c>
      <c r="C96" s="304">
        <v>370.1202962461</v>
      </c>
      <c r="D96" s="304">
        <v>44.06382136125</v>
      </c>
      <c r="E96" s="304">
        <v>13.22611752635</v>
      </c>
    </row>
    <row r="97" spans="1:5">
      <c r="A97" s="92">
        <v>40878</v>
      </c>
      <c r="B97" s="304">
        <v>466.44346513781824</v>
      </c>
      <c r="C97" s="304">
        <v>370.67931397240909</v>
      </c>
      <c r="D97" s="304">
        <v>46.083554915318189</v>
      </c>
      <c r="E97" s="304">
        <v>16.665235392272727</v>
      </c>
    </row>
    <row r="98" spans="1:5">
      <c r="A98" s="92">
        <v>40909</v>
      </c>
      <c r="B98" s="304">
        <v>481.88276999999999</v>
      </c>
      <c r="C98" s="304">
        <v>365.23445000000004</v>
      </c>
      <c r="D98" s="304">
        <v>50.937870000000004</v>
      </c>
      <c r="E98" s="304">
        <v>14.301308277181819</v>
      </c>
    </row>
    <row r="99" spans="1:5">
      <c r="A99" s="92">
        <v>40940</v>
      </c>
      <c r="B99" s="304">
        <v>478.97465</v>
      </c>
      <c r="C99" s="304">
        <v>350.51165999999995</v>
      </c>
      <c r="D99" s="304">
        <v>44.412660000000002</v>
      </c>
      <c r="E99" s="304">
        <v>16.566935711052633</v>
      </c>
    </row>
    <row r="100" spans="1:5">
      <c r="A100" s="92">
        <v>40969</v>
      </c>
      <c r="B100" s="304">
        <v>502.16642999999999</v>
      </c>
      <c r="C100" s="304">
        <v>333.09816999999998</v>
      </c>
      <c r="D100" s="304">
        <v>43.178890000000003</v>
      </c>
      <c r="E100" s="304">
        <v>17.490510679590908</v>
      </c>
    </row>
    <row r="101" spans="1:5">
      <c r="A101" s="92">
        <v>41000</v>
      </c>
      <c r="B101" s="304">
        <v>506.04523999999998</v>
      </c>
      <c r="C101" s="304">
        <v>325.67207999999999</v>
      </c>
      <c r="D101" s="304">
        <v>43.872480000000003</v>
      </c>
      <c r="E101" s="304">
        <v>19.364530969250001</v>
      </c>
    </row>
    <row r="102" spans="1:5">
      <c r="A102" s="92">
        <v>41030</v>
      </c>
      <c r="B102" s="304">
        <v>500.28202000000005</v>
      </c>
      <c r="C102" s="304">
        <v>324.10768000000002</v>
      </c>
      <c r="D102" s="304">
        <v>42.466260000000005</v>
      </c>
      <c r="E102" s="304">
        <v>18.741931799272727</v>
      </c>
    </row>
    <row r="103" spans="1:5">
      <c r="A103" s="92">
        <v>41061</v>
      </c>
      <c r="B103" s="304">
        <v>492.62117000000001</v>
      </c>
      <c r="C103" s="304">
        <v>325.61912999999998</v>
      </c>
      <c r="D103" s="304">
        <v>42.276580000000003</v>
      </c>
      <c r="E103" s="304">
        <v>19.732791483149999</v>
      </c>
    </row>
    <row r="104" spans="1:5">
      <c r="A104" s="92">
        <v>41091</v>
      </c>
      <c r="B104" s="304">
        <v>534.88409000000001</v>
      </c>
      <c r="C104" s="304">
        <v>314.59995000000004</v>
      </c>
      <c r="D104" s="304">
        <v>50.24729</v>
      </c>
      <c r="E104" s="304">
        <v>21.395447528954545</v>
      </c>
    </row>
    <row r="105" spans="1:5">
      <c r="A105" s="92">
        <v>41122</v>
      </c>
      <c r="B105" s="304">
        <v>544.55790000000002</v>
      </c>
      <c r="C105" s="304">
        <v>307.46103999999997</v>
      </c>
      <c r="D105" s="304">
        <v>44.948869999999999</v>
      </c>
      <c r="E105" s="304">
        <v>16.622661036217391</v>
      </c>
    </row>
    <row r="106" spans="1:5">
      <c r="A106" s="92">
        <v>41153</v>
      </c>
      <c r="B106" s="304">
        <v>556.76250000000005</v>
      </c>
      <c r="C106" s="304">
        <v>307.71209000000005</v>
      </c>
      <c r="D106" s="304">
        <v>46.431539999999998</v>
      </c>
      <c r="E106" s="304">
        <v>15.778443967210526</v>
      </c>
    </row>
    <row r="107" spans="1:5">
      <c r="A107" s="92">
        <v>41183</v>
      </c>
      <c r="B107" s="304">
        <v>592.10814000000005</v>
      </c>
      <c r="C107" s="304">
        <v>286.11935999999997</v>
      </c>
      <c r="D107" s="304">
        <v>45.054550000000006</v>
      </c>
      <c r="E107" s="304">
        <v>19.772363376227272</v>
      </c>
    </row>
    <row r="108" spans="1:5">
      <c r="A108" s="92">
        <v>41214</v>
      </c>
      <c r="B108" s="304">
        <v>586.60599000000002</v>
      </c>
      <c r="C108" s="304">
        <v>276.63715999999999</v>
      </c>
      <c r="D108" s="304">
        <v>45.837540000000004</v>
      </c>
      <c r="E108" s="304">
        <v>21.306982502749999</v>
      </c>
    </row>
    <row r="109" spans="1:5">
      <c r="A109" s="92">
        <v>41244</v>
      </c>
      <c r="B109" s="304">
        <v>603.74977999999999</v>
      </c>
      <c r="C109" s="304">
        <v>272.47651999999999</v>
      </c>
      <c r="D109" s="304">
        <v>50.38561</v>
      </c>
      <c r="E109" s="304">
        <v>26.48373594305</v>
      </c>
    </row>
    <row r="110" spans="1:5">
      <c r="A110" s="92">
        <v>41275</v>
      </c>
      <c r="B110" s="304">
        <v>589.03743362363639</v>
      </c>
      <c r="C110" s="304">
        <v>274.45080694649999</v>
      </c>
      <c r="D110" s="304">
        <v>59.174514427727274</v>
      </c>
      <c r="E110" s="304">
        <v>22.360852074</v>
      </c>
    </row>
    <row r="111" spans="1:5">
      <c r="A111" s="92">
        <v>41306</v>
      </c>
      <c r="B111" s="304">
        <v>547.71857836405559</v>
      </c>
      <c r="C111" s="304">
        <v>275.24669051711118</v>
      </c>
      <c r="D111" s="304">
        <v>47.080673424555556</v>
      </c>
      <c r="E111" s="304">
        <v>25.735582878833334</v>
      </c>
    </row>
    <row r="112" spans="1:5">
      <c r="A112" s="92">
        <v>41334</v>
      </c>
      <c r="B112" s="304">
        <v>571.73972815044999</v>
      </c>
      <c r="C112" s="304">
        <v>275.99701942964998</v>
      </c>
      <c r="D112" s="304">
        <v>42.307206552049998</v>
      </c>
      <c r="E112" s="304">
        <v>25.242340063</v>
      </c>
    </row>
    <row r="113" spans="1:5">
      <c r="A113" s="92">
        <v>41365</v>
      </c>
      <c r="B113" s="304">
        <v>587.99277927390915</v>
      </c>
      <c r="C113" s="304">
        <v>276.2189848301818</v>
      </c>
      <c r="D113" s="304">
        <v>43.766984158636369</v>
      </c>
      <c r="E113" s="304">
        <v>26.011407701727276</v>
      </c>
    </row>
    <row r="114" spans="1:5">
      <c r="A114" s="92">
        <v>41395</v>
      </c>
      <c r="B114" s="304">
        <v>599.99353032995236</v>
      </c>
      <c r="C114" s="304">
        <v>275.373320417</v>
      </c>
      <c r="D114" s="304">
        <v>45.923333661476192</v>
      </c>
      <c r="E114" s="304">
        <v>29.469427946047617</v>
      </c>
    </row>
    <row r="115" spans="1:5">
      <c r="A115" s="92">
        <v>41426</v>
      </c>
      <c r="B115" s="304">
        <v>566.66835070094999</v>
      </c>
      <c r="C115" s="304">
        <v>280.79528369805001</v>
      </c>
      <c r="D115" s="304">
        <v>37.37488551965</v>
      </c>
      <c r="E115" s="304">
        <v>20.82855007165</v>
      </c>
    </row>
    <row r="116" spans="1:5">
      <c r="A116" s="92">
        <v>41456</v>
      </c>
      <c r="B116" s="304">
        <v>565.18372429530439</v>
      </c>
      <c r="C116" s="304">
        <v>289.47710209647829</v>
      </c>
      <c r="D116" s="304">
        <v>46.191689133086953</v>
      </c>
      <c r="E116" s="304">
        <v>18.278250105521739</v>
      </c>
    </row>
    <row r="117" spans="1:5">
      <c r="A117" s="92">
        <v>41487</v>
      </c>
      <c r="B117" s="304">
        <v>564.62801051849999</v>
      </c>
      <c r="C117" s="304">
        <v>294.26254098354548</v>
      </c>
      <c r="D117" s="304">
        <v>43.17869329331819</v>
      </c>
      <c r="E117" s="304">
        <v>20.145013179181817</v>
      </c>
    </row>
    <row r="118" spans="1:5">
      <c r="A118" s="92">
        <v>41518</v>
      </c>
      <c r="B118" s="304">
        <v>567.5627831189048</v>
      </c>
      <c r="C118" s="304">
        <v>293.42270361214287</v>
      </c>
      <c r="D118" s="304">
        <v>41.356782469190478</v>
      </c>
      <c r="E118" s="304">
        <v>18.976758571476193</v>
      </c>
    </row>
    <row r="119" spans="1:5">
      <c r="A119" s="92">
        <v>41548</v>
      </c>
      <c r="B119" s="304">
        <v>567.15022750691298</v>
      </c>
      <c r="C119" s="304">
        <v>293.75694217073914</v>
      </c>
      <c r="D119" s="304">
        <v>41.992658517652174</v>
      </c>
      <c r="E119" s="304">
        <v>17.918850862391302</v>
      </c>
    </row>
    <row r="120" spans="1:5">
      <c r="A120" s="92">
        <v>41579</v>
      </c>
      <c r="B120" s="304">
        <v>565.74626510400003</v>
      </c>
      <c r="C120" s="304">
        <v>296.14352595744998</v>
      </c>
      <c r="D120" s="304">
        <v>42.432210174150001</v>
      </c>
      <c r="E120" s="304">
        <v>21.608464775449999</v>
      </c>
    </row>
    <row r="121" spans="1:5">
      <c r="A121" s="92">
        <v>41609</v>
      </c>
      <c r="B121" s="304">
        <v>546.80088456676185</v>
      </c>
      <c r="C121" s="304">
        <v>304.97361992128572</v>
      </c>
      <c r="D121" s="304">
        <v>41.576162068047623</v>
      </c>
      <c r="E121" s="304">
        <v>26.384310197190477</v>
      </c>
    </row>
    <row r="122" spans="1:5">
      <c r="A122" s="92">
        <v>41640</v>
      </c>
      <c r="B122" s="304">
        <v>556.11842326518183</v>
      </c>
      <c r="C122" s="304">
        <v>316.0166857251819</v>
      </c>
      <c r="D122" s="304">
        <v>51.987970621045456</v>
      </c>
      <c r="E122" s="304">
        <v>19.943635490545454</v>
      </c>
    </row>
    <row r="123" spans="1:5">
      <c r="A123" s="92">
        <v>41671</v>
      </c>
      <c r="B123" s="304">
        <v>544.60913833724999</v>
      </c>
      <c r="C123" s="304">
        <v>323.54345800145001</v>
      </c>
      <c r="D123" s="304">
        <v>43.417112975999999</v>
      </c>
      <c r="E123" s="304">
        <v>20.455411187149998</v>
      </c>
    </row>
    <row r="124" spans="1:5">
      <c r="A124" s="92">
        <v>41699</v>
      </c>
      <c r="B124" s="304">
        <v>544.11116437473686</v>
      </c>
      <c r="C124" s="304">
        <v>326.9549850683685</v>
      </c>
      <c r="D124" s="304">
        <v>42.060862150842105</v>
      </c>
      <c r="E124" s="304">
        <v>25.814008056052632</v>
      </c>
    </row>
    <row r="125" spans="1:5">
      <c r="A125" s="92">
        <v>41730</v>
      </c>
      <c r="B125" s="304">
        <v>565.30869105599993</v>
      </c>
      <c r="C125" s="304">
        <v>330.53178213120003</v>
      </c>
      <c r="D125" s="304">
        <v>45.80693260975</v>
      </c>
      <c r="E125" s="304">
        <v>25.016728907499999</v>
      </c>
    </row>
    <row r="126" spans="1:5">
      <c r="A126" s="92">
        <v>41760</v>
      </c>
      <c r="B126" s="304">
        <v>573.09229178376188</v>
      </c>
      <c r="C126" s="304">
        <v>330.31764034838102</v>
      </c>
      <c r="D126" s="304">
        <v>41.950960387095243</v>
      </c>
      <c r="E126" s="304">
        <v>29.905264993523815</v>
      </c>
    </row>
    <row r="127" spans="1:5">
      <c r="A127" s="92">
        <v>41791</v>
      </c>
      <c r="B127" s="304">
        <v>588.58386454884999</v>
      </c>
      <c r="C127" s="304">
        <v>333.43605167365001</v>
      </c>
      <c r="D127" s="304">
        <v>37.919715788000005</v>
      </c>
      <c r="E127" s="304">
        <v>31.12267865095</v>
      </c>
    </row>
    <row r="128" spans="1:5">
      <c r="A128" s="92">
        <v>41821</v>
      </c>
      <c r="B128" s="304">
        <v>649.14777406517396</v>
      </c>
      <c r="C128" s="304">
        <v>340.30161222369566</v>
      </c>
      <c r="D128" s="304">
        <v>44.077631625999999</v>
      </c>
      <c r="E128" s="304">
        <v>31.559499423608695</v>
      </c>
    </row>
    <row r="129" spans="1:5">
      <c r="A129" s="92">
        <v>41852</v>
      </c>
      <c r="B129" s="304">
        <v>674.00800509400005</v>
      </c>
      <c r="C129" s="304">
        <v>327.27423660219051</v>
      </c>
      <c r="D129" s="304">
        <v>42.220422733809528</v>
      </c>
      <c r="E129" s="304">
        <v>30.940256251857146</v>
      </c>
    </row>
    <row r="130" spans="1:5">
      <c r="A130" s="92">
        <v>41883</v>
      </c>
      <c r="B130" s="304">
        <v>717.3847234548183</v>
      </c>
      <c r="C130" s="304">
        <v>304.33316317963641</v>
      </c>
      <c r="D130" s="304">
        <v>42.887775293863633</v>
      </c>
      <c r="E130" s="304">
        <v>29.927076134954547</v>
      </c>
    </row>
    <row r="131" spans="1:5">
      <c r="A131" s="92">
        <v>41913</v>
      </c>
      <c r="B131" s="304">
        <v>723.55525433352182</v>
      </c>
      <c r="C131" s="304">
        <v>295.43460235704356</v>
      </c>
      <c r="D131" s="304">
        <v>44.550823403260864</v>
      </c>
      <c r="E131" s="304">
        <v>28.108644798608697</v>
      </c>
    </row>
    <row r="132" spans="1:5">
      <c r="A132" s="92">
        <v>41944</v>
      </c>
      <c r="B132" s="304">
        <v>729.55378524414994</v>
      </c>
      <c r="C132" s="304">
        <v>286.33206853834997</v>
      </c>
      <c r="D132" s="304">
        <v>40.65891874535</v>
      </c>
      <c r="E132" s="304">
        <v>30.350352323800003</v>
      </c>
    </row>
    <row r="133" spans="1:5">
      <c r="A133" s="92">
        <v>41974</v>
      </c>
      <c r="B133" s="304">
        <v>747.97632281736367</v>
      </c>
      <c r="C133" s="304">
        <v>281.10216007172727</v>
      </c>
      <c r="D133" s="304">
        <v>43.522666605772727</v>
      </c>
      <c r="E133" s="304">
        <v>34.500747432227278</v>
      </c>
    </row>
    <row r="134" spans="1:5">
      <c r="A134" s="92">
        <v>42005</v>
      </c>
      <c r="B134" s="304">
        <v>762.06952999999999</v>
      </c>
      <c r="C134" s="304">
        <v>286.45783</v>
      </c>
      <c r="D134" s="304">
        <v>52.292619999999999</v>
      </c>
      <c r="E134" s="304">
        <v>35.845970000000001</v>
      </c>
    </row>
    <row r="135" spans="1:5">
      <c r="A135" s="92">
        <v>42036</v>
      </c>
      <c r="B135" s="304">
        <v>749.66922</v>
      </c>
      <c r="C135" s="304">
        <v>280.14921000000004</v>
      </c>
      <c r="D135" s="304">
        <v>40.801699999999997</v>
      </c>
      <c r="E135" s="304">
        <v>36.62726</v>
      </c>
    </row>
    <row r="136" spans="1:5">
      <c r="A136" s="92">
        <v>42064</v>
      </c>
      <c r="B136" s="304">
        <v>729.19745</v>
      </c>
      <c r="C136" s="304">
        <v>279.41386999999997</v>
      </c>
      <c r="D136" s="304">
        <v>44.361280000000001</v>
      </c>
      <c r="E136" s="304">
        <v>38.624699999999997</v>
      </c>
    </row>
    <row r="137" spans="1:5">
      <c r="A137" s="92">
        <v>42095</v>
      </c>
      <c r="B137" s="304">
        <v>707.65472999999997</v>
      </c>
      <c r="C137" s="304">
        <v>281.51418000000001</v>
      </c>
      <c r="D137" s="304">
        <v>45.251800000000003</v>
      </c>
      <c r="E137" s="304">
        <v>37.856370000000005</v>
      </c>
    </row>
    <row r="138" spans="1:5">
      <c r="A138" s="92">
        <v>42125</v>
      </c>
      <c r="B138" s="304">
        <v>697.46560999999997</v>
      </c>
      <c r="C138" s="304">
        <v>282.25567000000001</v>
      </c>
      <c r="D138" s="304">
        <v>39.040669999999999</v>
      </c>
      <c r="E138" s="304">
        <v>31.008869999999998</v>
      </c>
    </row>
    <row r="139" spans="1:5">
      <c r="A139" s="92">
        <v>42156</v>
      </c>
      <c r="B139" s="304">
        <v>718.43849999999998</v>
      </c>
      <c r="C139" s="304">
        <v>280.65906999999999</v>
      </c>
      <c r="D139" s="304">
        <v>36.806160000000006</v>
      </c>
      <c r="E139" s="304">
        <v>24.824380000000001</v>
      </c>
    </row>
    <row r="140" spans="1:5">
      <c r="A140" s="92">
        <v>42186</v>
      </c>
      <c r="B140" s="304">
        <v>759.06631999999991</v>
      </c>
      <c r="C140" s="304">
        <v>284.27055000000001</v>
      </c>
      <c r="D140" s="304">
        <v>40.33858</v>
      </c>
      <c r="E140" s="304">
        <v>25.413700000000002</v>
      </c>
    </row>
    <row r="141" spans="1:5">
      <c r="A141" s="92">
        <v>42217</v>
      </c>
      <c r="B141" s="304">
        <v>778.19891000000007</v>
      </c>
      <c r="C141" s="304">
        <v>289.74945000000002</v>
      </c>
      <c r="D141" s="304">
        <v>33.742739999999998</v>
      </c>
      <c r="E141" s="304">
        <v>26.3736</v>
      </c>
    </row>
    <row r="142" spans="1:5">
      <c r="A142" s="92">
        <v>42248</v>
      </c>
      <c r="B142" s="304">
        <v>745.81659999999999</v>
      </c>
      <c r="C142" s="304">
        <v>308.58449000000002</v>
      </c>
      <c r="D142" s="304">
        <v>37.544350000000001</v>
      </c>
      <c r="E142" s="304">
        <v>24.58907</v>
      </c>
    </row>
    <row r="143" spans="1:5">
      <c r="A143" s="92">
        <v>42278</v>
      </c>
      <c r="B143" s="304">
        <v>745.20417000000009</v>
      </c>
      <c r="C143" s="304">
        <v>324.61626000000001</v>
      </c>
      <c r="D143" s="304">
        <v>40.420480000000005</v>
      </c>
      <c r="E143" s="304">
        <v>23.90531</v>
      </c>
    </row>
    <row r="144" spans="1:5">
      <c r="A144" s="92">
        <v>42309</v>
      </c>
      <c r="B144" s="304">
        <v>739.15239907559999</v>
      </c>
      <c r="C144" s="304">
        <v>324.62029292570003</v>
      </c>
      <c r="D144" s="304">
        <v>34.815326746149999</v>
      </c>
      <c r="E144" s="304">
        <v>21.89148154575</v>
      </c>
    </row>
    <row r="145" spans="1:5">
      <c r="A145" s="92">
        <v>42339</v>
      </c>
      <c r="B145" s="304">
        <v>763.33457205531818</v>
      </c>
      <c r="C145" s="304">
        <v>330.80950928118187</v>
      </c>
      <c r="D145" s="304">
        <v>35.244355639318179</v>
      </c>
      <c r="E145" s="304">
        <v>24.259455131681818</v>
      </c>
    </row>
    <row r="146" spans="1:5">
      <c r="A146" s="92">
        <v>42370</v>
      </c>
      <c r="B146" s="304">
        <v>785.47189139459999</v>
      </c>
      <c r="C146" s="304">
        <v>334.62286637509999</v>
      </c>
      <c r="D146" s="304">
        <v>44.9624383978</v>
      </c>
      <c r="E146" s="304">
        <v>22.007957923000003</v>
      </c>
    </row>
    <row r="147" spans="1:5">
      <c r="A147" s="92">
        <v>42401</v>
      </c>
      <c r="B147" s="304">
        <v>786.21796157042104</v>
      </c>
      <c r="C147" s="304">
        <v>337.7255166925263</v>
      </c>
      <c r="D147" s="304">
        <v>35.298301682999998</v>
      </c>
      <c r="E147" s="304">
        <v>19.554933588631577</v>
      </c>
    </row>
    <row r="148" spans="1:5">
      <c r="A148" s="92">
        <v>42430</v>
      </c>
      <c r="B148" s="304">
        <v>817.06757646109099</v>
      </c>
      <c r="C148" s="304">
        <v>335.38033698168181</v>
      </c>
      <c r="D148" s="304">
        <v>35.564158354909097</v>
      </c>
      <c r="E148" s="304">
        <v>22.227594264363638</v>
      </c>
    </row>
    <row r="149" spans="1:5">
      <c r="A149" s="92">
        <v>42461</v>
      </c>
      <c r="B149" s="304">
        <v>836.42061677729998</v>
      </c>
      <c r="C149" s="304">
        <v>331.78071305524998</v>
      </c>
      <c r="D149" s="304">
        <v>40.617097899100003</v>
      </c>
      <c r="E149" s="304">
        <v>22.741363647300002</v>
      </c>
    </row>
    <row r="150" spans="1:5">
      <c r="A150" s="92">
        <v>42491</v>
      </c>
      <c r="B150" s="304">
        <v>843.60579728242863</v>
      </c>
      <c r="C150" s="304">
        <v>335.00945752238096</v>
      </c>
      <c r="D150" s="304">
        <v>35.153077420047623</v>
      </c>
      <c r="E150" s="304">
        <v>19.81157128504762</v>
      </c>
    </row>
    <row r="151" spans="1:5">
      <c r="A151" s="92">
        <v>42522</v>
      </c>
      <c r="B151" s="304">
        <v>856.94183895131823</v>
      </c>
      <c r="C151" s="304">
        <v>343.25182753163637</v>
      </c>
      <c r="D151" s="304">
        <v>33.815820099680003</v>
      </c>
      <c r="E151" s="304">
        <v>18.482364081810001</v>
      </c>
    </row>
    <row r="152" spans="1:5">
      <c r="A152" s="92">
        <v>42552</v>
      </c>
      <c r="B152" s="304">
        <v>893.31417046880995</v>
      </c>
      <c r="C152" s="304">
        <v>347.33217710490499</v>
      </c>
      <c r="D152" s="304">
        <v>37.7842612182857</v>
      </c>
      <c r="E152" s="304">
        <v>16.287855465571401</v>
      </c>
    </row>
    <row r="153" spans="1:5">
      <c r="A153" s="92">
        <v>42583</v>
      </c>
      <c r="B153" s="304">
        <v>919.80669867204404</v>
      </c>
      <c r="C153" s="304">
        <v>352.86140412495701</v>
      </c>
      <c r="D153" s="304">
        <v>38.235914926912997</v>
      </c>
      <c r="E153" s="304">
        <v>16.8541653253913</v>
      </c>
    </row>
    <row r="154" spans="1:5">
      <c r="A154" s="92">
        <v>42614</v>
      </c>
      <c r="B154" s="304">
        <v>958.62351076452399</v>
      </c>
      <c r="C154" s="304">
        <v>357.811161405571</v>
      </c>
      <c r="D154" s="304">
        <v>34.167436748190497</v>
      </c>
      <c r="E154" s="304">
        <v>16.103534476285699</v>
      </c>
    </row>
    <row r="155" spans="1:5">
      <c r="A155" s="92">
        <v>42644</v>
      </c>
      <c r="B155" s="304">
        <v>982.43059365484999</v>
      </c>
      <c r="C155" s="304">
        <v>362.49906775095002</v>
      </c>
      <c r="D155" s="304">
        <v>39.112169754850001</v>
      </c>
      <c r="E155" s="304">
        <v>20.230062788400001</v>
      </c>
    </row>
    <row r="156" spans="1:5">
      <c r="A156" s="92">
        <v>42675</v>
      </c>
      <c r="B156" s="304">
        <v>973.75635861715</v>
      </c>
      <c r="C156" s="304">
        <v>363.16059538594999</v>
      </c>
      <c r="D156" s="304">
        <v>35.267219335999997</v>
      </c>
      <c r="E156" s="304">
        <v>16.469040007349999</v>
      </c>
    </row>
    <row r="157" spans="1:5">
      <c r="A157" s="92">
        <v>42705</v>
      </c>
      <c r="B157" s="304">
        <v>995.27728402699995</v>
      </c>
      <c r="C157" s="304">
        <v>367.40842325772701</v>
      </c>
      <c r="D157" s="304">
        <v>37.479090140318199</v>
      </c>
      <c r="E157" s="304">
        <v>23.104333580090898</v>
      </c>
    </row>
    <row r="158" spans="1:5" ht="33" customHeight="1">
      <c r="A158" s="463" t="s">
        <v>630</v>
      </c>
      <c r="B158" s="464"/>
      <c r="C158" s="464"/>
      <c r="D158" s="464"/>
      <c r="E158" s="464"/>
    </row>
    <row r="159" spans="1:5">
      <c r="A159" s="463" t="s">
        <v>631</v>
      </c>
      <c r="B159" s="464"/>
      <c r="C159" s="464"/>
      <c r="D159" s="464"/>
      <c r="E159" s="464"/>
    </row>
    <row r="160" spans="1:5" ht="34.5" customHeight="1">
      <c r="A160" s="463" t="s">
        <v>632</v>
      </c>
      <c r="B160" s="464"/>
      <c r="C160" s="464"/>
      <c r="D160" s="464"/>
      <c r="E160" s="464"/>
    </row>
    <row r="161" spans="1:5" ht="54" customHeight="1">
      <c r="A161" s="463" t="s">
        <v>633</v>
      </c>
      <c r="B161" s="464"/>
      <c r="C161" s="464"/>
      <c r="D161" s="464"/>
      <c r="E161" s="464"/>
    </row>
  </sheetData>
  <mergeCells count="4">
    <mergeCell ref="A158:E158"/>
    <mergeCell ref="A159:E159"/>
    <mergeCell ref="A160:E160"/>
    <mergeCell ref="A161:E1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35"/>
  <sheetViews>
    <sheetView showGridLines="0" workbookViewId="0"/>
  </sheetViews>
  <sheetFormatPr defaultRowHeight="16.5"/>
  <cols>
    <col min="1" max="1" width="11.125" bestFit="1" customWidth="1"/>
    <col min="2" max="2" width="20.25" customWidth="1"/>
  </cols>
  <sheetData>
    <row r="1" spans="1:5">
      <c r="A1" s="177" t="s">
        <v>486</v>
      </c>
      <c r="B1" s="2"/>
    </row>
    <row r="2" spans="1:5">
      <c r="A2" s="54"/>
      <c r="B2" s="2"/>
    </row>
    <row r="3" spans="1:5">
      <c r="A3" s="300" t="s">
        <v>634</v>
      </c>
      <c r="B3" s="2"/>
    </row>
    <row r="4" spans="1:5">
      <c r="A4" s="54" t="s">
        <v>635</v>
      </c>
      <c r="B4" s="2"/>
    </row>
    <row r="7" spans="1:5">
      <c r="A7" s="2"/>
      <c r="B7" s="301" t="s">
        <v>636</v>
      </c>
      <c r="C7" s="7"/>
    </row>
    <row r="8" spans="1:5" ht="31.5">
      <c r="A8" s="2"/>
      <c r="B8" s="302" t="s">
        <v>637</v>
      </c>
      <c r="C8" s="303"/>
      <c r="D8" s="303"/>
      <c r="E8" s="303"/>
    </row>
    <row r="9" spans="1:5">
      <c r="A9" s="305">
        <v>42552</v>
      </c>
      <c r="B9" s="304">
        <v>9.0137999999999996E-2</v>
      </c>
    </row>
    <row r="10" spans="1:5">
      <c r="A10" s="305">
        <v>42555</v>
      </c>
      <c r="B10" s="304">
        <v>1.1688099999999999</v>
      </c>
    </row>
    <row r="11" spans="1:5">
      <c r="A11" s="305">
        <v>42556</v>
      </c>
      <c r="B11" s="304">
        <v>0.37276700000000002</v>
      </c>
    </row>
    <row r="12" spans="1:5">
      <c r="A12" s="305">
        <v>42557</v>
      </c>
      <c r="B12" s="304">
        <v>0.208366</v>
      </c>
    </row>
    <row r="13" spans="1:5">
      <c r="A13" s="305">
        <v>42558</v>
      </c>
      <c r="B13" s="304">
        <v>0.23294599999999999</v>
      </c>
    </row>
    <row r="14" spans="1:5">
      <c r="A14" s="305">
        <v>42559</v>
      </c>
      <c r="B14" s="304">
        <v>0.25104599999999999</v>
      </c>
    </row>
    <row r="15" spans="1:5">
      <c r="A15" s="305">
        <v>42562</v>
      </c>
      <c r="B15" s="304">
        <v>0.33135599999999998</v>
      </c>
    </row>
    <row r="16" spans="1:5">
      <c r="A16" s="305">
        <v>42563</v>
      </c>
      <c r="B16" s="304">
        <v>0.24535199999999999</v>
      </c>
    </row>
    <row r="17" spans="1:2">
      <c r="A17" s="305">
        <v>42564</v>
      </c>
      <c r="B17" s="304">
        <v>0.37875199999999998</v>
      </c>
    </row>
    <row r="18" spans="1:2">
      <c r="A18" s="305">
        <v>42565</v>
      </c>
      <c r="B18" s="304">
        <v>1.1544019999999999</v>
      </c>
    </row>
    <row r="19" spans="1:2">
      <c r="A19" s="305">
        <v>42566</v>
      </c>
      <c r="B19" s="304">
        <v>0.442083</v>
      </c>
    </row>
    <row r="20" spans="1:2">
      <c r="A20" s="305">
        <v>42569</v>
      </c>
      <c r="B20" s="304">
        <v>0.63166599999999995</v>
      </c>
    </row>
    <row r="21" spans="1:2">
      <c r="A21" s="305">
        <v>42570</v>
      </c>
      <c r="B21" s="304">
        <v>0.35075299999999998</v>
      </c>
    </row>
    <row r="22" spans="1:2">
      <c r="A22" s="305">
        <v>42571</v>
      </c>
      <c r="B22" s="304">
        <v>0.42254900000000001</v>
      </c>
    </row>
    <row r="23" spans="1:2">
      <c r="A23" s="305">
        <v>42572</v>
      </c>
      <c r="B23" s="304">
        <v>5.4858999999999998E-2</v>
      </c>
    </row>
    <row r="24" spans="1:2">
      <c r="A24" s="305">
        <v>42573</v>
      </c>
      <c r="B24" s="304">
        <v>0.11563</v>
      </c>
    </row>
    <row r="25" spans="1:2">
      <c r="A25" s="305">
        <v>42576</v>
      </c>
      <c r="B25" s="304">
        <v>0.21742700000000001</v>
      </c>
    </row>
    <row r="26" spans="1:2">
      <c r="A26" s="305">
        <v>42577</v>
      </c>
      <c r="B26" s="304">
        <v>0.43686399999999997</v>
      </c>
    </row>
    <row r="27" spans="1:2">
      <c r="A27" s="305">
        <v>42578</v>
      </c>
      <c r="B27" s="304">
        <v>6.4138000000000001E-2</v>
      </c>
    </row>
    <row r="28" spans="1:2">
      <c r="A28" s="305">
        <v>42579</v>
      </c>
      <c r="B28" s="304">
        <v>6.4074000000000006E-2</v>
      </c>
    </row>
    <row r="29" spans="1:2">
      <c r="A29" s="305">
        <v>42580</v>
      </c>
      <c r="B29" s="304">
        <v>1.672822</v>
      </c>
    </row>
    <row r="30" spans="1:2">
      <c r="A30" s="305">
        <v>42583</v>
      </c>
      <c r="B30" s="304">
        <v>0.27104899999999998</v>
      </c>
    </row>
    <row r="31" spans="1:2">
      <c r="A31" s="305">
        <v>42584</v>
      </c>
      <c r="B31" s="304">
        <v>0.210011</v>
      </c>
    </row>
    <row r="32" spans="1:2">
      <c r="A32" s="305">
        <v>42585</v>
      </c>
      <c r="B32" s="304">
        <v>0.173128</v>
      </c>
    </row>
    <row r="33" spans="1:2">
      <c r="A33" s="305">
        <v>42586</v>
      </c>
      <c r="B33" s="304">
        <v>0.13106899999999999</v>
      </c>
    </row>
    <row r="34" spans="1:2">
      <c r="A34" s="305">
        <v>42587</v>
      </c>
      <c r="B34" s="304">
        <v>0.12181400000000001</v>
      </c>
    </row>
    <row r="35" spans="1:2">
      <c r="A35" s="305">
        <v>42590</v>
      </c>
      <c r="B35" s="304">
        <v>1.648836</v>
      </c>
    </row>
    <row r="36" spans="1:2">
      <c r="A36" s="305">
        <v>42591</v>
      </c>
      <c r="B36" s="304">
        <v>7.5427999999999995E-2</v>
      </c>
    </row>
    <row r="37" spans="1:2">
      <c r="A37" s="305">
        <v>42592</v>
      </c>
      <c r="B37" s="304">
        <v>0.100936</v>
      </c>
    </row>
    <row r="38" spans="1:2">
      <c r="A38" s="305">
        <v>42593</v>
      </c>
      <c r="B38" s="304">
        <v>0.79530999999999996</v>
      </c>
    </row>
    <row r="39" spans="1:2">
      <c r="A39" s="305">
        <v>42594</v>
      </c>
      <c r="B39" s="304">
        <v>0.220748</v>
      </c>
    </row>
    <row r="40" spans="1:2">
      <c r="A40" s="305">
        <v>42597</v>
      </c>
      <c r="B40" s="304">
        <v>0.43011700000000003</v>
      </c>
    </row>
    <row r="41" spans="1:2">
      <c r="A41" s="305">
        <v>42598</v>
      </c>
      <c r="B41" s="304">
        <v>0.51139800000000002</v>
      </c>
    </row>
    <row r="42" spans="1:2">
      <c r="A42" s="305">
        <v>42599</v>
      </c>
      <c r="B42" s="304">
        <v>0.321994</v>
      </c>
    </row>
    <row r="43" spans="1:2">
      <c r="A43" s="305">
        <v>42600</v>
      </c>
      <c r="B43" s="304">
        <v>0.23080000000000001</v>
      </c>
    </row>
    <row r="44" spans="1:2">
      <c r="A44" s="305">
        <v>42601</v>
      </c>
      <c r="B44" s="304">
        <v>0.202815</v>
      </c>
    </row>
    <row r="45" spans="1:2">
      <c r="A45" s="305">
        <v>42604</v>
      </c>
      <c r="B45" s="304">
        <v>8.8945999999999997E-2</v>
      </c>
    </row>
    <row r="46" spans="1:2">
      <c r="A46" s="305">
        <v>42605</v>
      </c>
      <c r="B46" s="304">
        <v>0.33281100000000002</v>
      </c>
    </row>
    <row r="47" spans="1:2">
      <c r="A47" s="305">
        <v>42606</v>
      </c>
      <c r="B47" s="304">
        <v>3.5423999999999997E-2</v>
      </c>
    </row>
    <row r="48" spans="1:2">
      <c r="A48" s="305">
        <v>42607</v>
      </c>
      <c r="B48" s="304">
        <v>6.9830000000000003E-2</v>
      </c>
    </row>
    <row r="49" spans="1:2">
      <c r="A49" s="305">
        <v>42608</v>
      </c>
      <c r="B49" s="304">
        <v>0.408418</v>
      </c>
    </row>
    <row r="50" spans="1:2">
      <c r="A50" s="305">
        <v>42611</v>
      </c>
      <c r="B50" s="304">
        <v>4.4117000000000003E-2</v>
      </c>
    </row>
    <row r="51" spans="1:2">
      <c r="A51" s="305">
        <v>42612</v>
      </c>
      <c r="B51" s="304">
        <v>0.50750899999999999</v>
      </c>
    </row>
    <row r="52" spans="1:2">
      <c r="A52" s="305">
        <v>42613</v>
      </c>
      <c r="B52" s="304">
        <v>6.4096E-2</v>
      </c>
    </row>
    <row r="53" spans="1:2">
      <c r="A53" s="305">
        <v>42614</v>
      </c>
      <c r="B53" s="304">
        <v>0.36853817999999999</v>
      </c>
    </row>
    <row r="54" spans="1:2">
      <c r="A54" s="305">
        <v>42615</v>
      </c>
      <c r="B54" s="304">
        <v>0.41739187999999999</v>
      </c>
    </row>
    <row r="55" spans="1:2">
      <c r="A55" s="305">
        <v>42618</v>
      </c>
      <c r="B55" s="304">
        <v>0.67634291000000002</v>
      </c>
    </row>
    <row r="56" spans="1:2">
      <c r="A56" s="305">
        <v>42619</v>
      </c>
      <c r="B56" s="304">
        <v>0.12795157000000001</v>
      </c>
    </row>
    <row r="57" spans="1:2">
      <c r="A57" s="305">
        <v>42621</v>
      </c>
      <c r="B57" s="304">
        <v>0.17373011999999999</v>
      </c>
    </row>
    <row r="58" spans="1:2">
      <c r="A58" s="305">
        <v>42622</v>
      </c>
      <c r="B58" s="304">
        <v>12.013804720000001</v>
      </c>
    </row>
    <row r="59" spans="1:2">
      <c r="A59" s="305">
        <v>42625</v>
      </c>
      <c r="B59" s="304">
        <v>0.11699158</v>
      </c>
    </row>
    <row r="60" spans="1:2">
      <c r="A60" s="305">
        <v>42626</v>
      </c>
      <c r="B60" s="304">
        <v>0.40991270000000002</v>
      </c>
    </row>
    <row r="61" spans="1:2">
      <c r="A61" s="305">
        <v>42627</v>
      </c>
      <c r="B61" s="304">
        <v>2.8049060000000001E-2</v>
      </c>
    </row>
    <row r="62" spans="1:2">
      <c r="A62" s="305">
        <v>42628</v>
      </c>
      <c r="B62" s="304">
        <v>4.2998399999999999E-2</v>
      </c>
    </row>
    <row r="63" spans="1:2">
      <c r="A63" s="305">
        <v>42629</v>
      </c>
      <c r="B63" s="304">
        <v>4.487178E-2</v>
      </c>
    </row>
    <row r="64" spans="1:2">
      <c r="A64" s="305">
        <v>42632</v>
      </c>
      <c r="B64" s="304">
        <v>9.1446330000000006E-2</v>
      </c>
    </row>
    <row r="65" spans="1:2">
      <c r="A65" s="305">
        <v>42633</v>
      </c>
      <c r="B65" s="304">
        <v>0.23823119000000001</v>
      </c>
    </row>
    <row r="66" spans="1:2">
      <c r="A66" s="305">
        <v>42634</v>
      </c>
      <c r="B66" s="304">
        <v>0.36881338000000002</v>
      </c>
    </row>
    <row r="67" spans="1:2">
      <c r="A67" s="305">
        <v>42635</v>
      </c>
      <c r="B67" s="304">
        <v>0.18527299999999999</v>
      </c>
    </row>
    <row r="68" spans="1:2">
      <c r="A68" s="305">
        <v>42636</v>
      </c>
      <c r="B68" s="304">
        <v>7.4009889999999995E-2</v>
      </c>
    </row>
    <row r="69" spans="1:2">
      <c r="A69" s="305">
        <v>42639</v>
      </c>
      <c r="B69" s="304">
        <v>1.385605E-2</v>
      </c>
    </row>
    <row r="70" spans="1:2">
      <c r="A70" s="305">
        <v>42640</v>
      </c>
      <c r="B70" s="304">
        <v>4.2522570000000003E-2</v>
      </c>
    </row>
    <row r="71" spans="1:2">
      <c r="A71" s="305">
        <v>42641</v>
      </c>
      <c r="B71" s="304">
        <v>8.6886030000000003E-2</v>
      </c>
    </row>
    <row r="72" spans="1:2">
      <c r="A72" s="305">
        <v>42642</v>
      </c>
      <c r="B72" s="304">
        <v>8.9389280000000002E-2</v>
      </c>
    </row>
    <row r="73" spans="1:2">
      <c r="A73" s="305">
        <v>42643</v>
      </c>
      <c r="B73" s="304">
        <v>5.8553269999999998E-2</v>
      </c>
    </row>
    <row r="74" spans="1:2">
      <c r="A74" s="305">
        <v>42646</v>
      </c>
      <c r="B74" s="304">
        <v>7.2451000000000002E-2</v>
      </c>
    </row>
    <row r="75" spans="1:2">
      <c r="A75" s="305">
        <v>42647</v>
      </c>
      <c r="B75" s="304">
        <v>0.35616199999999998</v>
      </c>
    </row>
    <row r="76" spans="1:2">
      <c r="A76" s="305">
        <v>42648</v>
      </c>
      <c r="B76" s="304">
        <v>0.25157600000000002</v>
      </c>
    </row>
    <row r="77" spans="1:2">
      <c r="A77" s="305">
        <v>42649</v>
      </c>
      <c r="B77" s="304">
        <v>0.36533599999999999</v>
      </c>
    </row>
    <row r="78" spans="1:2">
      <c r="A78" s="305">
        <v>42650</v>
      </c>
      <c r="B78" s="304">
        <v>6.0297000000000003E-2</v>
      </c>
    </row>
    <row r="79" spans="1:2">
      <c r="A79" s="305">
        <v>42653</v>
      </c>
      <c r="B79" s="304">
        <v>6.5290000000000001E-2</v>
      </c>
    </row>
    <row r="80" spans="1:2">
      <c r="A80" s="305">
        <v>42654</v>
      </c>
      <c r="B80" s="304">
        <v>6.2654000000000001E-2</v>
      </c>
    </row>
    <row r="81" spans="1:2">
      <c r="A81" s="305">
        <v>42656</v>
      </c>
      <c r="B81" s="304">
        <v>0.58325000000000005</v>
      </c>
    </row>
    <row r="82" spans="1:2">
      <c r="A82" s="305">
        <v>42657</v>
      </c>
      <c r="B82" s="304">
        <v>0.12826799999999999</v>
      </c>
    </row>
    <row r="83" spans="1:2">
      <c r="A83" s="305">
        <v>42660</v>
      </c>
      <c r="B83" s="304">
        <v>0.23877699999999999</v>
      </c>
    </row>
    <row r="84" spans="1:2">
      <c r="A84" s="305">
        <v>42661</v>
      </c>
      <c r="B84" s="304">
        <v>0.15606800000000001</v>
      </c>
    </row>
    <row r="85" spans="1:2">
      <c r="A85" s="305">
        <v>42662</v>
      </c>
      <c r="B85" s="304">
        <v>1.930337</v>
      </c>
    </row>
    <row r="86" spans="1:2">
      <c r="A86" s="305">
        <v>42663</v>
      </c>
      <c r="B86" s="304">
        <v>0.22663</v>
      </c>
    </row>
    <row r="87" spans="1:2">
      <c r="A87" s="305">
        <v>42664</v>
      </c>
      <c r="B87" s="304">
        <v>0.23855199999999999</v>
      </c>
    </row>
    <row r="88" spans="1:2">
      <c r="A88" s="305">
        <v>42667</v>
      </c>
      <c r="B88" s="304">
        <v>0.131275</v>
      </c>
    </row>
    <row r="89" spans="1:2">
      <c r="A89" s="305">
        <v>42668</v>
      </c>
      <c r="B89" s="304">
        <v>0.110708</v>
      </c>
    </row>
    <row r="90" spans="1:2">
      <c r="A90" s="305">
        <v>42669</v>
      </c>
      <c r="B90" s="304">
        <v>5.4505999999999999E-2</v>
      </c>
    </row>
    <row r="91" spans="1:2">
      <c r="A91" s="305">
        <v>42670</v>
      </c>
      <c r="B91" s="304">
        <v>5.5384000000000003E-2</v>
      </c>
    </row>
    <row r="92" spans="1:2">
      <c r="A92" s="305">
        <v>42671</v>
      </c>
      <c r="B92" s="304">
        <v>7.4741000000000002E-2</v>
      </c>
    </row>
    <row r="93" spans="1:2">
      <c r="A93" s="305">
        <v>42674</v>
      </c>
      <c r="B93" s="304">
        <v>0.16888300000000001</v>
      </c>
    </row>
    <row r="94" spans="1:2">
      <c r="A94" s="305">
        <v>42675</v>
      </c>
      <c r="B94" s="304">
        <v>7.1462999999999999E-2</v>
      </c>
    </row>
    <row r="95" spans="1:2">
      <c r="A95" s="305">
        <v>42677</v>
      </c>
      <c r="B95" s="304">
        <v>0.402443</v>
      </c>
    </row>
    <row r="96" spans="1:2">
      <c r="A96" s="305">
        <v>42678</v>
      </c>
      <c r="B96" s="304">
        <v>0.44165199999999999</v>
      </c>
    </row>
    <row r="97" spans="1:2">
      <c r="A97" s="305">
        <v>42681</v>
      </c>
      <c r="B97" s="304">
        <v>7.6507000000000006E-2</v>
      </c>
    </row>
    <row r="98" spans="1:2">
      <c r="A98" s="305">
        <v>42682</v>
      </c>
      <c r="B98" s="304">
        <v>0.21428800000000001</v>
      </c>
    </row>
    <row r="99" spans="1:2">
      <c r="A99" s="305">
        <v>42683</v>
      </c>
      <c r="B99" s="304">
        <v>0.61469700000000005</v>
      </c>
    </row>
    <row r="100" spans="1:2">
      <c r="A100" s="305">
        <v>42684</v>
      </c>
      <c r="B100" s="304">
        <v>0.238228</v>
      </c>
    </row>
    <row r="101" spans="1:2">
      <c r="A101" s="305">
        <v>42685</v>
      </c>
      <c r="B101" s="304">
        <v>0.81328</v>
      </c>
    </row>
    <row r="102" spans="1:2">
      <c r="A102" s="305">
        <v>42688</v>
      </c>
      <c r="B102" s="304">
        <v>0.43420700000000001</v>
      </c>
    </row>
    <row r="103" spans="1:2">
      <c r="A103" s="305">
        <v>42690</v>
      </c>
      <c r="B103" s="304">
        <v>0.63321499999999997</v>
      </c>
    </row>
    <row r="104" spans="1:2">
      <c r="A104" s="305">
        <v>42691</v>
      </c>
      <c r="B104" s="304">
        <v>1.511647</v>
      </c>
    </row>
    <row r="105" spans="1:2">
      <c r="A105" s="305">
        <v>42692</v>
      </c>
      <c r="B105" s="304">
        <v>5.3529E-2</v>
      </c>
    </row>
    <row r="106" spans="1:2">
      <c r="A106" s="305">
        <v>42695</v>
      </c>
      <c r="B106" s="304">
        <v>0.14029</v>
      </c>
    </row>
    <row r="107" spans="1:2">
      <c r="A107" s="305">
        <v>42696</v>
      </c>
      <c r="B107" s="304">
        <v>0.21121799999999999</v>
      </c>
    </row>
    <row r="108" spans="1:2">
      <c r="A108" s="305">
        <v>42697</v>
      </c>
      <c r="B108" s="304">
        <v>2.523107</v>
      </c>
    </row>
    <row r="109" spans="1:2">
      <c r="A109" s="305">
        <v>42698</v>
      </c>
      <c r="B109" s="304">
        <v>7.7469999999999997E-2</v>
      </c>
    </row>
    <row r="110" spans="1:2">
      <c r="A110" s="305">
        <v>42699</v>
      </c>
      <c r="B110" s="304">
        <v>6.293E-3</v>
      </c>
    </row>
    <row r="111" spans="1:2">
      <c r="A111" s="305">
        <v>42702</v>
      </c>
      <c r="B111" s="304">
        <v>0.111931</v>
      </c>
    </row>
    <row r="112" spans="1:2">
      <c r="A112" s="305">
        <v>42703</v>
      </c>
      <c r="B112" s="304">
        <v>9.7708000000000003E-2</v>
      </c>
    </row>
    <row r="113" spans="1:2">
      <c r="A113" s="305">
        <v>42704</v>
      </c>
      <c r="B113" s="304">
        <v>5.7092999999999998E-2</v>
      </c>
    </row>
    <row r="114" spans="1:2">
      <c r="A114" s="305">
        <v>42705</v>
      </c>
      <c r="B114" s="304">
        <v>1.5708E-2</v>
      </c>
    </row>
    <row r="115" spans="1:2">
      <c r="A115" s="305">
        <v>42706</v>
      </c>
      <c r="B115" s="304">
        <v>0.15371199999999999</v>
      </c>
    </row>
    <row r="116" spans="1:2">
      <c r="A116" s="305">
        <v>42709</v>
      </c>
      <c r="B116" s="304">
        <v>6.6808999999999993E-2</v>
      </c>
    </row>
    <row r="117" spans="1:2">
      <c r="A117" s="305">
        <v>42710</v>
      </c>
      <c r="B117" s="304">
        <v>0.15607199999999999</v>
      </c>
    </row>
    <row r="118" spans="1:2">
      <c r="A118" s="305">
        <v>42711</v>
      </c>
      <c r="B118" s="304">
        <v>7.8717999999999996E-2</v>
      </c>
    </row>
    <row r="119" spans="1:2">
      <c r="A119" s="305">
        <v>42712</v>
      </c>
      <c r="B119" s="304">
        <v>0.16664100000000001</v>
      </c>
    </row>
    <row r="120" spans="1:2">
      <c r="A120" s="305">
        <v>42713</v>
      </c>
      <c r="B120" s="304">
        <v>1.4071E-2</v>
      </c>
    </row>
    <row r="121" spans="1:2">
      <c r="A121" s="305">
        <v>42716</v>
      </c>
      <c r="B121" s="304">
        <v>4.1589000000000001E-2</v>
      </c>
    </row>
    <row r="122" spans="1:2">
      <c r="A122" s="305">
        <v>42717</v>
      </c>
      <c r="B122" s="304">
        <v>3.7478999999999998E-2</v>
      </c>
    </row>
    <row r="123" spans="1:2">
      <c r="A123" s="305">
        <v>42718</v>
      </c>
      <c r="B123" s="304">
        <v>3.1626000000000001E-2</v>
      </c>
    </row>
    <row r="124" spans="1:2">
      <c r="A124" s="305">
        <v>42719</v>
      </c>
      <c r="B124" s="304">
        <v>1.3344E-2</v>
      </c>
    </row>
    <row r="125" spans="1:2">
      <c r="A125" s="305">
        <v>42720</v>
      </c>
      <c r="B125" s="304">
        <v>0.10606500000000001</v>
      </c>
    </row>
    <row r="126" spans="1:2">
      <c r="A126" s="305">
        <v>42723</v>
      </c>
      <c r="B126" s="304">
        <v>3.6840000000000002E-3</v>
      </c>
    </row>
    <row r="127" spans="1:2">
      <c r="A127" s="305">
        <v>42724</v>
      </c>
      <c r="B127" s="304">
        <v>7.6680000000000003E-3</v>
      </c>
    </row>
    <row r="128" spans="1:2">
      <c r="A128" s="305">
        <v>42725</v>
      </c>
      <c r="B128" s="304">
        <v>0.109303</v>
      </c>
    </row>
    <row r="129" spans="1:2">
      <c r="A129" s="305">
        <v>42726</v>
      </c>
      <c r="B129" s="304">
        <v>0.13378999999999999</v>
      </c>
    </row>
    <row r="130" spans="1:2">
      <c r="A130" s="305">
        <v>42727</v>
      </c>
      <c r="B130" s="304">
        <v>3.2573999999999999E-2</v>
      </c>
    </row>
    <row r="131" spans="1:2">
      <c r="A131" s="305">
        <v>42730</v>
      </c>
      <c r="B131" s="304">
        <v>6.6185999999999995E-2</v>
      </c>
    </row>
    <row r="132" spans="1:2">
      <c r="A132" s="305">
        <v>42731</v>
      </c>
      <c r="B132" s="304">
        <v>7.4730000000000005E-2</v>
      </c>
    </row>
    <row r="133" spans="1:2">
      <c r="A133" s="305">
        <v>42732</v>
      </c>
      <c r="B133" s="304">
        <v>4.0689999999999997E-2</v>
      </c>
    </row>
    <row r="134" spans="1:2">
      <c r="A134" s="305">
        <v>42733</v>
      </c>
      <c r="B134" s="304">
        <v>0.41122399999999998</v>
      </c>
    </row>
    <row r="135" spans="1:2" ht="226.5" customHeight="1">
      <c r="A135" s="465" t="s">
        <v>638</v>
      </c>
      <c r="B135" s="466"/>
    </row>
  </sheetData>
  <mergeCells count="1">
    <mergeCell ref="A135:B135"/>
  </mergeCells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B135"/>
  <sheetViews>
    <sheetView showGridLines="0" workbookViewId="0"/>
  </sheetViews>
  <sheetFormatPr defaultRowHeight="16.5"/>
  <cols>
    <col min="1" max="1" width="11.75" customWidth="1"/>
    <col min="2" max="2" width="20" customWidth="1"/>
  </cols>
  <sheetData>
    <row r="1" spans="1:2">
      <c r="A1" s="177" t="s">
        <v>486</v>
      </c>
      <c r="B1" s="2"/>
    </row>
    <row r="2" spans="1:2">
      <c r="A2" s="54"/>
      <c r="B2" s="2"/>
    </row>
    <row r="3" spans="1:2">
      <c r="A3" s="300" t="s">
        <v>639</v>
      </c>
      <c r="B3" s="2"/>
    </row>
    <row r="4" spans="1:2">
      <c r="A4" s="54" t="s">
        <v>635</v>
      </c>
      <c r="B4" s="2"/>
    </row>
    <row r="7" spans="1:2">
      <c r="A7" s="2"/>
      <c r="B7" s="301" t="s">
        <v>636</v>
      </c>
    </row>
    <row r="8" spans="1:2" ht="31.5">
      <c r="A8" s="2"/>
      <c r="B8" s="302" t="s">
        <v>637</v>
      </c>
    </row>
    <row r="9" spans="1:2">
      <c r="A9" s="305">
        <v>42552</v>
      </c>
      <c r="B9" s="304">
        <v>0.90908326500000003</v>
      </c>
    </row>
    <row r="10" spans="1:2">
      <c r="A10" s="305">
        <v>42555</v>
      </c>
      <c r="B10" s="304">
        <v>0.25981686999999998</v>
      </c>
    </row>
    <row r="11" spans="1:2">
      <c r="A11" s="305">
        <v>42556</v>
      </c>
      <c r="B11" s="304">
        <v>11.456855776100001</v>
      </c>
    </row>
    <row r="12" spans="1:2">
      <c r="A12" s="305">
        <v>42557</v>
      </c>
      <c r="B12" s="304">
        <v>1.4707339306999998</v>
      </c>
    </row>
    <row r="13" spans="1:2">
      <c r="A13" s="305">
        <v>42558</v>
      </c>
      <c r="B13" s="304">
        <v>0.52625410000000006</v>
      </c>
    </row>
    <row r="14" spans="1:2">
      <c r="A14" s="305">
        <v>42559</v>
      </c>
      <c r="B14" s="304">
        <v>0.2098585</v>
      </c>
    </row>
    <row r="15" spans="1:2">
      <c r="A15" s="305">
        <v>42562</v>
      </c>
      <c r="B15" s="304">
        <v>0.34866303220000006</v>
      </c>
    </row>
    <row r="16" spans="1:2">
      <c r="A16" s="305">
        <v>42563</v>
      </c>
      <c r="B16" s="304">
        <v>0.47042200000000001</v>
      </c>
    </row>
    <row r="17" spans="1:2">
      <c r="A17" s="305">
        <v>42564</v>
      </c>
      <c r="B17" s="304">
        <v>6.00211368E-2</v>
      </c>
    </row>
    <row r="18" spans="1:2">
      <c r="A18" s="305">
        <v>42565</v>
      </c>
      <c r="B18" s="304">
        <v>3.9660000000000001E-2</v>
      </c>
    </row>
    <row r="19" spans="1:2">
      <c r="A19" s="305">
        <v>42566</v>
      </c>
      <c r="B19" s="304">
        <v>0.13514100000000001</v>
      </c>
    </row>
    <row r="20" spans="1:2">
      <c r="A20" s="305">
        <v>42569</v>
      </c>
      <c r="B20" s="304">
        <v>0.12808799999999998</v>
      </c>
    </row>
    <row r="21" spans="1:2">
      <c r="A21" s="305">
        <v>42570</v>
      </c>
      <c r="B21" s="304">
        <v>0.12621075000000001</v>
      </c>
    </row>
    <row r="22" spans="1:2">
      <c r="A22" s="305">
        <v>42571</v>
      </c>
      <c r="B22" s="304">
        <v>0.47531762</v>
      </c>
    </row>
    <row r="23" spans="1:2">
      <c r="A23" s="305">
        <v>42572</v>
      </c>
      <c r="B23" s="304">
        <v>5.6313000000000002E-2</v>
      </c>
    </row>
    <row r="24" spans="1:2">
      <c r="A24" s="305">
        <v>42573</v>
      </c>
      <c r="B24" s="304">
        <v>0.15485180770000001</v>
      </c>
    </row>
    <row r="25" spans="1:2">
      <c r="A25" s="305">
        <v>42576</v>
      </c>
      <c r="B25" s="304">
        <v>5.1559499999999994E-2</v>
      </c>
    </row>
    <row r="26" spans="1:2">
      <c r="A26" s="305">
        <v>42577</v>
      </c>
      <c r="B26" s="304">
        <v>0.29327449999999999</v>
      </c>
    </row>
    <row r="27" spans="1:2">
      <c r="A27" s="305">
        <v>42578</v>
      </c>
      <c r="B27" s="304">
        <v>0.13743149999999998</v>
      </c>
    </row>
    <row r="28" spans="1:2">
      <c r="A28" s="305">
        <v>42579</v>
      </c>
      <c r="B28" s="304">
        <v>5.1516000000000006E-2</v>
      </c>
    </row>
    <row r="29" spans="1:2">
      <c r="A29" s="305">
        <v>42580</v>
      </c>
      <c r="B29" s="304">
        <v>10.92756</v>
      </c>
    </row>
    <row r="30" spans="1:2">
      <c r="A30" s="305">
        <v>42583</v>
      </c>
      <c r="B30" s="304">
        <v>5.9140171300000002E-2</v>
      </c>
    </row>
    <row r="31" spans="1:2">
      <c r="A31" s="305">
        <v>42584</v>
      </c>
      <c r="B31" s="304">
        <v>0.32711400000000002</v>
      </c>
    </row>
    <row r="32" spans="1:2">
      <c r="A32" s="305">
        <v>42585</v>
      </c>
      <c r="B32" s="304">
        <v>0.37512079999999998</v>
      </c>
    </row>
    <row r="33" spans="1:2">
      <c r="A33" s="305">
        <v>42586</v>
      </c>
      <c r="B33" s="304">
        <v>0.14220149999999998</v>
      </c>
    </row>
    <row r="34" spans="1:2">
      <c r="A34" s="305">
        <v>42587</v>
      </c>
      <c r="B34" s="304">
        <v>0.32973174999999999</v>
      </c>
    </row>
    <row r="35" spans="1:2">
      <c r="A35" s="305">
        <v>42590</v>
      </c>
      <c r="B35" s="304">
        <v>0.66551499999999997</v>
      </c>
    </row>
    <row r="36" spans="1:2">
      <c r="A36" s="305">
        <v>42591</v>
      </c>
      <c r="B36" s="304">
        <v>0.26657500000000001</v>
      </c>
    </row>
    <row r="37" spans="1:2">
      <c r="A37" s="305">
        <v>42592</v>
      </c>
      <c r="B37" s="304">
        <v>0.82796029999999998</v>
      </c>
    </row>
    <row r="38" spans="1:2">
      <c r="A38" s="305">
        <v>42593</v>
      </c>
      <c r="B38" s="304">
        <v>0.79886199999999996</v>
      </c>
    </row>
    <row r="39" spans="1:2">
      <c r="A39" s="305">
        <v>42594</v>
      </c>
      <c r="B39" s="304">
        <v>3.6412849300999999</v>
      </c>
    </row>
    <row r="40" spans="1:2">
      <c r="A40" s="305">
        <v>42597</v>
      </c>
      <c r="B40" s="304">
        <v>0.19701884419999999</v>
      </c>
    </row>
    <row r="41" spans="1:2">
      <c r="A41" s="305">
        <v>42598</v>
      </c>
      <c r="B41" s="304">
        <v>0.89313826340000002</v>
      </c>
    </row>
    <row r="42" spans="1:2">
      <c r="A42" s="305">
        <v>42599</v>
      </c>
      <c r="B42" s="304">
        <v>0.38856394999999999</v>
      </c>
    </row>
    <row r="43" spans="1:2">
      <c r="A43" s="305">
        <v>42600</v>
      </c>
      <c r="B43" s="304">
        <v>1.407321</v>
      </c>
    </row>
    <row r="44" spans="1:2">
      <c r="A44" s="305">
        <v>42601</v>
      </c>
      <c r="B44" s="304">
        <v>0.91256099999999996</v>
      </c>
    </row>
    <row r="45" spans="1:2">
      <c r="A45" s="305">
        <v>42604</v>
      </c>
      <c r="B45" s="304">
        <v>0.40243918050000005</v>
      </c>
    </row>
    <row r="46" spans="1:2">
      <c r="A46" s="305">
        <v>42605</v>
      </c>
      <c r="B46" s="304">
        <v>2.2353440402999998</v>
      </c>
    </row>
    <row r="47" spans="1:2">
      <c r="A47" s="305">
        <v>42606</v>
      </c>
      <c r="B47" s="304">
        <v>0.87844699999999998</v>
      </c>
    </row>
    <row r="48" spans="1:2">
      <c r="A48" s="305">
        <v>42607</v>
      </c>
      <c r="B48" s="304">
        <v>0.30908445000000001</v>
      </c>
    </row>
    <row r="49" spans="1:2">
      <c r="A49" s="305">
        <v>42608</v>
      </c>
      <c r="B49" s="304">
        <v>0.313</v>
      </c>
    </row>
    <row r="50" spans="1:2">
      <c r="A50" s="305">
        <v>42611</v>
      </c>
      <c r="B50" s="304">
        <v>0.22516170000000002</v>
      </c>
    </row>
    <row r="51" spans="1:2">
      <c r="A51" s="305">
        <v>42612</v>
      </c>
      <c r="B51" s="304">
        <v>0.69166899999999998</v>
      </c>
    </row>
    <row r="52" spans="1:2">
      <c r="A52" s="305">
        <v>42613</v>
      </c>
      <c r="B52" s="304">
        <v>9.0708260000000003</v>
      </c>
    </row>
    <row r="53" spans="1:2">
      <c r="A53" s="305">
        <v>42614</v>
      </c>
      <c r="B53" s="304">
        <v>0.2958113</v>
      </c>
    </row>
    <row r="54" spans="1:2">
      <c r="A54" s="305">
        <v>42615</v>
      </c>
      <c r="B54" s="304">
        <v>0.61344535450000004</v>
      </c>
    </row>
    <row r="55" spans="1:2">
      <c r="A55" s="305">
        <v>42618</v>
      </c>
      <c r="B55" s="304">
        <v>28.641668899999999</v>
      </c>
    </row>
    <row r="56" spans="1:2">
      <c r="A56" s="305">
        <v>42619</v>
      </c>
      <c r="B56" s="304">
        <v>0.63796300000000006</v>
      </c>
    </row>
    <row r="57" spans="1:2">
      <c r="A57" s="305">
        <v>42621</v>
      </c>
      <c r="B57" s="304">
        <v>0.81533980000000006</v>
      </c>
    </row>
    <row r="58" spans="1:2">
      <c r="A58" s="305">
        <v>42622</v>
      </c>
      <c r="B58" s="304">
        <v>0.23311999999999999</v>
      </c>
    </row>
    <row r="59" spans="1:2">
      <c r="A59" s="305">
        <v>42625</v>
      </c>
      <c r="B59" s="304">
        <v>0.36266725</v>
      </c>
    </row>
    <row r="60" spans="1:2">
      <c r="A60" s="305">
        <v>42626</v>
      </c>
      <c r="B60" s="304">
        <v>2.2945891199999999</v>
      </c>
    </row>
    <row r="61" spans="1:2">
      <c r="A61" s="305">
        <v>42627</v>
      </c>
      <c r="B61" s="304">
        <v>1.5819270000000001</v>
      </c>
    </row>
    <row r="62" spans="1:2">
      <c r="A62" s="305">
        <v>42628</v>
      </c>
      <c r="B62" s="304">
        <v>0.31909680000000001</v>
      </c>
    </row>
    <row r="63" spans="1:2">
      <c r="A63" s="305">
        <v>42629</v>
      </c>
      <c r="B63" s="304">
        <v>0.23084310000000002</v>
      </c>
    </row>
    <row r="64" spans="1:2">
      <c r="A64" s="305">
        <v>42632</v>
      </c>
      <c r="B64" s="304">
        <v>0.2722</v>
      </c>
    </row>
    <row r="65" spans="1:2">
      <c r="A65" s="305">
        <v>42633</v>
      </c>
      <c r="B65" s="304">
        <v>0.1474126</v>
      </c>
    </row>
    <row r="66" spans="1:2">
      <c r="A66" s="305">
        <v>42634</v>
      </c>
      <c r="B66" s="304">
        <v>0.45224900000000001</v>
      </c>
    </row>
    <row r="67" spans="1:2">
      <c r="A67" s="305">
        <v>42635</v>
      </c>
      <c r="B67" s="304">
        <v>0.86440552749999988</v>
      </c>
    </row>
    <row r="68" spans="1:2">
      <c r="A68" s="305">
        <v>42636</v>
      </c>
      <c r="B68" s="304">
        <v>0.16915538000000002</v>
      </c>
    </row>
    <row r="69" spans="1:2">
      <c r="A69" s="305">
        <v>42639</v>
      </c>
      <c r="B69" s="304">
        <v>0.4013406236</v>
      </c>
    </row>
    <row r="70" spans="1:2">
      <c r="A70" s="305">
        <v>42640</v>
      </c>
      <c r="B70" s="304">
        <v>0.37629000000000001</v>
      </c>
    </row>
    <row r="71" spans="1:2">
      <c r="A71" s="305">
        <v>42641</v>
      </c>
      <c r="B71" s="304">
        <v>0.12298000000000001</v>
      </c>
    </row>
    <row r="72" spans="1:2">
      <c r="A72" s="305">
        <v>42642</v>
      </c>
      <c r="B72" s="304">
        <v>1.5088965300000001</v>
      </c>
    </row>
    <row r="73" spans="1:2">
      <c r="A73" s="305">
        <v>42643</v>
      </c>
      <c r="B73" s="304">
        <v>8.5885968153000007</v>
      </c>
    </row>
    <row r="74" spans="1:2">
      <c r="A74" s="305">
        <v>42646</v>
      </c>
      <c r="B74" s="304">
        <v>1.1930921269000001</v>
      </c>
    </row>
    <row r="75" spans="1:2">
      <c r="A75" s="305">
        <v>42647</v>
      </c>
      <c r="B75" s="304">
        <v>1.3726491669999998</v>
      </c>
    </row>
    <row r="76" spans="1:2">
      <c r="A76" s="305">
        <v>42648</v>
      </c>
      <c r="B76" s="304">
        <v>1.2012722840000001</v>
      </c>
    </row>
    <row r="77" spans="1:2">
      <c r="A77" s="305">
        <v>42649</v>
      </c>
      <c r="B77" s="304">
        <v>2.4074388371</v>
      </c>
    </row>
    <row r="78" spans="1:2">
      <c r="A78" s="305">
        <v>42650</v>
      </c>
      <c r="B78" s="304">
        <v>1.8390274635999999</v>
      </c>
    </row>
    <row r="79" spans="1:2">
      <c r="A79" s="305">
        <v>42653</v>
      </c>
      <c r="B79" s="304">
        <v>1.5030636955999999</v>
      </c>
    </row>
    <row r="80" spans="1:2">
      <c r="A80" s="305">
        <v>42654</v>
      </c>
      <c r="B80" s="304">
        <v>1.2943443196000002</v>
      </c>
    </row>
    <row r="81" spans="1:2">
      <c r="A81" s="305">
        <v>42656</v>
      </c>
      <c r="B81" s="304">
        <v>1.4662452494999998</v>
      </c>
    </row>
    <row r="82" spans="1:2">
      <c r="A82" s="305">
        <v>42657</v>
      </c>
      <c r="B82" s="304">
        <v>1.5438379579000001</v>
      </c>
    </row>
    <row r="83" spans="1:2">
      <c r="A83" s="305">
        <v>42660</v>
      </c>
      <c r="B83" s="304">
        <v>1.0379798417000001</v>
      </c>
    </row>
    <row r="84" spans="1:2">
      <c r="A84" s="305">
        <v>42661</v>
      </c>
      <c r="B84" s="304">
        <v>1.1923017490000001</v>
      </c>
    </row>
    <row r="85" spans="1:2">
      <c r="A85" s="305">
        <v>42662</v>
      </c>
      <c r="B85" s="304">
        <v>1.3616941051</v>
      </c>
    </row>
    <row r="86" spans="1:2">
      <c r="A86" s="305">
        <v>42663</v>
      </c>
      <c r="B86" s="304">
        <v>1.1971630896000001</v>
      </c>
    </row>
    <row r="87" spans="1:2">
      <c r="A87" s="305">
        <v>42664</v>
      </c>
      <c r="B87" s="304">
        <v>1.0592130152000001</v>
      </c>
    </row>
    <row r="88" spans="1:2">
      <c r="A88" s="305">
        <v>42667</v>
      </c>
      <c r="B88" s="304">
        <v>1.144593202</v>
      </c>
    </row>
    <row r="89" spans="1:2">
      <c r="A89" s="305">
        <v>42668</v>
      </c>
      <c r="B89" s="304">
        <v>1.1557127299999999</v>
      </c>
    </row>
    <row r="90" spans="1:2">
      <c r="A90" s="305">
        <v>42669</v>
      </c>
      <c r="B90" s="304">
        <v>0.79590815460000008</v>
      </c>
    </row>
    <row r="91" spans="1:2">
      <c r="A91" s="305">
        <v>42670</v>
      </c>
      <c r="B91" s="304">
        <v>1.0965141983</v>
      </c>
    </row>
    <row r="92" spans="1:2">
      <c r="A92" s="305">
        <v>42671</v>
      </c>
      <c r="B92" s="304">
        <v>0.56922990449999999</v>
      </c>
    </row>
    <row r="93" spans="1:2">
      <c r="A93" s="305">
        <v>42674</v>
      </c>
      <c r="B93" s="304">
        <v>7.3301967499999998</v>
      </c>
    </row>
    <row r="94" spans="1:2">
      <c r="A94" s="305">
        <v>42675</v>
      </c>
      <c r="B94" s="304">
        <v>4.5115510434999999</v>
      </c>
    </row>
    <row r="95" spans="1:2">
      <c r="A95" s="305">
        <v>42677</v>
      </c>
      <c r="B95" s="304">
        <v>1.856284</v>
      </c>
    </row>
    <row r="96" spans="1:2">
      <c r="A96" s="305">
        <v>42678</v>
      </c>
      <c r="B96" s="304">
        <v>0.94144210179999988</v>
      </c>
    </row>
    <row r="97" spans="1:2">
      <c r="A97" s="305">
        <v>42681</v>
      </c>
      <c r="B97" s="304">
        <v>0.81413423049999989</v>
      </c>
    </row>
    <row r="98" spans="1:2">
      <c r="A98" s="305">
        <v>42682</v>
      </c>
      <c r="B98" s="304">
        <v>1.4608828252000001</v>
      </c>
    </row>
    <row r="99" spans="1:2">
      <c r="A99" s="305">
        <v>42683</v>
      </c>
      <c r="B99" s="304">
        <v>3.2076342008000003</v>
      </c>
    </row>
    <row r="100" spans="1:2">
      <c r="A100" s="305">
        <v>42684</v>
      </c>
      <c r="B100" s="304">
        <v>2.6949619999999999</v>
      </c>
    </row>
    <row r="101" spans="1:2">
      <c r="A101" s="305">
        <v>42685</v>
      </c>
      <c r="B101" s="304">
        <v>1.58042661</v>
      </c>
    </row>
    <row r="102" spans="1:2">
      <c r="A102" s="305">
        <v>42688</v>
      </c>
      <c r="B102" s="304">
        <v>4.7530800000000006</v>
      </c>
    </row>
    <row r="103" spans="1:2">
      <c r="A103" s="305">
        <v>42690</v>
      </c>
      <c r="B103" s="304">
        <v>1.1784274689000001</v>
      </c>
    </row>
    <row r="104" spans="1:2">
      <c r="A104" s="305">
        <v>42691</v>
      </c>
      <c r="B104" s="304">
        <v>0.63908399999999999</v>
      </c>
    </row>
    <row r="105" spans="1:2">
      <c r="A105" s="305">
        <v>42692</v>
      </c>
      <c r="B105" s="304">
        <v>7.966100000000001E-2</v>
      </c>
    </row>
    <row r="106" spans="1:2">
      <c r="A106" s="305">
        <v>42695</v>
      </c>
      <c r="B106" s="304">
        <v>4.4927704599999993E-2</v>
      </c>
    </row>
    <row r="107" spans="1:2">
      <c r="A107" s="305">
        <v>42696</v>
      </c>
      <c r="B107" s="304">
        <v>2.1434215317</v>
      </c>
    </row>
    <row r="108" spans="1:2">
      <c r="A108" s="305">
        <v>42697</v>
      </c>
      <c r="B108" s="304">
        <v>0.62741011390000001</v>
      </c>
    </row>
    <row r="109" spans="1:2">
      <c r="A109" s="305">
        <v>42698</v>
      </c>
      <c r="B109" s="304">
        <v>1.0348678599999999</v>
      </c>
    </row>
    <row r="110" spans="1:2">
      <c r="A110" s="305">
        <v>42699</v>
      </c>
      <c r="B110" s="304">
        <v>0.44007240550000004</v>
      </c>
    </row>
    <row r="111" spans="1:2">
      <c r="A111" s="305">
        <v>42702</v>
      </c>
      <c r="B111" s="304">
        <v>0.7288349999999999</v>
      </c>
    </row>
    <row r="112" spans="1:2">
      <c r="A112" s="305">
        <v>42703</v>
      </c>
      <c r="B112" s="304">
        <v>2.8521700000000001</v>
      </c>
    </row>
    <row r="113" spans="1:2">
      <c r="A113" s="305">
        <v>42704</v>
      </c>
      <c r="B113" s="304">
        <v>6.0699869999999994</v>
      </c>
    </row>
    <row r="114" spans="1:2">
      <c r="A114" s="305">
        <v>42705</v>
      </c>
      <c r="B114" s="304">
        <v>4.5587084999999998</v>
      </c>
    </row>
    <row r="115" spans="1:2">
      <c r="A115" s="305">
        <v>42706</v>
      </c>
      <c r="B115" s="304">
        <v>0.21636650000000002</v>
      </c>
    </row>
    <row r="116" spans="1:2">
      <c r="A116" s="305">
        <v>42709</v>
      </c>
      <c r="B116" s="304">
        <v>0.18909275549999999</v>
      </c>
    </row>
    <row r="117" spans="1:2">
      <c r="A117" s="305">
        <v>42710</v>
      </c>
      <c r="B117" s="304">
        <v>6.7345180199999993E-2</v>
      </c>
    </row>
    <row r="118" spans="1:2">
      <c r="A118" s="305">
        <v>42711</v>
      </c>
      <c r="B118" s="304">
        <v>1.5123699959000001</v>
      </c>
    </row>
    <row r="119" spans="1:2">
      <c r="A119" s="305">
        <v>42712</v>
      </c>
      <c r="B119" s="304">
        <v>0.15288200000000002</v>
      </c>
    </row>
    <row r="120" spans="1:2">
      <c r="A120" s="305">
        <v>42713</v>
      </c>
      <c r="B120" s="304">
        <v>9.1434562000000011E-2</v>
      </c>
    </row>
    <row r="121" spans="1:2">
      <c r="A121" s="305">
        <v>42716</v>
      </c>
      <c r="B121" s="304">
        <v>0.1003550988</v>
      </c>
    </row>
    <row r="122" spans="1:2">
      <c r="A122" s="305">
        <v>42717</v>
      </c>
      <c r="B122" s="304">
        <v>9.9230499999999999E-2</v>
      </c>
    </row>
    <row r="123" spans="1:2">
      <c r="A123" s="305">
        <v>42718</v>
      </c>
      <c r="B123" s="304">
        <v>0.54147975000000004</v>
      </c>
    </row>
    <row r="124" spans="1:2">
      <c r="A124" s="305">
        <v>42719</v>
      </c>
      <c r="B124" s="304">
        <v>0.49459999999999998</v>
      </c>
    </row>
    <row r="125" spans="1:2">
      <c r="A125" s="305">
        <v>42720</v>
      </c>
      <c r="B125" s="304">
        <v>0.19294816169999998</v>
      </c>
    </row>
    <row r="126" spans="1:2">
      <c r="A126" s="305">
        <v>42723</v>
      </c>
      <c r="B126" s="304">
        <v>0.2378277768</v>
      </c>
    </row>
    <row r="127" spans="1:2">
      <c r="A127" s="305">
        <v>42724</v>
      </c>
      <c r="B127" s="304">
        <v>0.28777912</v>
      </c>
    </row>
    <row r="128" spans="1:2">
      <c r="A128" s="305">
        <v>42725</v>
      </c>
      <c r="B128" s="304">
        <v>0.2644781638</v>
      </c>
    </row>
    <row r="129" spans="1:2">
      <c r="A129" s="305">
        <v>42726</v>
      </c>
      <c r="B129" s="304">
        <v>0.45045000000000002</v>
      </c>
    </row>
    <row r="130" spans="1:2">
      <c r="A130" s="305">
        <v>42727</v>
      </c>
      <c r="B130" s="304">
        <v>0.18464999999999998</v>
      </c>
    </row>
    <row r="131" spans="1:2">
      <c r="A131" s="305">
        <v>42730</v>
      </c>
      <c r="B131" s="304">
        <v>6.2854999999999994E-2</v>
      </c>
    </row>
    <row r="132" spans="1:2">
      <c r="A132" s="305">
        <v>42731</v>
      </c>
      <c r="B132" s="304">
        <v>0.13389623840000001</v>
      </c>
    </row>
    <row r="133" spans="1:2">
      <c r="A133" s="305">
        <v>42732</v>
      </c>
      <c r="B133" s="304">
        <v>8.1739639696000008</v>
      </c>
    </row>
    <row r="134" spans="1:2">
      <c r="A134" s="305">
        <v>42733</v>
      </c>
      <c r="B134" s="304">
        <v>0.14691899999999999</v>
      </c>
    </row>
    <row r="135" spans="1:2" ht="228.75" customHeight="1">
      <c r="A135" s="465" t="s">
        <v>638</v>
      </c>
      <c r="B135" s="466"/>
    </row>
  </sheetData>
  <mergeCells count="1">
    <mergeCell ref="A135:B135"/>
  </mergeCells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134"/>
  <sheetViews>
    <sheetView showGridLines="0" workbookViewId="0"/>
  </sheetViews>
  <sheetFormatPr defaultRowHeight="16.5"/>
  <cols>
    <col min="1" max="1" width="11.125" customWidth="1"/>
    <col min="2" max="2" width="26.25" customWidth="1"/>
    <col min="3" max="3" width="28.625" customWidth="1"/>
  </cols>
  <sheetData>
    <row r="1" spans="1:3">
      <c r="A1" s="177" t="s">
        <v>486</v>
      </c>
      <c r="B1" s="2"/>
    </row>
    <row r="2" spans="1:3">
      <c r="A2" s="54"/>
      <c r="B2" s="2"/>
    </row>
    <row r="3" spans="1:3">
      <c r="A3" s="300" t="s">
        <v>640</v>
      </c>
      <c r="B3" s="2"/>
    </row>
    <row r="4" spans="1:3">
      <c r="A4" s="54" t="s">
        <v>223</v>
      </c>
      <c r="B4" s="2"/>
    </row>
    <row r="7" spans="1:3">
      <c r="A7" s="2"/>
      <c r="C7" s="301" t="s">
        <v>636</v>
      </c>
    </row>
    <row r="8" spans="1:3" ht="31.5">
      <c r="A8" s="2"/>
      <c r="B8" s="302" t="s">
        <v>641</v>
      </c>
      <c r="C8" s="302" t="s">
        <v>642</v>
      </c>
    </row>
    <row r="9" spans="1:3">
      <c r="A9" s="305">
        <v>42552</v>
      </c>
      <c r="B9" s="306">
        <v>0</v>
      </c>
      <c r="C9" s="306">
        <v>76.901790900000009</v>
      </c>
    </row>
    <row r="10" spans="1:3">
      <c r="A10" s="305">
        <v>42556</v>
      </c>
      <c r="B10" s="306">
        <v>0</v>
      </c>
      <c r="C10" s="306">
        <v>0</v>
      </c>
    </row>
    <row r="11" spans="1:3">
      <c r="A11" s="305">
        <v>42557</v>
      </c>
      <c r="B11" s="306">
        <v>0</v>
      </c>
      <c r="C11" s="306">
        <v>0</v>
      </c>
    </row>
    <row r="12" spans="1:3">
      <c r="A12" s="305">
        <v>42558</v>
      </c>
      <c r="B12" s="306">
        <v>0</v>
      </c>
      <c r="C12" s="306">
        <v>0</v>
      </c>
    </row>
    <row r="13" spans="1:3">
      <c r="A13" s="305">
        <v>42559</v>
      </c>
      <c r="B13" s="306">
        <v>0</v>
      </c>
      <c r="C13" s="306">
        <v>0</v>
      </c>
    </row>
    <row r="14" spans="1:3">
      <c r="A14" s="305">
        <v>42562</v>
      </c>
      <c r="B14" s="306">
        <v>0</v>
      </c>
      <c r="C14" s="306">
        <v>0</v>
      </c>
    </row>
    <row r="15" spans="1:3">
      <c r="A15" s="305">
        <v>42563</v>
      </c>
      <c r="B15" s="306">
        <v>0</v>
      </c>
      <c r="C15" s="306">
        <v>0</v>
      </c>
    </row>
    <row r="16" spans="1:3">
      <c r="A16" s="305">
        <v>42564</v>
      </c>
      <c r="B16" s="306">
        <v>0</v>
      </c>
      <c r="C16" s="306">
        <v>0</v>
      </c>
    </row>
    <row r="17" spans="1:3">
      <c r="A17" s="305">
        <v>42565</v>
      </c>
      <c r="B17" s="306">
        <v>0</v>
      </c>
      <c r="C17" s="306">
        <v>0</v>
      </c>
    </row>
    <row r="18" spans="1:3">
      <c r="A18" s="305">
        <v>42566</v>
      </c>
      <c r="B18" s="306">
        <v>0</v>
      </c>
      <c r="C18" s="306">
        <v>0</v>
      </c>
    </row>
    <row r="19" spans="1:3">
      <c r="A19" s="305">
        <v>42569</v>
      </c>
      <c r="B19" s="306">
        <v>0</v>
      </c>
      <c r="C19" s="306">
        <v>0</v>
      </c>
    </row>
    <row r="20" spans="1:3">
      <c r="A20" s="305">
        <v>42570</v>
      </c>
      <c r="B20" s="306">
        <v>0</v>
      </c>
      <c r="C20" s="306">
        <v>0</v>
      </c>
    </row>
    <row r="21" spans="1:3">
      <c r="A21" s="305">
        <v>42571</v>
      </c>
      <c r="B21" s="306">
        <v>0</v>
      </c>
      <c r="C21" s="306">
        <v>0</v>
      </c>
    </row>
    <row r="22" spans="1:3">
      <c r="A22" s="305">
        <v>42572</v>
      </c>
      <c r="B22" s="306">
        <v>0</v>
      </c>
      <c r="C22" s="306">
        <v>0</v>
      </c>
    </row>
    <row r="23" spans="1:3">
      <c r="A23" s="305">
        <v>42573</v>
      </c>
      <c r="B23" s="306">
        <v>0</v>
      </c>
      <c r="C23" s="306">
        <v>0</v>
      </c>
    </row>
    <row r="24" spans="1:3">
      <c r="A24" s="305">
        <v>42576</v>
      </c>
      <c r="B24" s="306">
        <v>0</v>
      </c>
      <c r="C24" s="306">
        <v>0</v>
      </c>
    </row>
    <row r="25" spans="1:3">
      <c r="A25" s="305">
        <v>42577</v>
      </c>
      <c r="B25" s="306">
        <v>0</v>
      </c>
      <c r="C25" s="306">
        <v>0</v>
      </c>
    </row>
    <row r="26" spans="1:3">
      <c r="A26" s="305">
        <v>42578</v>
      </c>
      <c r="B26" s="306">
        <v>0</v>
      </c>
      <c r="C26" s="306">
        <v>0</v>
      </c>
    </row>
    <row r="27" spans="1:3">
      <c r="A27" s="305">
        <v>42579</v>
      </c>
      <c r="B27" s="306">
        <v>0</v>
      </c>
      <c r="C27" s="306">
        <v>0</v>
      </c>
    </row>
    <row r="28" spans="1:3">
      <c r="A28" s="305">
        <v>42580</v>
      </c>
      <c r="B28" s="306">
        <v>0</v>
      </c>
      <c r="C28" s="306">
        <v>0</v>
      </c>
    </row>
    <row r="29" spans="1:3">
      <c r="A29" s="305">
        <v>42583</v>
      </c>
      <c r="B29" s="306">
        <v>0</v>
      </c>
      <c r="C29" s="306">
        <v>0</v>
      </c>
    </row>
    <row r="30" spans="1:3">
      <c r="A30" s="305">
        <v>42584</v>
      </c>
      <c r="B30" s="306">
        <v>0</v>
      </c>
      <c r="C30" s="306">
        <v>0</v>
      </c>
    </row>
    <row r="31" spans="1:3">
      <c r="A31" s="305">
        <v>42585</v>
      </c>
      <c r="B31" s="306">
        <v>0</v>
      </c>
      <c r="C31" s="306">
        <v>0</v>
      </c>
    </row>
    <row r="32" spans="1:3">
      <c r="A32" s="305">
        <v>42586</v>
      </c>
      <c r="B32" s="306">
        <v>0</v>
      </c>
      <c r="C32" s="306">
        <v>0</v>
      </c>
    </row>
    <row r="33" spans="1:3">
      <c r="A33" s="305">
        <v>42587</v>
      </c>
      <c r="B33" s="306">
        <v>0</v>
      </c>
      <c r="C33" s="306">
        <v>0</v>
      </c>
    </row>
    <row r="34" spans="1:3">
      <c r="A34" s="305">
        <v>42590</v>
      </c>
      <c r="B34" s="306">
        <v>0</v>
      </c>
      <c r="C34" s="306">
        <v>0</v>
      </c>
    </row>
    <row r="35" spans="1:3">
      <c r="A35" s="305">
        <v>42591</v>
      </c>
      <c r="B35" s="306">
        <v>0</v>
      </c>
      <c r="C35" s="306">
        <v>0</v>
      </c>
    </row>
    <row r="36" spans="1:3">
      <c r="A36" s="305">
        <v>42592</v>
      </c>
      <c r="B36" s="306">
        <v>0</v>
      </c>
      <c r="C36" s="306">
        <v>0</v>
      </c>
    </row>
    <row r="37" spans="1:3">
      <c r="A37" s="305">
        <v>42593</v>
      </c>
      <c r="B37" s="306">
        <v>0</v>
      </c>
      <c r="C37" s="306">
        <v>0</v>
      </c>
    </row>
    <row r="38" spans="1:3">
      <c r="A38" s="305">
        <v>42594</v>
      </c>
      <c r="B38" s="306">
        <v>0</v>
      </c>
      <c r="C38" s="306">
        <v>0</v>
      </c>
    </row>
    <row r="39" spans="1:3">
      <c r="A39" s="305">
        <v>42597</v>
      </c>
      <c r="B39" s="306">
        <v>0</v>
      </c>
      <c r="C39" s="306">
        <v>0</v>
      </c>
    </row>
    <row r="40" spans="1:3">
      <c r="A40" s="305">
        <v>42598</v>
      </c>
      <c r="B40" s="306">
        <v>0</v>
      </c>
      <c r="C40" s="306">
        <v>0</v>
      </c>
    </row>
    <row r="41" spans="1:3">
      <c r="A41" s="305">
        <v>42599</v>
      </c>
      <c r="B41" s="306">
        <v>0</v>
      </c>
      <c r="C41" s="306">
        <v>0</v>
      </c>
    </row>
    <row r="42" spans="1:3">
      <c r="A42" s="305">
        <v>42600</v>
      </c>
      <c r="B42" s="306">
        <v>0</v>
      </c>
      <c r="C42" s="306">
        <v>0</v>
      </c>
    </row>
    <row r="43" spans="1:3">
      <c r="A43" s="305">
        <v>42601</v>
      </c>
      <c r="B43" s="306">
        <v>0</v>
      </c>
      <c r="C43" s="306">
        <v>0</v>
      </c>
    </row>
    <row r="44" spans="1:3">
      <c r="A44" s="305">
        <v>42604</v>
      </c>
      <c r="B44" s="306">
        <v>0</v>
      </c>
      <c r="C44" s="306">
        <v>0</v>
      </c>
    </row>
    <row r="45" spans="1:3">
      <c r="A45" s="305">
        <v>42605</v>
      </c>
      <c r="B45" s="306">
        <v>0</v>
      </c>
      <c r="C45" s="306">
        <v>0</v>
      </c>
    </row>
    <row r="46" spans="1:3">
      <c r="A46" s="305">
        <v>42606</v>
      </c>
      <c r="B46" s="306">
        <v>0</v>
      </c>
      <c r="C46" s="306">
        <v>0</v>
      </c>
    </row>
    <row r="47" spans="1:3">
      <c r="A47" s="305">
        <v>42607</v>
      </c>
      <c r="B47" s="306">
        <v>0</v>
      </c>
      <c r="C47" s="306">
        <v>0</v>
      </c>
    </row>
    <row r="48" spans="1:3">
      <c r="A48" s="305">
        <v>42608</v>
      </c>
      <c r="B48" s="306">
        <v>0</v>
      </c>
      <c r="C48" s="306">
        <v>0</v>
      </c>
    </row>
    <row r="49" spans="1:3">
      <c r="A49" s="305">
        <v>42611</v>
      </c>
      <c r="B49" s="306">
        <v>0</v>
      </c>
      <c r="C49" s="306">
        <v>0</v>
      </c>
    </row>
    <row r="50" spans="1:3">
      <c r="A50" s="305">
        <v>42612</v>
      </c>
      <c r="B50" s="306">
        <v>0</v>
      </c>
      <c r="C50" s="306">
        <v>0</v>
      </c>
    </row>
    <row r="51" spans="1:3">
      <c r="A51" s="305">
        <v>42613</v>
      </c>
      <c r="B51" s="306">
        <v>0</v>
      </c>
      <c r="C51" s="306">
        <v>0</v>
      </c>
    </row>
    <row r="52" spans="1:3">
      <c r="A52" s="305">
        <v>42614</v>
      </c>
      <c r="B52" s="306">
        <v>0</v>
      </c>
      <c r="C52" s="306">
        <v>0</v>
      </c>
    </row>
    <row r="53" spans="1:3">
      <c r="A53" s="305">
        <v>42615</v>
      </c>
      <c r="B53" s="306">
        <v>0</v>
      </c>
      <c r="C53" s="306">
        <v>0</v>
      </c>
    </row>
    <row r="54" spans="1:3">
      <c r="A54" s="305">
        <v>42619</v>
      </c>
      <c r="B54" s="306">
        <v>0</v>
      </c>
      <c r="C54" s="306">
        <v>0</v>
      </c>
    </row>
    <row r="55" spans="1:3">
      <c r="A55" s="305">
        <v>42621</v>
      </c>
      <c r="B55" s="306">
        <v>0</v>
      </c>
      <c r="C55" s="306">
        <v>0</v>
      </c>
    </row>
    <row r="56" spans="1:3">
      <c r="A56" s="305">
        <v>42622</v>
      </c>
      <c r="B56" s="306">
        <v>0</v>
      </c>
      <c r="C56" s="306">
        <v>0</v>
      </c>
    </row>
    <row r="57" spans="1:3">
      <c r="A57" s="305">
        <v>42625</v>
      </c>
      <c r="B57" s="306">
        <v>0</v>
      </c>
      <c r="C57" s="306">
        <v>0</v>
      </c>
    </row>
    <row r="58" spans="1:3">
      <c r="A58" s="305">
        <v>42626</v>
      </c>
      <c r="B58" s="306">
        <v>0</v>
      </c>
      <c r="C58" s="306">
        <v>0</v>
      </c>
    </row>
    <row r="59" spans="1:3">
      <c r="A59" s="305">
        <v>42627</v>
      </c>
      <c r="B59" s="306">
        <v>0</v>
      </c>
      <c r="C59" s="306">
        <v>0</v>
      </c>
    </row>
    <row r="60" spans="1:3">
      <c r="A60" s="305">
        <v>42628</v>
      </c>
      <c r="B60" s="306">
        <v>0</v>
      </c>
      <c r="C60" s="306">
        <v>0</v>
      </c>
    </row>
    <row r="61" spans="1:3">
      <c r="A61" s="305">
        <v>42629</v>
      </c>
      <c r="B61" s="306">
        <v>0</v>
      </c>
      <c r="C61" s="306">
        <v>0</v>
      </c>
    </row>
    <row r="62" spans="1:3">
      <c r="A62" s="305">
        <v>42632</v>
      </c>
      <c r="B62" s="306">
        <v>0</v>
      </c>
      <c r="C62" s="306">
        <v>0</v>
      </c>
    </row>
    <row r="63" spans="1:3">
      <c r="A63" s="305">
        <v>42633</v>
      </c>
      <c r="B63" s="306">
        <v>0</v>
      </c>
      <c r="C63" s="306">
        <v>0</v>
      </c>
    </row>
    <row r="64" spans="1:3">
      <c r="A64" s="305">
        <v>42634</v>
      </c>
      <c r="B64" s="306">
        <v>0</v>
      </c>
      <c r="C64" s="306">
        <v>0</v>
      </c>
    </row>
    <row r="65" spans="1:3">
      <c r="A65" s="305">
        <v>42635</v>
      </c>
      <c r="B65" s="306">
        <v>0</v>
      </c>
      <c r="C65" s="306">
        <v>0</v>
      </c>
    </row>
    <row r="66" spans="1:3">
      <c r="A66" s="305">
        <v>42636</v>
      </c>
      <c r="B66" s="306">
        <v>0</v>
      </c>
      <c r="C66" s="306">
        <v>0</v>
      </c>
    </row>
    <row r="67" spans="1:3">
      <c r="A67" s="305">
        <v>42639</v>
      </c>
      <c r="B67" s="306">
        <v>0</v>
      </c>
      <c r="C67" s="306">
        <v>0</v>
      </c>
    </row>
    <row r="68" spans="1:3">
      <c r="A68" s="305">
        <v>42640</v>
      </c>
      <c r="B68" s="306">
        <v>0</v>
      </c>
      <c r="C68" s="306">
        <v>0</v>
      </c>
    </row>
    <row r="69" spans="1:3">
      <c r="A69" s="305">
        <v>42641</v>
      </c>
      <c r="B69" s="306">
        <v>0</v>
      </c>
      <c r="C69" s="306">
        <v>0</v>
      </c>
    </row>
    <row r="70" spans="1:3">
      <c r="A70" s="305">
        <v>42642</v>
      </c>
      <c r="B70" s="306">
        <v>0</v>
      </c>
      <c r="C70" s="306">
        <v>0</v>
      </c>
    </row>
    <row r="71" spans="1:3">
      <c r="A71" s="305">
        <v>42643</v>
      </c>
      <c r="B71" s="306">
        <v>0</v>
      </c>
      <c r="C71" s="306">
        <v>0</v>
      </c>
    </row>
    <row r="72" spans="1:3">
      <c r="A72" s="305">
        <v>42646</v>
      </c>
      <c r="B72" s="306">
        <v>0</v>
      </c>
      <c r="C72" s="306">
        <v>0</v>
      </c>
    </row>
    <row r="73" spans="1:3">
      <c r="A73" s="305">
        <v>42647</v>
      </c>
      <c r="B73" s="306">
        <v>0</v>
      </c>
      <c r="C73" s="306">
        <v>0</v>
      </c>
    </row>
    <row r="74" spans="1:3">
      <c r="A74" s="305">
        <v>42648</v>
      </c>
      <c r="B74" s="306">
        <v>0</v>
      </c>
      <c r="C74" s="306">
        <v>0</v>
      </c>
    </row>
    <row r="75" spans="1:3">
      <c r="A75" s="305">
        <v>42649</v>
      </c>
      <c r="B75" s="306">
        <v>0</v>
      </c>
      <c r="C75" s="306">
        <v>0</v>
      </c>
    </row>
    <row r="76" spans="1:3">
      <c r="A76" s="305">
        <v>42650</v>
      </c>
      <c r="B76" s="306">
        <v>0</v>
      </c>
      <c r="C76" s="306">
        <v>0</v>
      </c>
    </row>
    <row r="77" spans="1:3">
      <c r="A77" s="305">
        <v>42654</v>
      </c>
      <c r="B77" s="306">
        <v>0</v>
      </c>
      <c r="C77" s="306">
        <v>0</v>
      </c>
    </row>
    <row r="78" spans="1:3">
      <c r="A78" s="305">
        <v>42656</v>
      </c>
      <c r="B78" s="306">
        <v>0</v>
      </c>
      <c r="C78" s="306">
        <v>0</v>
      </c>
    </row>
    <row r="79" spans="1:3">
      <c r="A79" s="305">
        <v>42657</v>
      </c>
      <c r="B79" s="306">
        <v>0</v>
      </c>
      <c r="C79" s="306">
        <v>0</v>
      </c>
    </row>
    <row r="80" spans="1:3">
      <c r="A80" s="305">
        <v>42660</v>
      </c>
      <c r="B80" s="306">
        <v>0</v>
      </c>
      <c r="C80" s="306">
        <v>0</v>
      </c>
    </row>
    <row r="81" spans="1:3">
      <c r="A81" s="305">
        <v>42661</v>
      </c>
      <c r="B81" s="306">
        <v>0</v>
      </c>
      <c r="C81" s="306">
        <v>0</v>
      </c>
    </row>
    <row r="82" spans="1:3">
      <c r="A82" s="305">
        <v>42662</v>
      </c>
      <c r="B82" s="306">
        <v>0</v>
      </c>
      <c r="C82" s="306">
        <v>0</v>
      </c>
    </row>
    <row r="83" spans="1:3">
      <c r="A83" s="305">
        <v>42663</v>
      </c>
      <c r="B83" s="306">
        <v>0</v>
      </c>
      <c r="C83" s="306">
        <v>0</v>
      </c>
    </row>
    <row r="84" spans="1:3">
      <c r="A84" s="305">
        <v>42664</v>
      </c>
      <c r="B84" s="306">
        <v>0</v>
      </c>
      <c r="C84" s="306">
        <v>0</v>
      </c>
    </row>
    <row r="85" spans="1:3">
      <c r="A85" s="305">
        <v>42667</v>
      </c>
      <c r="B85" s="306">
        <v>0</v>
      </c>
      <c r="C85" s="306">
        <v>0</v>
      </c>
    </row>
    <row r="86" spans="1:3">
      <c r="A86" s="305">
        <v>42668</v>
      </c>
      <c r="B86" s="306">
        <v>0</v>
      </c>
      <c r="C86" s="306">
        <v>0</v>
      </c>
    </row>
    <row r="87" spans="1:3">
      <c r="A87" s="305">
        <v>42669</v>
      </c>
      <c r="B87" s="306">
        <v>0</v>
      </c>
      <c r="C87" s="306">
        <v>0</v>
      </c>
    </row>
    <row r="88" spans="1:3">
      <c r="A88" s="305">
        <v>42670</v>
      </c>
      <c r="B88" s="306">
        <v>0</v>
      </c>
      <c r="C88" s="306">
        <v>0</v>
      </c>
    </row>
    <row r="89" spans="1:3">
      <c r="A89" s="305">
        <v>42671</v>
      </c>
      <c r="B89" s="306">
        <v>0</v>
      </c>
      <c r="C89" s="306">
        <v>0</v>
      </c>
    </row>
    <row r="90" spans="1:3">
      <c r="A90" s="305">
        <v>42674</v>
      </c>
      <c r="B90" s="306">
        <v>0</v>
      </c>
      <c r="C90" s="306">
        <v>0</v>
      </c>
    </row>
    <row r="91" spans="1:3">
      <c r="A91" s="305">
        <v>42675</v>
      </c>
      <c r="B91" s="306">
        <v>0</v>
      </c>
      <c r="C91" s="306">
        <v>84.544717500000004</v>
      </c>
    </row>
    <row r="92" spans="1:3">
      <c r="A92" s="305">
        <v>42677</v>
      </c>
      <c r="B92" s="306">
        <v>0</v>
      </c>
      <c r="C92" s="306">
        <v>0</v>
      </c>
    </row>
    <row r="93" spans="1:3">
      <c r="A93" s="305">
        <v>42678</v>
      </c>
      <c r="B93" s="306">
        <v>0</v>
      </c>
      <c r="C93" s="306">
        <v>0</v>
      </c>
    </row>
    <row r="94" spans="1:3">
      <c r="A94" s="305">
        <v>42681</v>
      </c>
      <c r="B94" s="306">
        <v>0</v>
      </c>
      <c r="C94" s="306">
        <v>0</v>
      </c>
    </row>
    <row r="95" spans="1:3">
      <c r="A95" s="305">
        <v>42682</v>
      </c>
      <c r="B95" s="306">
        <v>0</v>
      </c>
      <c r="C95" s="306">
        <v>0</v>
      </c>
    </row>
    <row r="96" spans="1:3">
      <c r="A96" s="305">
        <v>42683</v>
      </c>
      <c r="B96" s="306">
        <v>0</v>
      </c>
      <c r="C96" s="306">
        <v>0</v>
      </c>
    </row>
    <row r="97" spans="1:3">
      <c r="A97" s="305">
        <v>42684</v>
      </c>
      <c r="B97" s="306">
        <v>0</v>
      </c>
      <c r="C97" s="306">
        <v>0</v>
      </c>
    </row>
    <row r="98" spans="1:3">
      <c r="A98" s="305">
        <v>42688</v>
      </c>
      <c r="B98" s="306">
        <v>0</v>
      </c>
      <c r="C98" s="306">
        <v>0</v>
      </c>
    </row>
    <row r="99" spans="1:3">
      <c r="A99" s="305">
        <v>42690</v>
      </c>
      <c r="B99" s="306">
        <v>0</v>
      </c>
      <c r="C99" s="306">
        <v>0</v>
      </c>
    </row>
    <row r="100" spans="1:3">
      <c r="A100" s="305">
        <v>42691</v>
      </c>
      <c r="B100" s="306">
        <v>0</v>
      </c>
      <c r="C100" s="306">
        <v>0</v>
      </c>
    </row>
    <row r="101" spans="1:3">
      <c r="A101" s="305">
        <v>42692</v>
      </c>
      <c r="B101" s="306">
        <v>0</v>
      </c>
      <c r="C101" s="306">
        <v>0</v>
      </c>
    </row>
    <row r="102" spans="1:3">
      <c r="A102" s="305">
        <v>42695</v>
      </c>
      <c r="B102" s="306">
        <v>0</v>
      </c>
      <c r="C102" s="306">
        <v>0</v>
      </c>
    </row>
    <row r="103" spans="1:3">
      <c r="A103" s="305">
        <v>42696</v>
      </c>
      <c r="B103" s="306">
        <v>0</v>
      </c>
      <c r="C103" s="306">
        <v>0</v>
      </c>
    </row>
    <row r="104" spans="1:3">
      <c r="A104" s="305">
        <v>42697</v>
      </c>
      <c r="B104" s="306">
        <v>0</v>
      </c>
      <c r="C104" s="306">
        <v>0</v>
      </c>
    </row>
    <row r="105" spans="1:3">
      <c r="A105" s="305">
        <v>42699</v>
      </c>
      <c r="B105" s="306">
        <v>0</v>
      </c>
      <c r="C105" s="306">
        <v>0</v>
      </c>
    </row>
    <row r="106" spans="1:3">
      <c r="A106" s="305">
        <v>42702</v>
      </c>
      <c r="B106" s="306">
        <v>0</v>
      </c>
      <c r="C106" s="306">
        <v>0</v>
      </c>
    </row>
    <row r="107" spans="1:3">
      <c r="A107" s="305">
        <v>42703</v>
      </c>
      <c r="B107" s="306">
        <v>0</v>
      </c>
      <c r="C107" s="306">
        <v>0</v>
      </c>
    </row>
    <row r="108" spans="1:3">
      <c r="A108" s="305">
        <v>42704</v>
      </c>
      <c r="B108" s="306">
        <v>0</v>
      </c>
      <c r="C108" s="306">
        <v>0</v>
      </c>
    </row>
    <row r="109" spans="1:3">
      <c r="A109" s="305">
        <v>42705</v>
      </c>
      <c r="B109" s="306">
        <v>0</v>
      </c>
      <c r="C109" s="306">
        <v>0</v>
      </c>
    </row>
    <row r="110" spans="1:3">
      <c r="A110" s="305">
        <v>42706</v>
      </c>
      <c r="B110" s="306">
        <v>0</v>
      </c>
      <c r="C110" s="306">
        <v>0</v>
      </c>
    </row>
    <row r="111" spans="1:3">
      <c r="A111" s="305">
        <v>42709</v>
      </c>
      <c r="B111" s="306">
        <v>0</v>
      </c>
      <c r="C111" s="306">
        <v>0</v>
      </c>
    </row>
    <row r="112" spans="1:3">
      <c r="A112" s="305">
        <v>42710</v>
      </c>
      <c r="B112" s="306">
        <v>0</v>
      </c>
      <c r="C112" s="306">
        <v>0</v>
      </c>
    </row>
    <row r="113" spans="1:3">
      <c r="A113" s="305">
        <v>42711</v>
      </c>
      <c r="B113" s="306">
        <v>0</v>
      </c>
      <c r="C113" s="306">
        <v>0</v>
      </c>
    </row>
    <row r="114" spans="1:3">
      <c r="A114" s="305">
        <v>42712</v>
      </c>
      <c r="B114" s="306">
        <v>0</v>
      </c>
      <c r="C114" s="306">
        <v>0</v>
      </c>
    </row>
    <row r="115" spans="1:3">
      <c r="A115" s="305">
        <v>42713</v>
      </c>
      <c r="B115" s="306">
        <v>0</v>
      </c>
      <c r="C115" s="306">
        <v>0</v>
      </c>
    </row>
    <row r="116" spans="1:3">
      <c r="A116" s="305">
        <v>42716</v>
      </c>
      <c r="B116" s="306">
        <v>0</v>
      </c>
      <c r="C116" s="306">
        <v>0</v>
      </c>
    </row>
    <row r="117" spans="1:3">
      <c r="A117" s="305">
        <v>42717</v>
      </c>
      <c r="B117" s="306">
        <v>0</v>
      </c>
      <c r="C117" s="306">
        <v>0</v>
      </c>
    </row>
    <row r="118" spans="1:3">
      <c r="A118" s="305">
        <v>42718</v>
      </c>
      <c r="B118" s="306">
        <v>0</v>
      </c>
      <c r="C118" s="306">
        <v>0</v>
      </c>
    </row>
    <row r="119" spans="1:3">
      <c r="A119" s="305">
        <v>42719</v>
      </c>
      <c r="B119" s="306">
        <v>0</v>
      </c>
      <c r="C119" s="306">
        <v>0</v>
      </c>
    </row>
    <row r="120" spans="1:3">
      <c r="A120" s="305">
        <v>42720</v>
      </c>
      <c r="B120" s="306">
        <v>0</v>
      </c>
      <c r="C120" s="306">
        <v>0</v>
      </c>
    </row>
    <row r="121" spans="1:3">
      <c r="A121" s="305">
        <v>42723</v>
      </c>
      <c r="B121" s="306">
        <v>0</v>
      </c>
      <c r="C121" s="306">
        <v>0</v>
      </c>
    </row>
    <row r="122" spans="1:3">
      <c r="A122" s="305">
        <v>42724</v>
      </c>
      <c r="B122" s="306">
        <v>0</v>
      </c>
      <c r="C122" s="306">
        <v>0</v>
      </c>
    </row>
    <row r="123" spans="1:3">
      <c r="A123" s="305">
        <v>42725</v>
      </c>
      <c r="B123" s="306">
        <v>0</v>
      </c>
      <c r="C123" s="306">
        <v>0</v>
      </c>
    </row>
    <row r="124" spans="1:3">
      <c r="A124" s="305">
        <v>42726</v>
      </c>
      <c r="B124" s="306">
        <v>0</v>
      </c>
      <c r="C124" s="306">
        <v>0</v>
      </c>
    </row>
    <row r="125" spans="1:3">
      <c r="A125" s="305">
        <v>42727</v>
      </c>
      <c r="B125" s="306">
        <v>0</v>
      </c>
      <c r="C125" s="306">
        <v>0</v>
      </c>
    </row>
    <row r="126" spans="1:3">
      <c r="A126" s="305">
        <v>42731</v>
      </c>
      <c r="B126" s="306">
        <v>0</v>
      </c>
      <c r="C126" s="306">
        <v>276.41143732999996</v>
      </c>
    </row>
    <row r="127" spans="1:3">
      <c r="A127" s="305">
        <v>42732</v>
      </c>
      <c r="B127" s="306">
        <v>0</v>
      </c>
      <c r="C127" s="306">
        <v>15.33901734</v>
      </c>
    </row>
    <row r="128" spans="1:3">
      <c r="A128" s="305">
        <v>42733</v>
      </c>
      <c r="B128" s="306">
        <v>0</v>
      </c>
      <c r="C128" s="306">
        <v>0</v>
      </c>
    </row>
    <row r="129" spans="1:3" ht="49.5" customHeight="1">
      <c r="A129" s="467" t="s">
        <v>643</v>
      </c>
      <c r="B129" s="468"/>
      <c r="C129" s="468"/>
    </row>
    <row r="130" spans="1:3" ht="50.25" customHeight="1">
      <c r="A130" s="467" t="s">
        <v>644</v>
      </c>
      <c r="B130" s="468"/>
      <c r="C130" s="468"/>
    </row>
    <row r="131" spans="1:3">
      <c r="A131" s="305"/>
    </row>
    <row r="132" spans="1:3">
      <c r="A132" s="305"/>
    </row>
    <row r="133" spans="1:3">
      <c r="A133" s="305"/>
    </row>
    <row r="134" spans="1:3">
      <c r="A134" s="305"/>
    </row>
  </sheetData>
  <mergeCells count="2">
    <mergeCell ref="A129:C129"/>
    <mergeCell ref="A130:C13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14"/>
  <sheetViews>
    <sheetView showGridLines="0" zoomScaleNormal="100" workbookViewId="0">
      <selection sqref="A1:L1"/>
    </sheetView>
  </sheetViews>
  <sheetFormatPr defaultRowHeight="15.75"/>
  <cols>
    <col min="1" max="1" width="9" style="79"/>
    <col min="2" max="2" width="16.625" style="79" customWidth="1"/>
    <col min="3" max="3" width="20.75" style="79" customWidth="1"/>
    <col min="4" max="4" width="19.5" style="79" customWidth="1"/>
    <col min="5" max="8" width="16.625" style="79" customWidth="1"/>
    <col min="9" max="9" width="26.25" style="79" customWidth="1"/>
    <col min="10" max="10" width="19.375" style="79" customWidth="1"/>
    <col min="11" max="11" width="21.75" style="79" customWidth="1"/>
    <col min="12" max="12" width="16.625" style="79" customWidth="1"/>
    <col min="13" max="16384" width="9" style="79"/>
  </cols>
  <sheetData>
    <row r="1" spans="1:15" s="8" customFormat="1" ht="20.100000000000001" customHeight="1">
      <c r="A1" s="423" t="s">
        <v>654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320"/>
      <c r="N1" s="320"/>
      <c r="O1" s="320"/>
    </row>
    <row r="2" spans="1:15" s="8" customFormat="1" ht="20.100000000000001" customHeight="1">
      <c r="A2" s="310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s="8" customFormat="1" ht="20.100000000000001" customHeight="1">
      <c r="A3" s="311" t="s">
        <v>655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s="9" customFormat="1" ht="33.75" customHeight="1">
      <c r="A4" s="312" t="s">
        <v>434</v>
      </c>
      <c r="B4" s="313" t="s">
        <v>656</v>
      </c>
      <c r="C4" s="313" t="s">
        <v>657</v>
      </c>
      <c r="D4" s="313" t="s">
        <v>658</v>
      </c>
      <c r="E4" s="313" t="s">
        <v>659</v>
      </c>
      <c r="F4" s="313" t="s">
        <v>660</v>
      </c>
      <c r="G4" s="313" t="s">
        <v>661</v>
      </c>
      <c r="H4" s="313" t="s">
        <v>662</v>
      </c>
      <c r="I4" s="313" t="s">
        <v>663</v>
      </c>
      <c r="J4" s="313" t="s">
        <v>664</v>
      </c>
      <c r="K4" s="313" t="s">
        <v>665</v>
      </c>
      <c r="L4" s="313" t="s">
        <v>666</v>
      </c>
    </row>
    <row r="5" spans="1:15" s="9" customFormat="1" ht="20.100000000000001" customHeight="1">
      <c r="A5" s="314">
        <v>2011</v>
      </c>
      <c r="B5" s="315">
        <v>3767013.7583282702</v>
      </c>
      <c r="C5" s="315">
        <v>75306.206391140004</v>
      </c>
      <c r="D5" s="315">
        <v>618735.4291745302</v>
      </c>
      <c r="E5" s="315">
        <v>131397.72879468999</v>
      </c>
      <c r="F5" s="315">
        <v>951354.96285014623</v>
      </c>
      <c r="G5" s="315">
        <v>1876353.6053019699</v>
      </c>
      <c r="H5" s="315">
        <v>17748.419999999998</v>
      </c>
      <c r="I5" s="315">
        <v>369724.51223779999</v>
      </c>
      <c r="J5" s="315">
        <v>30616.365683570002</v>
      </c>
      <c r="K5" s="315">
        <v>60677.56093557</v>
      </c>
      <c r="L5" s="315">
        <v>25611.441775900003</v>
      </c>
      <c r="M5" s="316"/>
    </row>
    <row r="6" spans="1:15" s="9" customFormat="1" ht="20.100000000000001" customHeight="1">
      <c r="A6" s="314">
        <v>2012</v>
      </c>
      <c r="B6" s="315">
        <v>4443290.5115574002</v>
      </c>
      <c r="C6" s="315">
        <v>90018.523842179988</v>
      </c>
      <c r="D6" s="315">
        <v>709460.5500437197</v>
      </c>
      <c r="E6" s="315">
        <v>148092.59628140999</v>
      </c>
      <c r="F6" s="315">
        <v>1049192.2529273306</v>
      </c>
      <c r="G6" s="315">
        <v>2274238.34444681</v>
      </c>
      <c r="H6" s="315">
        <v>40255.809654999997</v>
      </c>
      <c r="I6" s="315">
        <v>344749.02127235004</v>
      </c>
      <c r="J6" s="315">
        <v>30714.679712960009</v>
      </c>
      <c r="K6" s="315">
        <v>55826.923177440003</v>
      </c>
      <c r="L6" s="315">
        <v>28638.198232340001</v>
      </c>
      <c r="M6" s="316"/>
      <c r="N6" s="317"/>
    </row>
    <row r="7" spans="1:15" s="9" customFormat="1" ht="20.100000000000001" customHeight="1">
      <c r="A7" s="314">
        <v>2013</v>
      </c>
      <c r="B7" s="315">
        <v>4877968.9578693602</v>
      </c>
      <c r="C7" s="315">
        <v>109707.48113913</v>
      </c>
      <c r="D7" s="315">
        <v>772465.90042604972</v>
      </c>
      <c r="E7" s="315">
        <v>153123.15525712</v>
      </c>
      <c r="F7" s="315">
        <v>1127343.2021744458</v>
      </c>
      <c r="G7" s="315">
        <v>2457729.9817403196</v>
      </c>
      <c r="H7" s="315">
        <v>75029.532433270026</v>
      </c>
      <c r="I7" s="315">
        <v>364367.26476855</v>
      </c>
      <c r="J7" s="315">
        <v>33093.630733700003</v>
      </c>
      <c r="K7" s="315">
        <v>53969.519018060011</v>
      </c>
      <c r="L7" s="315">
        <v>31545.185984750002</v>
      </c>
      <c r="M7" s="316"/>
      <c r="N7" s="317"/>
    </row>
    <row r="8" spans="1:15" s="9" customFormat="1" ht="20.100000000000001" customHeight="1">
      <c r="A8" s="314">
        <v>2014</v>
      </c>
      <c r="B8" s="315">
        <v>5596532.4279331099</v>
      </c>
      <c r="C8" s="315">
        <v>132603.77795016998</v>
      </c>
      <c r="D8" s="315">
        <v>883468.51974342007</v>
      </c>
      <c r="E8" s="315">
        <v>164866.1926152755</v>
      </c>
      <c r="F8" s="315">
        <v>1211422.1599096574</v>
      </c>
      <c r="G8" s="315">
        <v>2675176.9247262902</v>
      </c>
      <c r="H8" s="315">
        <v>79238.74863722999</v>
      </c>
      <c r="I8" s="315">
        <v>401466.64126935002</v>
      </c>
      <c r="J8" s="315">
        <v>38938.597680430001</v>
      </c>
      <c r="K8" s="315">
        <v>55350.430486079997</v>
      </c>
      <c r="L8" s="315">
        <v>33679.319614147498</v>
      </c>
      <c r="M8" s="316"/>
      <c r="N8" s="317"/>
    </row>
    <row r="9" spans="1:15" s="9" customFormat="1" ht="20.100000000000001" customHeight="1">
      <c r="A9" s="314">
        <v>2015</v>
      </c>
      <c r="B9" s="315">
        <v>6105542.1279772306</v>
      </c>
      <c r="C9" s="315">
        <v>154568.20492467002</v>
      </c>
      <c r="D9" s="315">
        <v>930028.33827056969</v>
      </c>
      <c r="E9" s="315">
        <v>166558.16469201099</v>
      </c>
      <c r="F9" s="315">
        <v>1304319.7694674991</v>
      </c>
      <c r="G9" s="315">
        <v>2944354.3890389879</v>
      </c>
      <c r="H9" s="315">
        <v>86252.670915420022</v>
      </c>
      <c r="I9" s="315">
        <v>433713.50196717004</v>
      </c>
      <c r="J9" s="315">
        <v>36903.786833419996</v>
      </c>
      <c r="K9" s="315">
        <v>58934.217044180055</v>
      </c>
      <c r="L9" s="315">
        <v>33929.706158613997</v>
      </c>
      <c r="M9" s="316"/>
      <c r="N9" s="317"/>
    </row>
    <row r="10" spans="1:15" s="9" customFormat="1" ht="20.100000000000001" customHeight="1">
      <c r="A10" s="314" t="s">
        <v>667</v>
      </c>
      <c r="B10" s="315">
        <v>6036859.5140824597</v>
      </c>
      <c r="C10" s="315">
        <v>178419.21062710998</v>
      </c>
      <c r="D10" s="315">
        <v>878660.31992704002</v>
      </c>
      <c r="E10" s="315">
        <v>179719.84900317999</v>
      </c>
      <c r="F10" s="315">
        <v>1489073.1378306998</v>
      </c>
      <c r="G10" s="315">
        <v>3387013.06</v>
      </c>
      <c r="H10" s="315">
        <v>64004.57</v>
      </c>
      <c r="I10" s="315">
        <v>436201.85891159001</v>
      </c>
      <c r="J10" s="315">
        <v>39070.699560970002</v>
      </c>
      <c r="K10" s="315">
        <v>89339.57</v>
      </c>
      <c r="L10" s="315">
        <v>33263.36573908</v>
      </c>
      <c r="M10" s="316"/>
      <c r="N10" s="317"/>
    </row>
    <row r="11" spans="1:15" s="9" customFormat="1" ht="117.75" customHeight="1">
      <c r="A11" s="314" t="s">
        <v>668</v>
      </c>
      <c r="B11" s="318" t="s">
        <v>669</v>
      </c>
      <c r="C11" s="318" t="s">
        <v>670</v>
      </c>
      <c r="D11" s="318" t="s">
        <v>671</v>
      </c>
      <c r="E11" s="318" t="s">
        <v>672</v>
      </c>
      <c r="F11" s="318" t="s">
        <v>673</v>
      </c>
      <c r="G11" s="318" t="s">
        <v>674</v>
      </c>
      <c r="H11" s="318" t="s">
        <v>675</v>
      </c>
      <c r="I11" s="318" t="s">
        <v>676</v>
      </c>
      <c r="J11" s="318" t="s">
        <v>677</v>
      </c>
      <c r="K11" s="318" t="s">
        <v>678</v>
      </c>
      <c r="L11" s="318" t="s">
        <v>679</v>
      </c>
    </row>
    <row r="12" spans="1:15" s="9" customFormat="1" ht="20.100000000000001" customHeight="1">
      <c r="A12" s="314" t="s">
        <v>680</v>
      </c>
      <c r="B12" s="8" t="s">
        <v>681</v>
      </c>
      <c r="C12" s="8" t="s">
        <v>681</v>
      </c>
      <c r="D12" s="8" t="s">
        <v>681</v>
      </c>
      <c r="E12" s="8" t="s">
        <v>682</v>
      </c>
      <c r="F12" s="8" t="s">
        <v>683</v>
      </c>
      <c r="G12" s="8" t="s">
        <v>684</v>
      </c>
      <c r="H12" s="8" t="s">
        <v>684</v>
      </c>
      <c r="I12" s="8" t="s">
        <v>681</v>
      </c>
      <c r="J12" s="8" t="s">
        <v>681</v>
      </c>
      <c r="K12" s="8" t="s">
        <v>684</v>
      </c>
      <c r="L12" s="8" t="s">
        <v>682</v>
      </c>
    </row>
    <row r="13" spans="1:15" s="9" customFormat="1" ht="20.100000000000001" customHeight="1">
      <c r="A13" s="319" t="s">
        <v>685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5" s="9" customFormat="1" ht="20.100000000000001" customHeight="1">
      <c r="A14" s="319" t="s">
        <v>686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B135"/>
  <sheetViews>
    <sheetView showGridLines="0" workbookViewId="0">
      <selection activeCell="I4" sqref="I4"/>
    </sheetView>
  </sheetViews>
  <sheetFormatPr defaultRowHeight="16.5"/>
  <cols>
    <col min="1" max="1" width="9.875" bestFit="1" customWidth="1"/>
  </cols>
  <sheetData>
    <row r="1" spans="1:2">
      <c r="A1" s="177" t="s">
        <v>486</v>
      </c>
      <c r="B1" s="2"/>
    </row>
    <row r="2" spans="1:2">
      <c r="A2" s="54"/>
      <c r="B2" s="2"/>
    </row>
    <row r="3" spans="1:2">
      <c r="A3" s="300" t="s">
        <v>645</v>
      </c>
      <c r="B3" s="2"/>
    </row>
    <row r="4" spans="1:2">
      <c r="A4" s="54" t="s">
        <v>223</v>
      </c>
      <c r="B4" s="2"/>
    </row>
    <row r="7" spans="1:2">
      <c r="A7" s="2"/>
      <c r="B7" s="301" t="s">
        <v>227</v>
      </c>
    </row>
    <row r="8" spans="1:2" ht="31.5">
      <c r="A8" s="2"/>
      <c r="B8" s="302" t="s">
        <v>646</v>
      </c>
    </row>
    <row r="9" spans="1:2">
      <c r="A9" s="307">
        <v>42552</v>
      </c>
      <c r="B9" s="304">
        <v>99.897800000000004</v>
      </c>
    </row>
    <row r="10" spans="1:2">
      <c r="A10" s="307">
        <v>42555</v>
      </c>
      <c r="B10" s="304">
        <v>99.897599999999997</v>
      </c>
    </row>
    <row r="11" spans="1:2">
      <c r="A11" s="307">
        <v>42556</v>
      </c>
      <c r="B11" s="304">
        <v>99.8977</v>
      </c>
    </row>
    <row r="12" spans="1:2">
      <c r="A12" s="307">
        <v>42557</v>
      </c>
      <c r="B12" s="304">
        <v>99.847699999999989</v>
      </c>
    </row>
    <row r="13" spans="1:2">
      <c r="A13" s="307">
        <v>42558</v>
      </c>
      <c r="B13" s="304">
        <v>99.847699999999989</v>
      </c>
    </row>
    <row r="14" spans="1:2">
      <c r="A14" s="307">
        <v>42559</v>
      </c>
      <c r="B14" s="304">
        <v>99.847799999999992</v>
      </c>
    </row>
    <row r="15" spans="1:2">
      <c r="A15" s="307">
        <v>42562</v>
      </c>
      <c r="B15" s="304">
        <v>99.847899999999996</v>
      </c>
    </row>
    <row r="16" spans="1:2">
      <c r="A16" s="307">
        <v>42563</v>
      </c>
      <c r="B16" s="304">
        <v>99.847899999999996</v>
      </c>
    </row>
    <row r="17" spans="1:2">
      <c r="A17" s="307">
        <v>42564</v>
      </c>
      <c r="B17" s="304">
        <v>99.848099999999988</v>
      </c>
    </row>
    <row r="18" spans="1:2">
      <c r="A18" s="307">
        <v>42565</v>
      </c>
      <c r="B18" s="304">
        <v>99.848199999999991</v>
      </c>
    </row>
    <row r="19" spans="1:2">
      <c r="A19" s="307">
        <v>42566</v>
      </c>
      <c r="B19" s="304">
        <v>99.848299999999995</v>
      </c>
    </row>
    <row r="20" spans="1:2">
      <c r="A20" s="307">
        <v>42569</v>
      </c>
      <c r="B20" s="304">
        <v>99.852199999999996</v>
      </c>
    </row>
    <row r="21" spans="1:2">
      <c r="A21" s="307">
        <v>42570</v>
      </c>
      <c r="B21" s="304">
        <v>99.8523</v>
      </c>
    </row>
    <row r="22" spans="1:2">
      <c r="A22" s="307">
        <v>42571</v>
      </c>
      <c r="B22" s="304">
        <v>99.852500000000006</v>
      </c>
    </row>
    <row r="23" spans="1:2">
      <c r="A23" s="307">
        <v>42572</v>
      </c>
      <c r="B23" s="304">
        <v>99.852599999999995</v>
      </c>
    </row>
    <row r="24" spans="1:2">
      <c r="A24" s="307">
        <v>42573</v>
      </c>
      <c r="B24" s="304">
        <v>99.853099999999998</v>
      </c>
    </row>
    <row r="25" spans="1:2">
      <c r="A25" s="307">
        <v>42576</v>
      </c>
      <c r="B25" s="304">
        <v>99.853200000000001</v>
      </c>
    </row>
    <row r="26" spans="1:2">
      <c r="A26" s="307">
        <v>42577</v>
      </c>
      <c r="B26" s="304">
        <v>99.853300000000004</v>
      </c>
    </row>
    <row r="27" spans="1:2">
      <c r="A27" s="307">
        <v>42578</v>
      </c>
      <c r="B27" s="304">
        <v>99.853400000000008</v>
      </c>
    </row>
    <row r="28" spans="1:2">
      <c r="A28" s="307">
        <v>42579</v>
      </c>
      <c r="B28" s="304">
        <v>99.853400000000008</v>
      </c>
    </row>
    <row r="29" spans="1:2">
      <c r="A29" s="307">
        <v>42580</v>
      </c>
      <c r="B29" s="304">
        <v>99.853499999999997</v>
      </c>
    </row>
    <row r="30" spans="1:2">
      <c r="A30" s="307">
        <v>42583</v>
      </c>
      <c r="B30" s="304">
        <v>99.8536</v>
      </c>
    </row>
    <row r="31" spans="1:2">
      <c r="A31" s="307">
        <v>42584</v>
      </c>
      <c r="B31" s="304">
        <v>99.853700000000003</v>
      </c>
    </row>
    <row r="32" spans="1:2">
      <c r="A32" s="307">
        <v>42585</v>
      </c>
      <c r="B32" s="304">
        <v>99.853499999999997</v>
      </c>
    </row>
    <row r="33" spans="1:2">
      <c r="A33" s="307">
        <v>42586</v>
      </c>
      <c r="B33" s="304">
        <v>99.853499999999997</v>
      </c>
    </row>
    <row r="34" spans="1:2">
      <c r="A34" s="307">
        <v>42587</v>
      </c>
      <c r="B34" s="304">
        <v>99.853400000000008</v>
      </c>
    </row>
    <row r="35" spans="1:2">
      <c r="A35" s="307">
        <v>42590</v>
      </c>
      <c r="B35" s="304">
        <v>99.853400000000008</v>
      </c>
    </row>
    <row r="36" spans="1:2">
      <c r="A36" s="307">
        <v>42591</v>
      </c>
      <c r="B36" s="304">
        <v>99.852699999999999</v>
      </c>
    </row>
    <row r="37" spans="1:2">
      <c r="A37" s="307">
        <v>42592</v>
      </c>
      <c r="B37" s="304">
        <v>99.814099999999996</v>
      </c>
    </row>
    <row r="38" spans="1:2">
      <c r="A38" s="307">
        <v>42593</v>
      </c>
      <c r="B38" s="304">
        <v>99.799499999999995</v>
      </c>
    </row>
    <row r="39" spans="1:2">
      <c r="A39" s="307">
        <v>42594</v>
      </c>
      <c r="B39" s="304">
        <v>99.797300000000007</v>
      </c>
    </row>
    <row r="40" spans="1:2">
      <c r="A40" s="307">
        <v>42597</v>
      </c>
      <c r="B40" s="304">
        <v>99.797399999999996</v>
      </c>
    </row>
    <row r="41" spans="1:2">
      <c r="A41" s="307">
        <v>42598</v>
      </c>
      <c r="B41" s="304">
        <v>99.797800000000009</v>
      </c>
    </row>
    <row r="42" spans="1:2">
      <c r="A42" s="307">
        <v>42599</v>
      </c>
      <c r="B42" s="304">
        <v>99.798100000000005</v>
      </c>
    </row>
    <row r="43" spans="1:2">
      <c r="A43" s="307">
        <v>42600</v>
      </c>
      <c r="B43" s="304">
        <v>99.798400000000001</v>
      </c>
    </row>
    <row r="44" spans="1:2">
      <c r="A44" s="307">
        <v>42601</v>
      </c>
      <c r="B44" s="304">
        <v>99.798699999999997</v>
      </c>
    </row>
    <row r="45" spans="1:2">
      <c r="A45" s="307">
        <v>42604</v>
      </c>
      <c r="B45" s="304">
        <v>99.799099999999996</v>
      </c>
    </row>
    <row r="46" spans="1:2">
      <c r="A46" s="307">
        <v>42605</v>
      </c>
      <c r="B46" s="304">
        <v>99.799300000000002</v>
      </c>
    </row>
    <row r="47" spans="1:2">
      <c r="A47" s="307">
        <v>42606</v>
      </c>
      <c r="B47" s="304">
        <v>99.799300000000002</v>
      </c>
    </row>
    <row r="48" spans="1:2">
      <c r="A48" s="307">
        <v>42607</v>
      </c>
      <c r="B48" s="304">
        <v>99.799400000000006</v>
      </c>
    </row>
    <row r="49" spans="1:2">
      <c r="A49" s="307">
        <v>42608</v>
      </c>
      <c r="B49" s="304">
        <v>99.799400000000006</v>
      </c>
    </row>
    <row r="50" spans="1:2">
      <c r="A50" s="307">
        <v>42611</v>
      </c>
      <c r="B50" s="304">
        <v>99.799199999999999</v>
      </c>
    </row>
    <row r="51" spans="1:2">
      <c r="A51" s="307">
        <v>42612</v>
      </c>
      <c r="B51" s="304">
        <v>99.799199999999999</v>
      </c>
    </row>
    <row r="52" spans="1:2">
      <c r="A52" s="307">
        <v>42613</v>
      </c>
      <c r="B52" s="304">
        <v>99.799199999999999</v>
      </c>
    </row>
    <row r="53" spans="1:2">
      <c r="A53" s="307">
        <v>42614</v>
      </c>
      <c r="B53" s="304">
        <v>99.799199999999999</v>
      </c>
    </row>
    <row r="54" spans="1:2">
      <c r="A54" s="307">
        <v>42615</v>
      </c>
      <c r="B54" s="304">
        <v>99.799099999999996</v>
      </c>
    </row>
    <row r="55" spans="1:2">
      <c r="A55" s="307">
        <v>42618</v>
      </c>
      <c r="B55" s="304">
        <v>99.798900000000003</v>
      </c>
    </row>
    <row r="56" spans="1:2">
      <c r="A56" s="307">
        <v>42619</v>
      </c>
      <c r="B56" s="304">
        <v>99.7988</v>
      </c>
    </row>
    <row r="57" spans="1:2">
      <c r="A57" s="307">
        <v>42621</v>
      </c>
      <c r="B57" s="304">
        <v>99.798500000000004</v>
      </c>
    </row>
    <row r="58" spans="1:2">
      <c r="A58" s="307">
        <v>42622</v>
      </c>
      <c r="B58" s="304">
        <v>99.798200000000008</v>
      </c>
    </row>
    <row r="59" spans="1:2">
      <c r="A59" s="307">
        <v>42625</v>
      </c>
      <c r="B59" s="304">
        <v>99.797899999999998</v>
      </c>
    </row>
    <row r="60" spans="1:2">
      <c r="A60" s="307">
        <v>42626</v>
      </c>
      <c r="B60" s="304">
        <v>99.797300000000007</v>
      </c>
    </row>
    <row r="61" spans="1:2">
      <c r="A61" s="307">
        <v>42627</v>
      </c>
      <c r="B61" s="304">
        <v>99.796999999999997</v>
      </c>
    </row>
    <row r="62" spans="1:2">
      <c r="A62" s="307">
        <v>42628</v>
      </c>
      <c r="B62" s="304">
        <v>99.797700000000006</v>
      </c>
    </row>
    <row r="63" spans="1:2">
      <c r="A63" s="307">
        <v>42629</v>
      </c>
      <c r="B63" s="304">
        <v>99.797600000000003</v>
      </c>
    </row>
    <row r="64" spans="1:2">
      <c r="A64" s="307">
        <v>42632</v>
      </c>
      <c r="B64" s="304">
        <v>99.797399999999996</v>
      </c>
    </row>
    <row r="65" spans="1:2">
      <c r="A65" s="307">
        <v>42633</v>
      </c>
      <c r="B65" s="304">
        <v>99.797200000000004</v>
      </c>
    </row>
    <row r="66" spans="1:2">
      <c r="A66" s="307">
        <v>42634</v>
      </c>
      <c r="B66" s="304">
        <v>99.797200000000004</v>
      </c>
    </row>
    <row r="67" spans="1:2">
      <c r="A67" s="307">
        <v>42635</v>
      </c>
      <c r="B67" s="304">
        <v>99.796999999999997</v>
      </c>
    </row>
    <row r="68" spans="1:2">
      <c r="A68" s="307">
        <v>42636</v>
      </c>
      <c r="B68" s="304">
        <v>99.796599999999998</v>
      </c>
    </row>
    <row r="69" spans="1:2">
      <c r="A69" s="307">
        <v>42639</v>
      </c>
      <c r="B69" s="304">
        <v>99.796499999999995</v>
      </c>
    </row>
    <row r="70" spans="1:2">
      <c r="A70" s="307">
        <v>42640</v>
      </c>
      <c r="B70" s="304">
        <v>99.796300000000002</v>
      </c>
    </row>
    <row r="71" spans="1:2">
      <c r="A71" s="307">
        <v>42641</v>
      </c>
      <c r="B71" s="304">
        <v>99.796899999999994</v>
      </c>
    </row>
    <row r="72" spans="1:2">
      <c r="A72" s="307">
        <v>42642</v>
      </c>
      <c r="B72" s="304">
        <v>99.79679999999999</v>
      </c>
    </row>
    <row r="73" spans="1:2">
      <c r="A73" s="307">
        <v>42643</v>
      </c>
      <c r="B73" s="304">
        <v>99.797200000000004</v>
      </c>
    </row>
    <row r="74" spans="1:2">
      <c r="A74" s="307">
        <v>42646</v>
      </c>
      <c r="B74" s="304">
        <v>99.797300000000007</v>
      </c>
    </row>
    <row r="75" spans="1:2">
      <c r="A75" s="307">
        <v>42647</v>
      </c>
      <c r="B75" s="304">
        <v>99.825800000000001</v>
      </c>
    </row>
    <row r="76" spans="1:2">
      <c r="A76" s="307">
        <v>42648</v>
      </c>
      <c r="B76" s="304">
        <v>99.826000000000008</v>
      </c>
    </row>
    <row r="77" spans="1:2">
      <c r="A77" s="307">
        <v>42649</v>
      </c>
      <c r="B77" s="304">
        <v>99.826099999999997</v>
      </c>
    </row>
    <row r="78" spans="1:2">
      <c r="A78" s="307">
        <v>42650</v>
      </c>
      <c r="B78" s="304">
        <v>99.826300000000003</v>
      </c>
    </row>
    <row r="79" spans="1:2">
      <c r="A79" s="307">
        <v>42653</v>
      </c>
      <c r="B79" s="304">
        <v>99.826400000000007</v>
      </c>
    </row>
    <row r="80" spans="1:2">
      <c r="A80" s="307">
        <v>42654</v>
      </c>
      <c r="B80" s="304">
        <v>99.826499999999996</v>
      </c>
    </row>
    <row r="81" spans="1:2">
      <c r="A81" s="307">
        <v>42656</v>
      </c>
      <c r="B81" s="304">
        <v>99.826700000000002</v>
      </c>
    </row>
    <row r="82" spans="1:2">
      <c r="A82" s="307">
        <v>42657</v>
      </c>
      <c r="B82" s="304">
        <v>99.826800000000006</v>
      </c>
    </row>
    <row r="83" spans="1:2">
      <c r="A83" s="307">
        <v>42660</v>
      </c>
      <c r="B83" s="304">
        <v>99.826899999999995</v>
      </c>
    </row>
    <row r="84" spans="1:2">
      <c r="A84" s="307">
        <v>42661</v>
      </c>
      <c r="B84" s="304">
        <v>99.827100000000002</v>
      </c>
    </row>
    <row r="85" spans="1:2">
      <c r="A85" s="307">
        <v>42662</v>
      </c>
      <c r="B85" s="304">
        <v>99.795500000000004</v>
      </c>
    </row>
    <row r="86" spans="1:2">
      <c r="A86" s="307">
        <v>42663</v>
      </c>
      <c r="B86" s="304">
        <v>99.795699999999997</v>
      </c>
    </row>
    <row r="87" spans="1:2">
      <c r="A87" s="307">
        <v>42664</v>
      </c>
      <c r="B87" s="304">
        <v>99.795900000000003</v>
      </c>
    </row>
    <row r="88" spans="1:2">
      <c r="A88" s="307">
        <v>42667</v>
      </c>
      <c r="B88" s="304">
        <v>99.795999999999992</v>
      </c>
    </row>
    <row r="89" spans="1:2">
      <c r="A89" s="307">
        <v>42668</v>
      </c>
      <c r="B89" s="304">
        <v>99.796099999999996</v>
      </c>
    </row>
    <row r="90" spans="1:2">
      <c r="A90" s="307">
        <v>42669</v>
      </c>
      <c r="B90" s="304">
        <v>99.796300000000002</v>
      </c>
    </row>
    <row r="91" spans="1:2">
      <c r="A91" s="307">
        <v>42670</v>
      </c>
      <c r="B91" s="304">
        <v>99.796499999999995</v>
      </c>
    </row>
    <row r="92" spans="1:2">
      <c r="A92" s="307">
        <v>42671</v>
      </c>
      <c r="B92" s="304">
        <v>99.796599999999998</v>
      </c>
    </row>
    <row r="93" spans="1:2">
      <c r="A93" s="307">
        <v>42674</v>
      </c>
      <c r="B93" s="304">
        <v>99.79679999999999</v>
      </c>
    </row>
    <row r="94" spans="1:2">
      <c r="A94" s="307">
        <v>42675</v>
      </c>
      <c r="B94" s="304">
        <v>99.796999999999997</v>
      </c>
    </row>
    <row r="95" spans="1:2">
      <c r="A95" s="307">
        <v>42677</v>
      </c>
      <c r="B95" s="304">
        <v>99.797300000000007</v>
      </c>
    </row>
    <row r="96" spans="1:2">
      <c r="A96" s="307">
        <v>42678</v>
      </c>
      <c r="B96" s="304">
        <v>99.797499999999999</v>
      </c>
    </row>
    <row r="97" spans="1:2">
      <c r="A97" s="307">
        <v>42681</v>
      </c>
      <c r="B97" s="304">
        <v>99.797700000000006</v>
      </c>
    </row>
    <row r="98" spans="1:2">
      <c r="A98" s="307">
        <v>42682</v>
      </c>
      <c r="B98" s="304">
        <v>99.797899999999998</v>
      </c>
    </row>
    <row r="99" spans="1:2">
      <c r="A99" s="307">
        <v>42683</v>
      </c>
      <c r="B99" s="304">
        <v>99.798500000000004</v>
      </c>
    </row>
    <row r="100" spans="1:2">
      <c r="A100" s="307">
        <v>42684</v>
      </c>
      <c r="B100" s="304">
        <v>99.827799999999996</v>
      </c>
    </row>
    <row r="101" spans="1:2">
      <c r="A101" s="307">
        <v>42685</v>
      </c>
      <c r="B101" s="304">
        <v>99.864699999999999</v>
      </c>
    </row>
    <row r="102" spans="1:2">
      <c r="A102" s="307">
        <v>42688</v>
      </c>
      <c r="B102" s="304">
        <v>99.857200000000006</v>
      </c>
    </row>
    <row r="103" spans="1:2">
      <c r="A103" s="307">
        <v>42690</v>
      </c>
      <c r="B103" s="304">
        <v>99.857399999999998</v>
      </c>
    </row>
    <row r="104" spans="1:2">
      <c r="A104" s="307">
        <v>42691</v>
      </c>
      <c r="B104" s="304">
        <v>99.857399999999998</v>
      </c>
    </row>
    <row r="105" spans="1:2">
      <c r="A105" s="307">
        <v>42692</v>
      </c>
      <c r="B105" s="304">
        <v>99.857399999999998</v>
      </c>
    </row>
    <row r="106" spans="1:2">
      <c r="A106" s="307">
        <v>42695</v>
      </c>
      <c r="B106" s="304">
        <v>99.857399999999998</v>
      </c>
    </row>
    <row r="107" spans="1:2">
      <c r="A107" s="307">
        <v>42696</v>
      </c>
      <c r="B107" s="304">
        <v>99.857399999999998</v>
      </c>
    </row>
    <row r="108" spans="1:2">
      <c r="A108" s="307">
        <v>42697</v>
      </c>
      <c r="B108" s="304">
        <v>99.857399999999998</v>
      </c>
    </row>
    <row r="109" spans="1:2">
      <c r="A109" s="307">
        <v>42698</v>
      </c>
      <c r="B109" s="304">
        <v>99.857399999999998</v>
      </c>
    </row>
    <row r="110" spans="1:2">
      <c r="A110" s="307">
        <v>42699</v>
      </c>
      <c r="B110" s="304">
        <v>99.857799999999997</v>
      </c>
    </row>
    <row r="111" spans="1:2">
      <c r="A111" s="307">
        <v>42702</v>
      </c>
      <c r="B111" s="304">
        <v>99.858199999999997</v>
      </c>
    </row>
    <row r="112" spans="1:2">
      <c r="A112" s="307">
        <v>42703</v>
      </c>
      <c r="B112" s="304">
        <v>99.858599999999996</v>
      </c>
    </row>
    <row r="113" spans="1:2">
      <c r="A113" s="307">
        <v>42704</v>
      </c>
      <c r="B113" s="304">
        <v>99.85929999999999</v>
      </c>
    </row>
    <row r="114" spans="1:2">
      <c r="A114" s="307">
        <v>42705</v>
      </c>
      <c r="B114" s="304">
        <v>99.859699999999989</v>
      </c>
    </row>
    <row r="115" spans="1:2">
      <c r="A115" s="307">
        <v>42706</v>
      </c>
      <c r="B115" s="304">
        <v>99.86</v>
      </c>
    </row>
    <row r="116" spans="1:2">
      <c r="A116" s="307">
        <v>42709</v>
      </c>
      <c r="B116" s="304">
        <v>99.860199999999992</v>
      </c>
    </row>
    <row r="117" spans="1:2">
      <c r="A117" s="307">
        <v>42710</v>
      </c>
      <c r="B117" s="304">
        <v>99.860399999999998</v>
      </c>
    </row>
    <row r="118" spans="1:2">
      <c r="A118" s="307">
        <v>42711</v>
      </c>
      <c r="B118" s="304">
        <v>99.86</v>
      </c>
    </row>
    <row r="119" spans="1:2">
      <c r="A119" s="307">
        <v>42712</v>
      </c>
      <c r="B119" s="304">
        <v>99.860299999999995</v>
      </c>
    </row>
    <row r="120" spans="1:2">
      <c r="A120" s="307">
        <v>42713</v>
      </c>
      <c r="B120" s="304">
        <v>99.860900000000001</v>
      </c>
    </row>
    <row r="121" spans="1:2">
      <c r="A121" s="307">
        <v>42716</v>
      </c>
      <c r="B121" s="304">
        <v>99.860500000000002</v>
      </c>
    </row>
    <row r="122" spans="1:2">
      <c r="A122" s="307">
        <v>42717</v>
      </c>
      <c r="B122" s="304">
        <v>99.860299999999995</v>
      </c>
    </row>
    <row r="123" spans="1:2">
      <c r="A123" s="307">
        <v>42718</v>
      </c>
      <c r="B123" s="304">
        <v>99.860500000000002</v>
      </c>
    </row>
    <row r="124" spans="1:2">
      <c r="A124" s="307">
        <v>42719</v>
      </c>
      <c r="B124" s="304">
        <v>99.860299999999995</v>
      </c>
    </row>
    <row r="125" spans="1:2">
      <c r="A125" s="307">
        <v>42720</v>
      </c>
      <c r="B125" s="304">
        <v>99.859499999999997</v>
      </c>
    </row>
    <row r="126" spans="1:2">
      <c r="A126" s="307">
        <v>42723</v>
      </c>
      <c r="B126" s="304">
        <v>99.858800000000002</v>
      </c>
    </row>
    <row r="127" spans="1:2">
      <c r="A127" s="307">
        <v>42724</v>
      </c>
      <c r="B127" s="304">
        <v>99.858100000000007</v>
      </c>
    </row>
    <row r="128" spans="1:2">
      <c r="A128" s="307">
        <v>42725</v>
      </c>
      <c r="B128" s="304">
        <v>99.857300000000009</v>
      </c>
    </row>
    <row r="129" spans="1:2">
      <c r="A129" s="307">
        <v>42726</v>
      </c>
      <c r="B129" s="304">
        <v>99.853000000000009</v>
      </c>
    </row>
    <row r="130" spans="1:2">
      <c r="A130" s="307">
        <v>42727</v>
      </c>
      <c r="B130" s="304">
        <v>99.852199999999996</v>
      </c>
    </row>
    <row r="131" spans="1:2">
      <c r="A131" s="307">
        <v>42730</v>
      </c>
      <c r="B131" s="304">
        <v>99.851699999999994</v>
      </c>
    </row>
    <row r="132" spans="1:2">
      <c r="A132" s="307">
        <v>42731</v>
      </c>
      <c r="B132" s="304">
        <v>99.850700000000003</v>
      </c>
    </row>
    <row r="133" spans="1:2">
      <c r="A133" s="307">
        <v>42732</v>
      </c>
      <c r="B133" s="304">
        <v>99.849699999999999</v>
      </c>
    </row>
    <row r="134" spans="1:2">
      <c r="A134" s="307">
        <v>42733</v>
      </c>
      <c r="B134" s="304">
        <v>99.847665031626093</v>
      </c>
    </row>
    <row r="135" spans="1:2" ht="210" customHeight="1">
      <c r="A135" s="465" t="s">
        <v>647</v>
      </c>
      <c r="B135" s="466"/>
    </row>
  </sheetData>
  <mergeCells count="1">
    <mergeCell ref="A135:B135"/>
  </mergeCells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26"/>
  <sheetViews>
    <sheetView showGridLines="0" workbookViewId="0"/>
  </sheetViews>
  <sheetFormatPr defaultRowHeight="15.75"/>
  <cols>
    <col min="1" max="2" width="10.625" style="264" customWidth="1"/>
    <col min="3" max="3" width="12.625" style="264" customWidth="1"/>
    <col min="4" max="4" width="14.5" style="264" bestFit="1" customWidth="1"/>
    <col min="5" max="5" width="12.625" style="264" customWidth="1"/>
    <col min="6" max="6" width="15.125" style="264" bestFit="1" customWidth="1"/>
    <col min="7" max="16384" width="9" style="264"/>
  </cols>
  <sheetData>
    <row r="1" spans="1:6">
      <c r="A1" s="177" t="s">
        <v>486</v>
      </c>
    </row>
    <row r="2" spans="1:6">
      <c r="A2" s="33" t="s">
        <v>128</v>
      </c>
    </row>
    <row r="3" spans="1:6">
      <c r="A3" s="33"/>
    </row>
    <row r="4" spans="1:6">
      <c r="A4" s="265" t="s">
        <v>790</v>
      </c>
    </row>
    <row r="6" spans="1:6">
      <c r="A6" s="266" t="s">
        <v>357</v>
      </c>
      <c r="B6" s="266" t="s">
        <v>358</v>
      </c>
      <c r="C6" s="267" t="s">
        <v>359</v>
      </c>
      <c r="D6" s="267" t="s">
        <v>360</v>
      </c>
      <c r="E6" s="267" t="s">
        <v>361</v>
      </c>
      <c r="F6" s="267" t="s">
        <v>362</v>
      </c>
    </row>
    <row r="7" spans="1:6" ht="31.5">
      <c r="A7" s="266">
        <v>201203</v>
      </c>
      <c r="B7" s="268" t="s">
        <v>363</v>
      </c>
      <c r="C7" s="269">
        <v>21.052631578947366</v>
      </c>
      <c r="D7" s="269">
        <v>39.473684210526315</v>
      </c>
      <c r="E7" s="269">
        <v>71.05263157894737</v>
      </c>
      <c r="F7" s="269">
        <v>52.631578947368418</v>
      </c>
    </row>
    <row r="8" spans="1:6">
      <c r="A8" s="266">
        <v>201206</v>
      </c>
      <c r="B8" s="266"/>
      <c r="C8" s="269">
        <v>30</v>
      </c>
      <c r="D8" s="269">
        <v>36</v>
      </c>
      <c r="E8" s="269">
        <v>69.696969696969703</v>
      </c>
      <c r="F8" s="269">
        <v>48.484848484848484</v>
      </c>
    </row>
    <row r="9" spans="1:6">
      <c r="A9" s="266">
        <v>201209</v>
      </c>
      <c r="B9" s="266"/>
      <c r="C9" s="269">
        <v>28.205128205128204</v>
      </c>
      <c r="D9" s="269">
        <v>33.333333333333329</v>
      </c>
      <c r="E9" s="269">
        <v>74.358974358974365</v>
      </c>
      <c r="F9" s="269">
        <v>43.589743589743591</v>
      </c>
    </row>
    <row r="10" spans="1:6" ht="31.5">
      <c r="A10" s="266">
        <v>201212</v>
      </c>
      <c r="B10" s="268" t="s">
        <v>364</v>
      </c>
      <c r="C10" s="269">
        <v>32</v>
      </c>
      <c r="D10" s="269">
        <v>42</v>
      </c>
      <c r="E10" s="269">
        <v>92</v>
      </c>
      <c r="F10" s="269">
        <v>40</v>
      </c>
    </row>
    <row r="11" spans="1:6">
      <c r="A11" s="266">
        <v>201303</v>
      </c>
      <c r="B11" s="266"/>
      <c r="C11" s="269">
        <v>28.000000000000004</v>
      </c>
      <c r="D11" s="269">
        <v>45</v>
      </c>
      <c r="E11" s="269">
        <v>75</v>
      </c>
      <c r="F11" s="269">
        <v>60</v>
      </c>
    </row>
    <row r="12" spans="1:6">
      <c r="A12" s="266">
        <v>201306</v>
      </c>
      <c r="B12" s="266"/>
      <c r="C12" s="269">
        <v>30.76923076923077</v>
      </c>
      <c r="D12" s="269">
        <v>35.897435897435898</v>
      </c>
      <c r="E12" s="269">
        <v>71.794871794871796</v>
      </c>
      <c r="F12" s="269">
        <v>68</v>
      </c>
    </row>
    <row r="13" spans="1:6">
      <c r="A13" s="266">
        <v>201309</v>
      </c>
      <c r="B13" s="266"/>
      <c r="C13" s="269">
        <v>36</v>
      </c>
      <c r="D13" s="269">
        <v>37</v>
      </c>
      <c r="E13" s="269">
        <v>63</v>
      </c>
      <c r="F13" s="269">
        <v>74</v>
      </c>
    </row>
    <row r="14" spans="1:6" ht="31.5">
      <c r="A14" s="266">
        <v>201312</v>
      </c>
      <c r="B14" s="268" t="s">
        <v>365</v>
      </c>
      <c r="C14" s="269">
        <v>41.935483870967744</v>
      </c>
      <c r="D14" s="269">
        <v>38.70967741935484</v>
      </c>
      <c r="E14" s="269">
        <v>54.838709677419352</v>
      </c>
      <c r="F14" s="269">
        <v>67.741935483870961</v>
      </c>
    </row>
    <row r="15" spans="1:6">
      <c r="A15" s="266">
        <v>201403</v>
      </c>
      <c r="B15" s="268"/>
      <c r="C15" s="269">
        <v>40</v>
      </c>
      <c r="D15" s="269">
        <v>34.210526315789473</v>
      </c>
      <c r="E15" s="269">
        <v>52</v>
      </c>
      <c r="F15" s="269">
        <v>60.526315789473685</v>
      </c>
    </row>
    <row r="16" spans="1:6">
      <c r="A16" s="266">
        <v>201406</v>
      </c>
      <c r="B16" s="266"/>
      <c r="C16" s="269">
        <v>42</v>
      </c>
      <c r="D16" s="269">
        <v>37.209302325581397</v>
      </c>
      <c r="E16" s="269">
        <v>58.139534883720934</v>
      </c>
      <c r="F16" s="269">
        <v>53.488372093023251</v>
      </c>
    </row>
    <row r="17" spans="1:6">
      <c r="A17" s="266">
        <v>201409</v>
      </c>
      <c r="B17" s="266"/>
      <c r="C17" s="269">
        <v>44</v>
      </c>
      <c r="D17" s="269">
        <v>46.666666666666664</v>
      </c>
      <c r="E17" s="269">
        <v>71.111111111111114</v>
      </c>
      <c r="F17" s="269">
        <v>53</v>
      </c>
    </row>
    <row r="18" spans="1:6" ht="31.5">
      <c r="A18" s="266">
        <v>201412</v>
      </c>
      <c r="B18" s="268" t="s">
        <v>366</v>
      </c>
      <c r="C18" s="269">
        <v>50</v>
      </c>
      <c r="D18" s="269">
        <v>47.916666666666671</v>
      </c>
      <c r="E18" s="269">
        <v>54.166666666666664</v>
      </c>
      <c r="F18" s="269">
        <v>59</v>
      </c>
    </row>
    <row r="19" spans="1:6">
      <c r="A19" s="266">
        <v>201503</v>
      </c>
      <c r="B19" s="268"/>
      <c r="C19" s="269">
        <v>45.652173913043477</v>
      </c>
      <c r="D19" s="269">
        <v>50</v>
      </c>
      <c r="E19" s="269">
        <v>50</v>
      </c>
      <c r="F19" s="269">
        <v>61</v>
      </c>
    </row>
    <row r="20" spans="1:6">
      <c r="A20" s="266">
        <v>201506</v>
      </c>
      <c r="B20" s="266"/>
      <c r="C20" s="269">
        <v>48.936170212765958</v>
      </c>
      <c r="D20" s="269">
        <v>56.000000000000007</v>
      </c>
      <c r="E20" s="269">
        <v>65.957446808510639</v>
      </c>
      <c r="F20" s="269">
        <v>63.829787234042556</v>
      </c>
    </row>
    <row r="21" spans="1:6">
      <c r="A21" s="266">
        <v>201509</v>
      </c>
      <c r="B21" s="266"/>
      <c r="C21" s="269">
        <v>54</v>
      </c>
      <c r="D21" s="269">
        <v>62</v>
      </c>
      <c r="E21" s="269">
        <v>72</v>
      </c>
      <c r="F21" s="269">
        <v>74</v>
      </c>
    </row>
    <row r="22" spans="1:6" ht="31.5">
      <c r="A22" s="266">
        <v>201512</v>
      </c>
      <c r="B22" s="268" t="s">
        <v>367</v>
      </c>
      <c r="C22" s="269">
        <v>57.446808510638306</v>
      </c>
      <c r="D22" s="269">
        <v>56.999999999999993</v>
      </c>
      <c r="E22" s="269">
        <v>55.319148936170215</v>
      </c>
      <c r="F22" s="269">
        <v>70.212765957446805</v>
      </c>
    </row>
    <row r="23" spans="1:6">
      <c r="A23" s="266">
        <v>201603</v>
      </c>
      <c r="B23" s="268"/>
      <c r="C23" s="269">
        <v>48</v>
      </c>
      <c r="D23" s="269">
        <v>52</v>
      </c>
      <c r="E23" s="269">
        <v>82</v>
      </c>
      <c r="F23" s="269">
        <v>76</v>
      </c>
    </row>
    <row r="24" spans="1:6">
      <c r="A24" s="266">
        <v>201606</v>
      </c>
      <c r="B24" s="268"/>
      <c r="C24" s="269">
        <v>39.583333333333329</v>
      </c>
      <c r="D24" s="269">
        <v>50</v>
      </c>
      <c r="E24" s="269">
        <v>72.916666666666657</v>
      </c>
      <c r="F24" s="269">
        <v>41.666666666666671</v>
      </c>
    </row>
    <row r="25" spans="1:6">
      <c r="A25" s="266">
        <v>201609</v>
      </c>
      <c r="B25" s="268"/>
      <c r="C25" s="266">
        <v>58</v>
      </c>
      <c r="D25" s="266">
        <v>48</v>
      </c>
      <c r="E25" s="266">
        <v>70</v>
      </c>
      <c r="F25" s="266">
        <v>78</v>
      </c>
    </row>
    <row r="26" spans="1:6" ht="31.5">
      <c r="A26" s="266">
        <v>201612</v>
      </c>
      <c r="B26" s="268" t="s">
        <v>368</v>
      </c>
      <c r="C26" s="266">
        <v>58</v>
      </c>
      <c r="D26" s="266">
        <v>38</v>
      </c>
      <c r="E26" s="266">
        <v>77</v>
      </c>
      <c r="F26" s="266">
        <v>46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26"/>
  <sheetViews>
    <sheetView showGridLines="0" workbookViewId="0"/>
  </sheetViews>
  <sheetFormatPr defaultRowHeight="15.75"/>
  <cols>
    <col min="1" max="2" width="9" style="264"/>
    <col min="3" max="3" width="12.625" style="264" customWidth="1"/>
    <col min="4" max="4" width="14.625" style="264" bestFit="1" customWidth="1"/>
    <col min="5" max="5" width="12.625" style="264" customWidth="1"/>
    <col min="6" max="16384" width="9" style="264"/>
  </cols>
  <sheetData>
    <row r="1" spans="1:5">
      <c r="A1" s="177" t="s">
        <v>486</v>
      </c>
    </row>
    <row r="2" spans="1:5">
      <c r="A2" s="33" t="s">
        <v>128</v>
      </c>
    </row>
    <row r="3" spans="1:5">
      <c r="A3" s="33"/>
    </row>
    <row r="4" spans="1:5">
      <c r="A4" s="265" t="s">
        <v>791</v>
      </c>
    </row>
    <row r="6" spans="1:5">
      <c r="A6" s="266" t="s">
        <v>357</v>
      </c>
      <c r="B6" s="266" t="s">
        <v>358</v>
      </c>
      <c r="C6" s="267" t="s">
        <v>369</v>
      </c>
      <c r="D6" s="267" t="s">
        <v>370</v>
      </c>
      <c r="E6" s="267" t="s">
        <v>371</v>
      </c>
    </row>
    <row r="7" spans="1:5" ht="31.5">
      <c r="A7" s="266">
        <v>201203</v>
      </c>
      <c r="B7" s="268" t="s">
        <v>363</v>
      </c>
      <c r="C7" s="269">
        <v>97.368421052631575</v>
      </c>
      <c r="D7" s="269">
        <v>0</v>
      </c>
      <c r="E7" s="269">
        <v>0</v>
      </c>
    </row>
    <row r="8" spans="1:5">
      <c r="A8" s="266">
        <v>201206</v>
      </c>
      <c r="B8" s="266"/>
      <c r="C8" s="269">
        <v>72.727272727272734</v>
      </c>
      <c r="D8" s="269">
        <v>0</v>
      </c>
      <c r="E8" s="269">
        <v>4</v>
      </c>
    </row>
    <row r="9" spans="1:5">
      <c r="A9" s="266">
        <v>201209</v>
      </c>
      <c r="B9" s="266"/>
      <c r="C9" s="269">
        <v>99</v>
      </c>
      <c r="D9" s="269">
        <v>0</v>
      </c>
      <c r="E9" s="269">
        <v>2</v>
      </c>
    </row>
    <row r="10" spans="1:5" ht="31.5">
      <c r="A10" s="266">
        <v>201212</v>
      </c>
      <c r="B10" s="268" t="s">
        <v>364</v>
      </c>
      <c r="C10" s="269">
        <v>98</v>
      </c>
      <c r="D10" s="269">
        <v>0</v>
      </c>
      <c r="E10" s="269">
        <v>2</v>
      </c>
    </row>
    <row r="11" spans="1:5">
      <c r="A11" s="266">
        <v>201303</v>
      </c>
      <c r="B11" s="266"/>
      <c r="C11" s="269">
        <v>90</v>
      </c>
      <c r="D11" s="269">
        <v>12.5</v>
      </c>
      <c r="E11" s="269">
        <v>4</v>
      </c>
    </row>
    <row r="12" spans="1:5">
      <c r="A12" s="266">
        <v>201306</v>
      </c>
      <c r="B12" s="266"/>
      <c r="C12" s="269">
        <v>98</v>
      </c>
      <c r="D12" s="269">
        <v>10.256410256410255</v>
      </c>
      <c r="E12" s="269">
        <v>7.6923076923076925</v>
      </c>
    </row>
    <row r="13" spans="1:5">
      <c r="A13" s="266">
        <v>201309</v>
      </c>
      <c r="B13" s="266"/>
      <c r="C13" s="269">
        <v>63.636363636363633</v>
      </c>
      <c r="D13" s="269">
        <v>16</v>
      </c>
      <c r="E13" s="269">
        <v>3.0303030303030303</v>
      </c>
    </row>
    <row r="14" spans="1:5" ht="31.5">
      <c r="A14" s="266">
        <v>201312</v>
      </c>
      <c r="B14" s="268" t="s">
        <v>365</v>
      </c>
      <c r="C14" s="269">
        <v>61.29032258064516</v>
      </c>
      <c r="D14" s="269">
        <v>22.58064516129032</v>
      </c>
      <c r="E14" s="269">
        <v>3.225806451612903</v>
      </c>
    </row>
    <row r="15" spans="1:5">
      <c r="A15" s="266">
        <v>201403</v>
      </c>
      <c r="B15" s="268"/>
      <c r="C15" s="269">
        <v>94.73684210526315</v>
      </c>
      <c r="D15" s="269">
        <v>18</v>
      </c>
      <c r="E15" s="269">
        <v>10.526315789473683</v>
      </c>
    </row>
    <row r="16" spans="1:5">
      <c r="A16" s="266">
        <v>201406</v>
      </c>
      <c r="B16" s="266"/>
      <c r="C16" s="269">
        <v>90.697674418604649</v>
      </c>
      <c r="D16" s="269">
        <v>20.930232558139537</v>
      </c>
      <c r="E16" s="269">
        <v>9.3023255813953494</v>
      </c>
    </row>
    <row r="17" spans="1:5">
      <c r="A17" s="266">
        <v>201409</v>
      </c>
      <c r="B17" s="266"/>
      <c r="C17" s="269">
        <v>80</v>
      </c>
      <c r="D17" s="269">
        <v>24</v>
      </c>
      <c r="E17" s="269">
        <v>13.333333333333334</v>
      </c>
    </row>
    <row r="18" spans="1:5" ht="31.5">
      <c r="A18" s="266">
        <v>201412</v>
      </c>
      <c r="B18" s="268" t="s">
        <v>366</v>
      </c>
      <c r="C18" s="269">
        <v>95.833333333333343</v>
      </c>
      <c r="D18" s="269">
        <v>27.083333333333332</v>
      </c>
      <c r="E18" s="269">
        <v>25</v>
      </c>
    </row>
    <row r="19" spans="1:5">
      <c r="A19" s="266">
        <v>201503</v>
      </c>
      <c r="B19" s="268"/>
      <c r="C19" s="269">
        <v>28.260869565217391</v>
      </c>
      <c r="D19" s="269">
        <v>23.913043478260871</v>
      </c>
      <c r="E19" s="269">
        <v>41.304347826086953</v>
      </c>
    </row>
    <row r="20" spans="1:5">
      <c r="A20" s="266">
        <v>201506</v>
      </c>
      <c r="B20" s="266"/>
      <c r="C20" s="269">
        <v>31.914893617021278</v>
      </c>
      <c r="D20" s="269">
        <v>25.531914893617021</v>
      </c>
      <c r="E20" s="269">
        <v>42.553191489361701</v>
      </c>
    </row>
    <row r="21" spans="1:5">
      <c r="A21" s="266">
        <v>201509</v>
      </c>
      <c r="B21" s="266"/>
      <c r="C21" s="269">
        <v>28.000000000000004</v>
      </c>
      <c r="D21" s="269">
        <v>32</v>
      </c>
      <c r="E21" s="269">
        <v>56.000000000000007</v>
      </c>
    </row>
    <row r="22" spans="1:5" ht="31.5">
      <c r="A22" s="266">
        <v>201512</v>
      </c>
      <c r="B22" s="268" t="s">
        <v>367</v>
      </c>
      <c r="C22" s="269">
        <v>31.914893617021278</v>
      </c>
      <c r="D22" s="269">
        <v>31.914893617021278</v>
      </c>
      <c r="E22" s="269">
        <v>65.957446808510639</v>
      </c>
    </row>
    <row r="23" spans="1:5">
      <c r="A23" s="266">
        <v>201603</v>
      </c>
      <c r="B23" s="268"/>
      <c r="C23" s="269">
        <v>20</v>
      </c>
      <c r="D23" s="269">
        <v>40</v>
      </c>
      <c r="E23" s="269">
        <v>56.000000000000007</v>
      </c>
    </row>
    <row r="24" spans="1:5">
      <c r="A24" s="266">
        <v>201606</v>
      </c>
      <c r="B24" s="268"/>
      <c r="C24" s="269">
        <v>68.75</v>
      </c>
      <c r="D24" s="269">
        <v>52.083333333333336</v>
      </c>
      <c r="E24" s="269">
        <v>62.5</v>
      </c>
    </row>
    <row r="25" spans="1:5">
      <c r="A25" s="266">
        <v>201609</v>
      </c>
      <c r="B25" s="268"/>
      <c r="C25" s="266">
        <v>36</v>
      </c>
      <c r="D25" s="266">
        <v>54</v>
      </c>
      <c r="E25" s="266">
        <v>44</v>
      </c>
    </row>
    <row r="26" spans="1:5" ht="31.5">
      <c r="A26" s="266">
        <v>201612</v>
      </c>
      <c r="B26" s="268" t="s">
        <v>368</v>
      </c>
      <c r="C26" s="266">
        <v>73</v>
      </c>
      <c r="D26" s="266">
        <v>58</v>
      </c>
      <c r="E26" s="266">
        <v>46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26"/>
  <sheetViews>
    <sheetView showGridLines="0" workbookViewId="0"/>
  </sheetViews>
  <sheetFormatPr defaultRowHeight="15.75"/>
  <cols>
    <col min="1" max="2" width="9" style="264"/>
    <col min="3" max="22" width="8.625" style="264" customWidth="1"/>
    <col min="23" max="16384" width="9" style="264"/>
  </cols>
  <sheetData>
    <row r="1" spans="1:22">
      <c r="A1" s="177" t="s">
        <v>486</v>
      </c>
    </row>
    <row r="2" spans="1:22">
      <c r="A2" s="33" t="s">
        <v>128</v>
      </c>
    </row>
    <row r="3" spans="1:22">
      <c r="A3" s="33"/>
    </row>
    <row r="4" spans="1:22">
      <c r="A4" s="270" t="s">
        <v>895</v>
      </c>
    </row>
    <row r="6" spans="1:22">
      <c r="A6" s="266"/>
      <c r="B6" s="266"/>
      <c r="C6" s="271" t="s">
        <v>372</v>
      </c>
      <c r="D6" s="271" t="s">
        <v>373</v>
      </c>
      <c r="E6" s="271" t="s">
        <v>374</v>
      </c>
      <c r="F6" s="264" t="s">
        <v>375</v>
      </c>
      <c r="G6" s="264" t="s">
        <v>376</v>
      </c>
      <c r="H6" s="264" t="s">
        <v>377</v>
      </c>
      <c r="I6" s="264" t="s">
        <v>378</v>
      </c>
      <c r="J6" s="264" t="s">
        <v>379</v>
      </c>
      <c r="K6" s="264" t="s">
        <v>380</v>
      </c>
      <c r="L6" s="264" t="s">
        <v>381</v>
      </c>
      <c r="M6" s="264" t="s">
        <v>382</v>
      </c>
      <c r="N6" s="264" t="s">
        <v>383</v>
      </c>
      <c r="O6" s="264" t="s">
        <v>384</v>
      </c>
      <c r="P6" s="264" t="s">
        <v>385</v>
      </c>
      <c r="Q6" s="264" t="s">
        <v>386</v>
      </c>
      <c r="R6" s="264" t="s">
        <v>387</v>
      </c>
      <c r="S6" s="264" t="s">
        <v>388</v>
      </c>
      <c r="T6" s="264" t="s">
        <v>389</v>
      </c>
      <c r="U6" s="264" t="s">
        <v>390</v>
      </c>
      <c r="V6" s="264" t="s">
        <v>391</v>
      </c>
    </row>
    <row r="7" spans="1:22">
      <c r="A7" s="272" t="s">
        <v>392</v>
      </c>
      <c r="B7" s="266" t="s">
        <v>393</v>
      </c>
      <c r="C7" s="269" t="s">
        <v>394</v>
      </c>
      <c r="D7" s="269"/>
      <c r="E7" s="269"/>
      <c r="F7" s="264" t="s">
        <v>395</v>
      </c>
      <c r="J7" s="264" t="s">
        <v>396</v>
      </c>
      <c r="N7" s="264" t="s">
        <v>397</v>
      </c>
      <c r="R7" s="264" t="s">
        <v>398</v>
      </c>
      <c r="V7" s="264" t="s">
        <v>399</v>
      </c>
    </row>
    <row r="8" spans="1:22">
      <c r="A8" s="266">
        <v>1</v>
      </c>
      <c r="B8" s="266" t="s">
        <v>400</v>
      </c>
      <c r="C8" s="273">
        <v>0</v>
      </c>
      <c r="D8" s="273">
        <v>0</v>
      </c>
      <c r="E8" s="273">
        <v>0</v>
      </c>
      <c r="F8" s="273">
        <v>0</v>
      </c>
      <c r="G8" s="273">
        <v>0</v>
      </c>
      <c r="H8" s="273">
        <v>0</v>
      </c>
      <c r="I8" s="273">
        <v>0</v>
      </c>
      <c r="J8" s="273">
        <v>0</v>
      </c>
      <c r="K8" s="273">
        <v>0</v>
      </c>
      <c r="L8" s="273">
        <v>0</v>
      </c>
      <c r="M8" s="273">
        <v>2.2222222222222223</v>
      </c>
      <c r="N8" s="273">
        <v>4.1666666666666661</v>
      </c>
      <c r="O8" s="273">
        <v>4.3478260869565215</v>
      </c>
      <c r="P8" s="273">
        <v>4.2553191489361701</v>
      </c>
      <c r="Q8" s="273">
        <v>12</v>
      </c>
      <c r="R8" s="273">
        <v>8.5106382978723403</v>
      </c>
      <c r="S8" s="273">
        <v>12</v>
      </c>
      <c r="T8" s="273">
        <v>0</v>
      </c>
      <c r="U8" s="273">
        <v>0</v>
      </c>
      <c r="V8" s="273">
        <v>0</v>
      </c>
    </row>
    <row r="9" spans="1:22">
      <c r="A9" s="266">
        <v>0.5</v>
      </c>
      <c r="B9" s="266" t="s">
        <v>401</v>
      </c>
      <c r="C9" s="273">
        <v>2.6315789473684208</v>
      </c>
      <c r="D9" s="273">
        <v>6.0606060606060606</v>
      </c>
      <c r="E9" s="273">
        <v>2.5</v>
      </c>
      <c r="F9" s="273">
        <v>8</v>
      </c>
      <c r="G9" s="273">
        <v>12.5</v>
      </c>
      <c r="H9" s="273">
        <v>15.384615384615385</v>
      </c>
      <c r="I9" s="273">
        <v>11.76470588235294</v>
      </c>
      <c r="J9" s="273">
        <v>6.4516129032258061</v>
      </c>
      <c r="K9" s="273">
        <v>8.1081081081081088</v>
      </c>
      <c r="L9" s="273">
        <v>13.953488372093023</v>
      </c>
      <c r="M9" s="273">
        <v>26.666666666666668</v>
      </c>
      <c r="N9" s="273">
        <v>20.833333333333336</v>
      </c>
      <c r="O9" s="273">
        <v>19.565217391304348</v>
      </c>
      <c r="P9" s="273">
        <v>21.276595744680851</v>
      </c>
      <c r="Q9" s="273">
        <v>24</v>
      </c>
      <c r="R9" s="273">
        <v>29.787234042553191</v>
      </c>
      <c r="S9" s="273">
        <v>36</v>
      </c>
      <c r="T9" s="273">
        <v>14.583333333333334</v>
      </c>
      <c r="U9" s="273">
        <v>6</v>
      </c>
      <c r="V9" s="273">
        <v>8</v>
      </c>
    </row>
    <row r="10" spans="1:22" ht="31.5">
      <c r="A10" s="266">
        <v>0.25</v>
      </c>
      <c r="B10" s="268" t="s">
        <v>402</v>
      </c>
      <c r="C10" s="273">
        <v>11.842105263157894</v>
      </c>
      <c r="D10" s="273">
        <v>18.181818181818183</v>
      </c>
      <c r="E10" s="273">
        <v>15</v>
      </c>
      <c r="F10" s="273">
        <v>14.000000000000002</v>
      </c>
      <c r="G10" s="273">
        <v>8.75</v>
      </c>
      <c r="H10" s="273">
        <v>20.512820512820511</v>
      </c>
      <c r="I10" s="273">
        <v>13.23529411764706</v>
      </c>
      <c r="J10" s="273">
        <v>20.967741935483872</v>
      </c>
      <c r="K10" s="273">
        <v>22.972972972972975</v>
      </c>
      <c r="L10" s="273">
        <v>22.093023255813954</v>
      </c>
      <c r="M10" s="273">
        <v>14.444444444444443</v>
      </c>
      <c r="N10" s="273">
        <v>17.708333333333336</v>
      </c>
      <c r="O10" s="273">
        <v>25</v>
      </c>
      <c r="P10" s="273">
        <v>23.404255319148938</v>
      </c>
      <c r="Q10" s="273">
        <v>20</v>
      </c>
      <c r="R10" s="273">
        <v>17.021276595744681</v>
      </c>
      <c r="S10" s="273">
        <v>19</v>
      </c>
      <c r="T10" s="273">
        <v>29.166666666666668</v>
      </c>
      <c r="U10" s="273">
        <v>20</v>
      </c>
      <c r="V10" s="273">
        <v>19</v>
      </c>
    </row>
    <row r="11" spans="1:22">
      <c r="A11" s="266">
        <v>-0.25</v>
      </c>
      <c r="B11" s="266" t="s">
        <v>403</v>
      </c>
      <c r="C11" s="273">
        <v>-11.842105263157894</v>
      </c>
      <c r="D11" s="273">
        <v>-18.181818181818183</v>
      </c>
      <c r="E11" s="273">
        <v>-15</v>
      </c>
      <c r="F11" s="273">
        <v>-14.000000000000002</v>
      </c>
      <c r="G11" s="273">
        <v>-8.75</v>
      </c>
      <c r="H11" s="273">
        <v>-20.512820512820511</v>
      </c>
      <c r="I11" s="273">
        <v>-13.23529411764706</v>
      </c>
      <c r="J11" s="273">
        <v>-20.967741935483872</v>
      </c>
      <c r="K11" s="273">
        <v>-22.972972972972975</v>
      </c>
      <c r="L11" s="273">
        <v>-22.093023255813954</v>
      </c>
      <c r="M11" s="273">
        <v>-14.444444444444443</v>
      </c>
      <c r="N11" s="273">
        <v>-17.708333333333336</v>
      </c>
      <c r="O11" s="273">
        <v>-25</v>
      </c>
      <c r="P11" s="273">
        <v>-23.404255319148938</v>
      </c>
      <c r="Q11" s="273">
        <v>-20</v>
      </c>
      <c r="R11" s="273">
        <v>-17.021276595744681</v>
      </c>
      <c r="S11" s="273">
        <v>-19</v>
      </c>
      <c r="T11" s="273">
        <v>-33.333333333333329</v>
      </c>
      <c r="U11" s="273">
        <v>-42</v>
      </c>
      <c r="V11" s="273">
        <v>-42</v>
      </c>
    </row>
    <row r="12" spans="1:22">
      <c r="A12" s="266">
        <v>-0.5</v>
      </c>
      <c r="B12" s="266" t="s">
        <v>404</v>
      </c>
      <c r="C12" s="273">
        <v>-47.368421052631575</v>
      </c>
      <c r="D12" s="273">
        <v>-48.484848484848484</v>
      </c>
      <c r="E12" s="273">
        <v>-52.5</v>
      </c>
      <c r="F12" s="273">
        <v>-40</v>
      </c>
      <c r="G12" s="273">
        <v>-57.499999999999993</v>
      </c>
      <c r="H12" s="273">
        <v>-38.461538461538467</v>
      </c>
      <c r="I12" s="273">
        <v>-47.058823529411761</v>
      </c>
      <c r="J12" s="273">
        <v>-38.70967741935484</v>
      </c>
      <c r="K12" s="273">
        <v>-37.837837837837839</v>
      </c>
      <c r="L12" s="273">
        <v>-34.883720930232556</v>
      </c>
      <c r="M12" s="273">
        <v>-35.555555555555557</v>
      </c>
      <c r="N12" s="273">
        <v>-33.333333333333329</v>
      </c>
      <c r="O12" s="273">
        <v>-21.739130434782609</v>
      </c>
      <c r="P12" s="273">
        <v>-23.404255319148938</v>
      </c>
      <c r="Q12" s="273">
        <v>-22</v>
      </c>
      <c r="R12" s="273">
        <v>-23.404255319148938</v>
      </c>
      <c r="S12" s="273">
        <v>-10</v>
      </c>
      <c r="T12" s="273">
        <v>-14.583333333333334</v>
      </c>
      <c r="U12" s="273">
        <v>-24</v>
      </c>
      <c r="V12" s="273">
        <v>-27</v>
      </c>
    </row>
    <row r="13" spans="1:22">
      <c r="A13" s="266">
        <v>-1</v>
      </c>
      <c r="B13" s="266" t="s">
        <v>405</v>
      </c>
      <c r="C13" s="273">
        <v>-26.315789473684209</v>
      </c>
      <c r="D13" s="273">
        <v>-9.0909090909090917</v>
      </c>
      <c r="E13" s="273">
        <v>-15</v>
      </c>
      <c r="F13" s="273">
        <v>-24</v>
      </c>
      <c r="G13" s="273">
        <v>-12.5</v>
      </c>
      <c r="H13" s="273">
        <v>-5.1282051282051277</v>
      </c>
      <c r="I13" s="273">
        <v>-14.705882352941178</v>
      </c>
      <c r="J13" s="273">
        <v>-12.903225806451612</v>
      </c>
      <c r="K13" s="273">
        <v>-8.1081081081081088</v>
      </c>
      <c r="L13" s="273">
        <v>-6.9767441860465116</v>
      </c>
      <c r="M13" s="273">
        <v>-6.666666666666667</v>
      </c>
      <c r="N13" s="273">
        <v>-6.25</v>
      </c>
      <c r="O13" s="273">
        <v>-4.3478260869565215</v>
      </c>
      <c r="P13" s="273">
        <v>-4.2553191489361701</v>
      </c>
      <c r="Q13" s="273">
        <v>-2</v>
      </c>
      <c r="R13" s="273">
        <v>-4.2553191489361701</v>
      </c>
      <c r="S13" s="273">
        <v>-4</v>
      </c>
      <c r="T13" s="273">
        <v>-8.3333333333333321</v>
      </c>
      <c r="U13" s="273">
        <v>-8</v>
      </c>
      <c r="V13" s="273">
        <v>-4</v>
      </c>
    </row>
    <row r="14" spans="1:22">
      <c r="A14" s="266"/>
      <c r="B14" s="268" t="s">
        <v>406</v>
      </c>
      <c r="C14" s="273">
        <v>-48.68421052631578</v>
      </c>
      <c r="D14" s="273">
        <v>-30.303030303030305</v>
      </c>
      <c r="E14" s="273">
        <v>-40</v>
      </c>
      <c r="F14" s="273">
        <v>-40</v>
      </c>
      <c r="G14" s="273">
        <v>-35</v>
      </c>
      <c r="H14" s="273">
        <v>-16.666666666666668</v>
      </c>
      <c r="I14" s="273">
        <v>-32.352941176470587</v>
      </c>
      <c r="J14" s="273">
        <v>-29.032258064516128</v>
      </c>
      <c r="K14" s="273">
        <v>-22.972972972972975</v>
      </c>
      <c r="L14" s="273">
        <v>-17.441860465116278</v>
      </c>
      <c r="M14" s="273">
        <v>-8.8888888888888893</v>
      </c>
      <c r="N14" s="273">
        <v>-8.3333333333333304</v>
      </c>
      <c r="O14" s="273">
        <v>-1.0869565217391308</v>
      </c>
      <c r="P14" s="273">
        <v>-1.0638297872340434</v>
      </c>
      <c r="Q14" s="273">
        <v>11</v>
      </c>
      <c r="R14" s="273">
        <v>7.4468085106382986</v>
      </c>
      <c r="S14" s="273">
        <v>21</v>
      </c>
      <c r="T14" s="273">
        <v>-9.3749999999999964</v>
      </c>
      <c r="U14" s="273">
        <v>-22.5</v>
      </c>
      <c r="V14" s="273">
        <v>-19.25</v>
      </c>
    </row>
    <row r="15" spans="1:22">
      <c r="A15" s="266"/>
      <c r="B15" s="268"/>
      <c r="C15" s="269"/>
      <c r="D15" s="269"/>
      <c r="E15" s="269"/>
    </row>
    <row r="16" spans="1:22">
      <c r="A16" s="266"/>
      <c r="B16" s="266"/>
      <c r="C16" s="269"/>
      <c r="D16" s="269"/>
      <c r="E16" s="269"/>
    </row>
    <row r="17" spans="1:5">
      <c r="A17" s="266"/>
      <c r="B17" s="266"/>
      <c r="C17" s="269"/>
      <c r="D17" s="269"/>
      <c r="E17" s="269"/>
    </row>
    <row r="18" spans="1:5">
      <c r="A18" s="266"/>
      <c r="B18" s="268"/>
      <c r="C18" s="269"/>
      <c r="D18" s="269"/>
      <c r="E18" s="269"/>
    </row>
    <row r="19" spans="1:5">
      <c r="A19" s="266"/>
      <c r="B19" s="268"/>
      <c r="C19" s="269"/>
      <c r="D19" s="269"/>
      <c r="E19" s="269"/>
    </row>
    <row r="20" spans="1:5">
      <c r="A20" s="266"/>
      <c r="B20" s="266"/>
      <c r="C20" s="269"/>
      <c r="D20" s="269"/>
      <c r="E20" s="269"/>
    </row>
    <row r="21" spans="1:5">
      <c r="A21" s="266"/>
      <c r="B21" s="266"/>
      <c r="C21" s="269"/>
      <c r="D21" s="269"/>
      <c r="E21" s="269"/>
    </row>
    <row r="22" spans="1:5">
      <c r="A22" s="266"/>
      <c r="B22" s="268"/>
      <c r="C22" s="269"/>
      <c r="D22" s="269"/>
      <c r="E22" s="269"/>
    </row>
    <row r="23" spans="1:5">
      <c r="A23" s="266"/>
      <c r="B23" s="268"/>
      <c r="C23" s="269"/>
      <c r="D23" s="269"/>
      <c r="E23" s="269"/>
    </row>
    <row r="24" spans="1:5">
      <c r="A24" s="266"/>
      <c r="B24" s="268"/>
      <c r="C24" s="269"/>
      <c r="D24" s="269"/>
      <c r="E24" s="269"/>
    </row>
    <row r="25" spans="1:5">
      <c r="A25" s="266"/>
      <c r="B25" s="268"/>
      <c r="C25" s="266"/>
      <c r="D25" s="266"/>
      <c r="E25" s="266"/>
    </row>
    <row r="26" spans="1:5">
      <c r="A26" s="266"/>
      <c r="B26" s="268"/>
      <c r="C26" s="266"/>
      <c r="D26" s="266"/>
      <c r="E26" s="266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26"/>
  <sheetViews>
    <sheetView showGridLines="0" workbookViewId="0"/>
  </sheetViews>
  <sheetFormatPr defaultRowHeight="15.75"/>
  <cols>
    <col min="1" max="2" width="9" style="264"/>
    <col min="3" max="22" width="8.625" style="264" customWidth="1"/>
    <col min="23" max="16384" width="9" style="264"/>
  </cols>
  <sheetData>
    <row r="1" spans="1:22">
      <c r="A1" s="177" t="s">
        <v>486</v>
      </c>
    </row>
    <row r="2" spans="1:22">
      <c r="A2" s="33" t="s">
        <v>128</v>
      </c>
    </row>
    <row r="3" spans="1:22">
      <c r="A3" s="33"/>
    </row>
    <row r="4" spans="1:22">
      <c r="A4" s="270" t="s">
        <v>896</v>
      </c>
    </row>
    <row r="6" spans="1:22">
      <c r="A6" s="266"/>
      <c r="B6" s="266"/>
      <c r="C6" s="271" t="s">
        <v>372</v>
      </c>
      <c r="D6" s="271" t="s">
        <v>373</v>
      </c>
      <c r="E6" s="271" t="s">
        <v>374</v>
      </c>
      <c r="F6" s="264" t="s">
        <v>375</v>
      </c>
      <c r="G6" s="264" t="s">
        <v>376</v>
      </c>
      <c r="H6" s="264" t="s">
        <v>377</v>
      </c>
      <c r="I6" s="264" t="s">
        <v>378</v>
      </c>
      <c r="J6" s="264" t="s">
        <v>379</v>
      </c>
      <c r="K6" s="264" t="s">
        <v>380</v>
      </c>
      <c r="L6" s="264" t="s">
        <v>381</v>
      </c>
      <c r="M6" s="264" t="s">
        <v>382</v>
      </c>
      <c r="N6" s="264" t="s">
        <v>383</v>
      </c>
      <c r="O6" s="264" t="s">
        <v>384</v>
      </c>
      <c r="P6" s="264" t="s">
        <v>385</v>
      </c>
      <c r="Q6" s="264" t="s">
        <v>386</v>
      </c>
      <c r="R6" s="264" t="s">
        <v>387</v>
      </c>
      <c r="S6" s="264" t="s">
        <v>388</v>
      </c>
      <c r="T6" s="264" t="s">
        <v>389</v>
      </c>
      <c r="U6" s="264" t="s">
        <v>390</v>
      </c>
      <c r="V6" s="264" t="s">
        <v>391</v>
      </c>
    </row>
    <row r="7" spans="1:22">
      <c r="A7" s="272" t="s">
        <v>392</v>
      </c>
      <c r="B7" s="266" t="s">
        <v>393</v>
      </c>
      <c r="C7" s="269" t="s">
        <v>394</v>
      </c>
      <c r="D7" s="269"/>
      <c r="E7" s="269"/>
      <c r="F7" s="264" t="s">
        <v>395</v>
      </c>
      <c r="J7" s="264" t="s">
        <v>396</v>
      </c>
      <c r="N7" s="264" t="s">
        <v>397</v>
      </c>
      <c r="R7" s="264" t="s">
        <v>398</v>
      </c>
      <c r="V7" s="264" t="s">
        <v>399</v>
      </c>
    </row>
    <row r="8" spans="1:22">
      <c r="A8" s="266">
        <v>1</v>
      </c>
      <c r="B8" s="266" t="s">
        <v>400</v>
      </c>
      <c r="C8" s="273">
        <v>0</v>
      </c>
      <c r="D8" s="273">
        <v>0</v>
      </c>
      <c r="E8" s="273">
        <v>0</v>
      </c>
      <c r="F8" s="273">
        <v>0</v>
      </c>
      <c r="G8" s="273">
        <v>0</v>
      </c>
      <c r="H8" s="273">
        <v>2.5641025641025639</v>
      </c>
      <c r="I8" s="273">
        <v>2.9411764705882351</v>
      </c>
      <c r="J8" s="273">
        <v>3.225806451612903</v>
      </c>
      <c r="K8" s="273">
        <v>2.7027027027027026</v>
      </c>
      <c r="L8" s="273">
        <v>0</v>
      </c>
      <c r="M8" s="273">
        <v>0</v>
      </c>
      <c r="N8" s="273">
        <v>6.25</v>
      </c>
      <c r="O8" s="273">
        <v>6.5217391304347823</v>
      </c>
      <c r="P8" s="273">
        <v>6.3829787234042552</v>
      </c>
      <c r="Q8" s="273">
        <v>6</v>
      </c>
      <c r="R8" s="273">
        <v>2.1276595744680851</v>
      </c>
      <c r="S8" s="273">
        <v>8</v>
      </c>
      <c r="T8" s="273">
        <v>0</v>
      </c>
      <c r="U8" s="273">
        <v>0</v>
      </c>
      <c r="V8" s="273">
        <v>0</v>
      </c>
    </row>
    <row r="9" spans="1:22">
      <c r="A9" s="266">
        <v>0.5</v>
      </c>
      <c r="B9" s="266" t="s">
        <v>401</v>
      </c>
      <c r="C9" s="273">
        <v>10.526315789473683</v>
      </c>
      <c r="D9" s="273">
        <v>18.181818181818183</v>
      </c>
      <c r="E9" s="273">
        <v>10.256410256410255</v>
      </c>
      <c r="F9" s="273">
        <v>8</v>
      </c>
      <c r="G9" s="273">
        <v>7.5</v>
      </c>
      <c r="H9" s="273">
        <v>10.256410256410255</v>
      </c>
      <c r="I9" s="273">
        <v>5.8823529411764701</v>
      </c>
      <c r="J9" s="273">
        <v>0</v>
      </c>
      <c r="K9" s="273">
        <v>5.4054054054054053</v>
      </c>
      <c r="L9" s="273">
        <v>13.953488372093023</v>
      </c>
      <c r="M9" s="273">
        <v>22.222222222222221</v>
      </c>
      <c r="N9" s="273">
        <v>10.416666666666668</v>
      </c>
      <c r="O9" s="273">
        <v>17.391304347826086</v>
      </c>
      <c r="P9" s="273">
        <v>19.148936170212767</v>
      </c>
      <c r="Q9" s="273">
        <v>28.000000000000004</v>
      </c>
      <c r="R9" s="273">
        <v>27.659574468085108</v>
      </c>
      <c r="S9" s="273">
        <v>26</v>
      </c>
      <c r="T9" s="273">
        <v>18.75</v>
      </c>
      <c r="U9" s="273">
        <v>6</v>
      </c>
      <c r="V9" s="273">
        <v>4</v>
      </c>
    </row>
    <row r="10" spans="1:22" ht="31.5">
      <c r="A10" s="266">
        <v>0.25</v>
      </c>
      <c r="B10" s="268" t="s">
        <v>402</v>
      </c>
      <c r="C10" s="273">
        <v>23.684210526315788</v>
      </c>
      <c r="D10" s="273">
        <v>28.787878787878789</v>
      </c>
      <c r="E10" s="273">
        <v>29.487179487179489</v>
      </c>
      <c r="F10" s="273">
        <v>26</v>
      </c>
      <c r="G10" s="273">
        <v>30</v>
      </c>
      <c r="H10" s="273">
        <v>32.051282051282051</v>
      </c>
      <c r="I10" s="273">
        <v>29.411764705882355</v>
      </c>
      <c r="J10" s="273">
        <v>35.483870967741936</v>
      </c>
      <c r="K10" s="273">
        <v>29.72972972972973</v>
      </c>
      <c r="L10" s="273">
        <v>26.744186046511626</v>
      </c>
      <c r="M10" s="273">
        <v>25.555555555555554</v>
      </c>
      <c r="N10" s="273">
        <v>27.083333333333332</v>
      </c>
      <c r="O10" s="273">
        <v>22.826086956521738</v>
      </c>
      <c r="P10" s="273">
        <v>21.276595744680851</v>
      </c>
      <c r="Q10" s="273">
        <v>19</v>
      </c>
      <c r="R10" s="273">
        <v>25.531914893617021</v>
      </c>
      <c r="S10" s="273">
        <v>23</v>
      </c>
      <c r="T10" s="273">
        <v>22.916666666666664</v>
      </c>
      <c r="U10" s="273">
        <v>20</v>
      </c>
      <c r="V10" s="273">
        <v>23</v>
      </c>
    </row>
    <row r="11" spans="1:22">
      <c r="A11" s="266">
        <v>-0.25</v>
      </c>
      <c r="B11" s="266" t="s">
        <v>403</v>
      </c>
      <c r="C11" s="273">
        <v>-23.684210526315788</v>
      </c>
      <c r="D11" s="273">
        <v>-28.787878787878789</v>
      </c>
      <c r="E11" s="273">
        <v>-29.487179487179489</v>
      </c>
      <c r="F11" s="273">
        <v>-26</v>
      </c>
      <c r="G11" s="273">
        <v>-30</v>
      </c>
      <c r="H11" s="273">
        <v>-32.051282051282051</v>
      </c>
      <c r="I11" s="273">
        <v>-29.411764705882355</v>
      </c>
      <c r="J11" s="273">
        <v>-35.483870967741936</v>
      </c>
      <c r="K11" s="273">
        <v>-29.72972972972973</v>
      </c>
      <c r="L11" s="273">
        <v>-26.744186046511626</v>
      </c>
      <c r="M11" s="273">
        <v>-25.555555555555554</v>
      </c>
      <c r="N11" s="273">
        <v>-27.083333333333332</v>
      </c>
      <c r="O11" s="273">
        <v>-22.826086956521738</v>
      </c>
      <c r="P11" s="273">
        <v>-21.276595744680851</v>
      </c>
      <c r="Q11" s="273">
        <v>-19</v>
      </c>
      <c r="R11" s="273">
        <v>-25.531914893617021</v>
      </c>
      <c r="S11" s="273">
        <v>-23</v>
      </c>
      <c r="T11" s="273">
        <v>-33.333333333333329</v>
      </c>
      <c r="U11" s="273">
        <v>-46</v>
      </c>
      <c r="V11" s="273">
        <v>-48</v>
      </c>
    </row>
    <row r="12" spans="1:22">
      <c r="A12" s="266">
        <v>-0.5</v>
      </c>
      <c r="B12" s="266" t="s">
        <v>404</v>
      </c>
      <c r="C12" s="273">
        <v>-39.473684210526315</v>
      </c>
      <c r="D12" s="273">
        <v>-24.242424242424242</v>
      </c>
      <c r="E12" s="273">
        <v>-30.76923076923077</v>
      </c>
      <c r="F12" s="273">
        <v>-36</v>
      </c>
      <c r="G12" s="273">
        <v>-32.5</v>
      </c>
      <c r="H12" s="273">
        <v>-23.076923076923077</v>
      </c>
      <c r="I12" s="273">
        <v>-32.352941176470587</v>
      </c>
      <c r="J12" s="273">
        <v>-25.806451612903224</v>
      </c>
      <c r="K12" s="273">
        <v>-29.72972972972973</v>
      </c>
      <c r="L12" s="273">
        <v>-30.232558139534881</v>
      </c>
      <c r="M12" s="273">
        <v>-22.222222222222221</v>
      </c>
      <c r="N12" s="273">
        <v>-25</v>
      </c>
      <c r="O12" s="273">
        <v>-28.260869565217391</v>
      </c>
      <c r="P12" s="273">
        <v>-29.787234042553191</v>
      </c>
      <c r="Q12" s="273">
        <v>-26</v>
      </c>
      <c r="R12" s="273">
        <v>-17.021276595744681</v>
      </c>
      <c r="S12" s="273">
        <v>-18</v>
      </c>
      <c r="T12" s="273">
        <v>-20.833333333333336</v>
      </c>
      <c r="U12" s="273">
        <v>-22</v>
      </c>
      <c r="V12" s="273">
        <v>-23</v>
      </c>
    </row>
    <row r="13" spans="1:22">
      <c r="A13" s="266">
        <v>-1</v>
      </c>
      <c r="B13" s="266" t="s">
        <v>405</v>
      </c>
      <c r="C13" s="273">
        <v>-2.6315789473684208</v>
      </c>
      <c r="D13" s="273">
        <v>0</v>
      </c>
      <c r="E13" s="273">
        <v>0</v>
      </c>
      <c r="F13" s="273">
        <v>-4</v>
      </c>
      <c r="G13" s="273">
        <v>0</v>
      </c>
      <c r="H13" s="273">
        <v>0</v>
      </c>
      <c r="I13" s="273">
        <v>0</v>
      </c>
      <c r="J13" s="273">
        <v>0</v>
      </c>
      <c r="K13" s="273">
        <v>-2.7027027027027026</v>
      </c>
      <c r="L13" s="273">
        <v>-2.3255813953488373</v>
      </c>
      <c r="M13" s="273">
        <v>-4.4444444444444446</v>
      </c>
      <c r="N13" s="273">
        <v>-4.1666666666666661</v>
      </c>
      <c r="O13" s="273">
        <v>-2.1739130434782608</v>
      </c>
      <c r="P13" s="273">
        <v>-2.1276595744680851</v>
      </c>
      <c r="Q13" s="273">
        <v>-2</v>
      </c>
      <c r="R13" s="273">
        <v>-2.1276595744680851</v>
      </c>
      <c r="S13" s="273">
        <v>-2</v>
      </c>
      <c r="T13" s="273">
        <v>-4.1666666666666661</v>
      </c>
      <c r="U13" s="273">
        <v>-6</v>
      </c>
      <c r="V13" s="273">
        <v>-2</v>
      </c>
    </row>
    <row r="14" spans="1:22">
      <c r="A14" s="266"/>
      <c r="B14" s="268" t="s">
        <v>406</v>
      </c>
      <c r="C14" s="273">
        <v>-17.105263157894736</v>
      </c>
      <c r="D14" s="273">
        <v>-3.0303030303030294</v>
      </c>
      <c r="E14" s="273">
        <v>-10.256410256410257</v>
      </c>
      <c r="F14" s="273">
        <v>-18</v>
      </c>
      <c r="G14" s="273">
        <v>-12.5</v>
      </c>
      <c r="H14" s="273">
        <v>-3.8461538461538467</v>
      </c>
      <c r="I14" s="273">
        <v>-10.294117647058824</v>
      </c>
      <c r="J14" s="273">
        <v>-9.6774193548387082</v>
      </c>
      <c r="K14" s="273">
        <v>-12.162162162162161</v>
      </c>
      <c r="L14" s="273">
        <v>-10.465116279069768</v>
      </c>
      <c r="M14" s="273">
        <v>-4.4444444444444446</v>
      </c>
      <c r="N14" s="273">
        <v>-5.2083333333333304</v>
      </c>
      <c r="O14" s="273">
        <v>-1.0869565217391317</v>
      </c>
      <c r="P14" s="273">
        <v>-1.0638297872340416</v>
      </c>
      <c r="Q14" s="273">
        <v>5</v>
      </c>
      <c r="R14" s="273">
        <v>5.3191489361702153</v>
      </c>
      <c r="S14" s="273">
        <v>10</v>
      </c>
      <c r="T14" s="273">
        <v>-7.8125</v>
      </c>
      <c r="U14" s="273">
        <v>-20.5</v>
      </c>
      <c r="V14" s="273">
        <v>-17.75</v>
      </c>
    </row>
    <row r="15" spans="1:22">
      <c r="A15" s="266"/>
      <c r="B15" s="268"/>
      <c r="C15" s="269"/>
      <c r="D15" s="269"/>
      <c r="E15" s="269"/>
    </row>
    <row r="16" spans="1:22">
      <c r="A16" s="266"/>
      <c r="B16" s="266"/>
      <c r="C16" s="269"/>
      <c r="D16" s="269"/>
      <c r="E16" s="269"/>
    </row>
    <row r="17" spans="1:5">
      <c r="A17" s="266"/>
      <c r="B17" s="266"/>
      <c r="C17" s="269"/>
      <c r="D17" s="269"/>
      <c r="E17" s="269"/>
    </row>
    <row r="18" spans="1:5">
      <c r="A18" s="266"/>
      <c r="B18" s="268"/>
      <c r="C18" s="269"/>
      <c r="D18" s="269"/>
      <c r="E18" s="269"/>
    </row>
    <row r="19" spans="1:5">
      <c r="A19" s="266"/>
      <c r="B19" s="268"/>
      <c r="C19" s="269"/>
      <c r="D19" s="269"/>
      <c r="E19" s="269"/>
    </row>
    <row r="20" spans="1:5">
      <c r="A20" s="266"/>
      <c r="B20" s="266"/>
      <c r="C20" s="269"/>
      <c r="D20" s="269"/>
      <c r="E20" s="269"/>
    </row>
    <row r="21" spans="1:5">
      <c r="A21" s="266"/>
      <c r="B21" s="266"/>
      <c r="C21" s="269"/>
      <c r="D21" s="269"/>
      <c r="E21" s="269"/>
    </row>
    <row r="22" spans="1:5">
      <c r="A22" s="266"/>
      <c r="B22" s="268"/>
      <c r="C22" s="269"/>
      <c r="D22" s="269"/>
      <c r="E22" s="269"/>
    </row>
    <row r="23" spans="1:5">
      <c r="A23" s="266"/>
      <c r="B23" s="268"/>
      <c r="C23" s="269"/>
      <c r="D23" s="269"/>
      <c r="E23" s="269"/>
    </row>
    <row r="24" spans="1:5">
      <c r="A24" s="266"/>
      <c r="B24" s="268"/>
      <c r="C24" s="269"/>
      <c r="D24" s="269"/>
      <c r="E24" s="269"/>
    </row>
    <row r="25" spans="1:5">
      <c r="A25" s="266"/>
      <c r="B25" s="268"/>
      <c r="C25" s="266"/>
      <c r="D25" s="266"/>
      <c r="E25" s="266"/>
    </row>
    <row r="26" spans="1:5">
      <c r="A26" s="266"/>
      <c r="B26" s="268"/>
      <c r="C26" s="266"/>
      <c r="D26" s="266"/>
      <c r="E26" s="266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26"/>
  <sheetViews>
    <sheetView showGridLines="0" workbookViewId="0"/>
  </sheetViews>
  <sheetFormatPr defaultRowHeight="15.75"/>
  <cols>
    <col min="1" max="2" width="9" style="276"/>
    <col min="3" max="22" width="8.625" style="276" customWidth="1"/>
    <col min="23" max="16384" width="9" style="276"/>
  </cols>
  <sheetData>
    <row r="1" spans="1:22">
      <c r="A1" s="177" t="s">
        <v>486</v>
      </c>
    </row>
    <row r="2" spans="1:22">
      <c r="A2" s="33" t="s">
        <v>128</v>
      </c>
    </row>
    <row r="3" spans="1:22">
      <c r="A3" s="33"/>
    </row>
    <row r="4" spans="1:22">
      <c r="A4" s="274" t="s">
        <v>407</v>
      </c>
    </row>
    <row r="6" spans="1:22" ht="30" customHeight="1">
      <c r="A6" s="469" t="s">
        <v>408</v>
      </c>
      <c r="B6" s="469"/>
      <c r="C6" s="469"/>
      <c r="D6" s="469"/>
      <c r="E6" s="469"/>
      <c r="F6" s="469"/>
      <c r="G6" s="469"/>
      <c r="H6" s="469"/>
      <c r="I6" s="275" t="s">
        <v>409</v>
      </c>
      <c r="J6" s="275" t="s">
        <v>410</v>
      </c>
      <c r="K6" s="275" t="s">
        <v>399</v>
      </c>
    </row>
    <row r="7" spans="1:22" ht="30" customHeight="1">
      <c r="A7" s="469" t="s">
        <v>411</v>
      </c>
      <c r="B7" s="469"/>
      <c r="C7" s="469"/>
      <c r="D7" s="469"/>
      <c r="E7" s="469"/>
      <c r="F7" s="469"/>
      <c r="G7" s="469"/>
      <c r="H7" s="469"/>
      <c r="I7" s="277">
        <v>3.6</v>
      </c>
      <c r="J7" s="277">
        <v>3.7</v>
      </c>
      <c r="K7" s="277">
        <v>3.9</v>
      </c>
    </row>
    <row r="8" spans="1:22" ht="30" customHeight="1">
      <c r="A8" s="469" t="s">
        <v>412</v>
      </c>
      <c r="B8" s="469"/>
      <c r="C8" s="469"/>
      <c r="D8" s="469"/>
      <c r="E8" s="469"/>
      <c r="F8" s="469"/>
      <c r="G8" s="469"/>
      <c r="H8" s="469"/>
      <c r="I8" s="277">
        <v>3.5</v>
      </c>
      <c r="J8" s="277">
        <v>3.5</v>
      </c>
      <c r="K8" s="277">
        <v>3.5</v>
      </c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</row>
    <row r="9" spans="1:22" ht="30" customHeight="1">
      <c r="A9" s="469" t="s">
        <v>413</v>
      </c>
      <c r="B9" s="469"/>
      <c r="C9" s="469"/>
      <c r="D9" s="469"/>
      <c r="E9" s="469"/>
      <c r="F9" s="469"/>
      <c r="G9" s="469"/>
      <c r="H9" s="469"/>
      <c r="I9" s="277">
        <v>3.5</v>
      </c>
      <c r="J9" s="277">
        <v>3.5</v>
      </c>
      <c r="K9" s="277">
        <v>3.5</v>
      </c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</row>
    <row r="10" spans="1:22" ht="30" customHeight="1">
      <c r="A10" s="469" t="s">
        <v>414</v>
      </c>
      <c r="B10" s="469"/>
      <c r="C10" s="469"/>
      <c r="D10" s="469"/>
      <c r="E10" s="469"/>
      <c r="F10" s="469"/>
      <c r="G10" s="469"/>
      <c r="H10" s="469"/>
      <c r="I10" s="277">
        <v>3.9</v>
      </c>
      <c r="J10" s="277">
        <v>3.8</v>
      </c>
      <c r="K10" s="277">
        <v>4</v>
      </c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</row>
    <row r="11" spans="1:22" ht="30" customHeight="1">
      <c r="A11" s="469" t="s">
        <v>786</v>
      </c>
      <c r="B11" s="469"/>
      <c r="C11" s="469"/>
      <c r="D11" s="469"/>
      <c r="E11" s="469"/>
      <c r="F11" s="469"/>
      <c r="G11" s="469"/>
      <c r="H11" s="469"/>
      <c r="I11" s="277">
        <v>3.4</v>
      </c>
      <c r="J11" s="277">
        <v>3.3</v>
      </c>
      <c r="K11" s="277">
        <v>3.5</v>
      </c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</row>
    <row r="12" spans="1:22" ht="30" customHeight="1">
      <c r="A12" s="469" t="s">
        <v>415</v>
      </c>
      <c r="B12" s="469"/>
      <c r="C12" s="469"/>
      <c r="D12" s="469"/>
      <c r="E12" s="469"/>
      <c r="F12" s="469"/>
      <c r="G12" s="469"/>
      <c r="H12" s="469"/>
      <c r="I12" s="277">
        <v>3.8</v>
      </c>
      <c r="J12" s="277">
        <v>3.8</v>
      </c>
      <c r="K12" s="277">
        <v>3.7</v>
      </c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</row>
    <row r="13" spans="1:22" ht="30" customHeight="1">
      <c r="A13" s="469" t="s">
        <v>787</v>
      </c>
      <c r="B13" s="469"/>
      <c r="C13" s="469"/>
      <c r="D13" s="469"/>
      <c r="E13" s="469"/>
      <c r="F13" s="469"/>
      <c r="G13" s="469"/>
      <c r="H13" s="469"/>
      <c r="I13" s="277">
        <v>3.7</v>
      </c>
      <c r="J13" s="277">
        <v>3.5</v>
      </c>
      <c r="K13" s="277">
        <v>3.6</v>
      </c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</row>
    <row r="14" spans="1:22">
      <c r="A14" s="279"/>
      <c r="B14" s="280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</row>
    <row r="15" spans="1:22">
      <c r="A15" s="279"/>
      <c r="B15" s="280"/>
      <c r="C15" s="281"/>
      <c r="D15" s="281"/>
      <c r="E15" s="281"/>
    </row>
    <row r="16" spans="1:22">
      <c r="A16" s="279"/>
      <c r="B16" s="279"/>
      <c r="C16" s="281"/>
      <c r="D16" s="281"/>
      <c r="E16" s="281"/>
    </row>
    <row r="17" spans="1:5">
      <c r="A17" s="279"/>
      <c r="B17" s="279"/>
      <c r="C17" s="281"/>
      <c r="D17" s="281"/>
      <c r="E17" s="281"/>
    </row>
    <row r="18" spans="1:5">
      <c r="A18" s="279"/>
      <c r="B18" s="280"/>
      <c r="C18" s="281"/>
      <c r="D18" s="281"/>
      <c r="E18" s="281"/>
    </row>
    <row r="19" spans="1:5">
      <c r="A19" s="279"/>
      <c r="B19" s="280"/>
      <c r="C19" s="281"/>
      <c r="D19" s="281"/>
      <c r="E19" s="281"/>
    </row>
    <row r="20" spans="1:5">
      <c r="A20" s="279"/>
      <c r="B20" s="279"/>
      <c r="C20" s="281"/>
      <c r="D20" s="281"/>
      <c r="E20" s="281"/>
    </row>
    <row r="21" spans="1:5">
      <c r="A21" s="279"/>
      <c r="B21" s="279"/>
      <c r="C21" s="281"/>
      <c r="D21" s="281"/>
      <c r="E21" s="281"/>
    </row>
    <row r="22" spans="1:5">
      <c r="A22" s="279"/>
      <c r="B22" s="280"/>
      <c r="C22" s="281"/>
      <c r="D22" s="281"/>
      <c r="E22" s="281"/>
    </row>
    <row r="23" spans="1:5">
      <c r="A23" s="279"/>
      <c r="B23" s="280"/>
      <c r="C23" s="281"/>
      <c r="D23" s="281"/>
      <c r="E23" s="281"/>
    </row>
    <row r="24" spans="1:5">
      <c r="A24" s="279"/>
      <c r="B24" s="280"/>
      <c r="C24" s="281"/>
      <c r="D24" s="281"/>
      <c r="E24" s="281"/>
    </row>
    <row r="25" spans="1:5">
      <c r="A25" s="279"/>
      <c r="B25" s="280"/>
      <c r="C25" s="279"/>
      <c r="D25" s="279"/>
      <c r="E25" s="279"/>
    </row>
    <row r="26" spans="1:5">
      <c r="A26" s="279"/>
      <c r="B26" s="280"/>
      <c r="C26" s="279"/>
      <c r="D26" s="279"/>
      <c r="E26" s="279"/>
    </row>
  </sheetData>
  <mergeCells count="8">
    <mergeCell ref="A12:H12"/>
    <mergeCell ref="A13:H13"/>
    <mergeCell ref="A6:H6"/>
    <mergeCell ref="A7:H7"/>
    <mergeCell ref="A8:H8"/>
    <mergeCell ref="A9:H9"/>
    <mergeCell ref="A10:H10"/>
    <mergeCell ref="A11:H1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23"/>
  <sheetViews>
    <sheetView showGridLines="0" workbookViewId="0"/>
  </sheetViews>
  <sheetFormatPr defaultRowHeight="15.75"/>
  <cols>
    <col min="1" max="2" width="9" style="276"/>
    <col min="3" max="22" width="8.625" style="276" customWidth="1"/>
    <col min="23" max="16384" width="9" style="276"/>
  </cols>
  <sheetData>
    <row r="1" spans="1:22">
      <c r="A1" s="78" t="s">
        <v>486</v>
      </c>
    </row>
    <row r="2" spans="1:22">
      <c r="A2" s="78"/>
    </row>
    <row r="3" spans="1:22" ht="30" customHeight="1">
      <c r="A3" s="282" t="s">
        <v>416</v>
      </c>
    </row>
    <row r="4" spans="1:22" ht="30" customHeight="1"/>
    <row r="5" spans="1:22" ht="30" customHeight="1">
      <c r="A5" s="469" t="s">
        <v>417</v>
      </c>
      <c r="B5" s="469"/>
      <c r="C5" s="469"/>
      <c r="D5" s="469"/>
      <c r="E5" s="469"/>
      <c r="F5" s="469"/>
      <c r="G5" s="469"/>
      <c r="H5" s="469"/>
      <c r="I5" s="283" t="s">
        <v>409</v>
      </c>
      <c r="J5" s="283" t="s">
        <v>410</v>
      </c>
      <c r="K5" s="283" t="s">
        <v>399</v>
      </c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</row>
    <row r="6" spans="1:22" ht="30" customHeight="1">
      <c r="A6" s="469" t="s">
        <v>418</v>
      </c>
      <c r="B6" s="469"/>
      <c r="C6" s="469"/>
      <c r="D6" s="469"/>
      <c r="E6" s="469"/>
      <c r="F6" s="469"/>
      <c r="G6" s="469"/>
      <c r="H6" s="469"/>
      <c r="I6" s="277">
        <v>1.9</v>
      </c>
      <c r="J6" s="277">
        <v>1.9</v>
      </c>
      <c r="K6" s="277">
        <v>1.9</v>
      </c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</row>
    <row r="7" spans="1:22" ht="30" customHeight="1">
      <c r="A7" s="469" t="s">
        <v>419</v>
      </c>
      <c r="B7" s="469"/>
      <c r="C7" s="469"/>
      <c r="D7" s="469"/>
      <c r="E7" s="469"/>
      <c r="F7" s="469"/>
      <c r="G7" s="469"/>
      <c r="H7" s="469"/>
      <c r="I7" s="277">
        <v>1.9</v>
      </c>
      <c r="J7" s="277">
        <v>2</v>
      </c>
      <c r="K7" s="277">
        <v>1.9</v>
      </c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</row>
    <row r="8" spans="1:22" ht="30" customHeight="1">
      <c r="A8" s="469" t="s">
        <v>420</v>
      </c>
      <c r="B8" s="469"/>
      <c r="C8" s="469"/>
      <c r="D8" s="469"/>
      <c r="E8" s="469"/>
      <c r="F8" s="469"/>
      <c r="G8" s="469"/>
      <c r="H8" s="469"/>
      <c r="I8" s="277">
        <v>2</v>
      </c>
      <c r="J8" s="277">
        <v>1.9</v>
      </c>
      <c r="K8" s="277">
        <v>1.9</v>
      </c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</row>
    <row r="9" spans="1:22" ht="30" customHeight="1">
      <c r="A9" s="469" t="s">
        <v>421</v>
      </c>
      <c r="B9" s="469"/>
      <c r="C9" s="469"/>
      <c r="D9" s="469"/>
      <c r="E9" s="469"/>
      <c r="F9" s="469"/>
      <c r="G9" s="469"/>
      <c r="H9" s="469"/>
      <c r="I9" s="277">
        <v>2.1</v>
      </c>
      <c r="J9" s="277">
        <v>2</v>
      </c>
      <c r="K9" s="277">
        <v>2</v>
      </c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</row>
    <row r="10" spans="1:22" ht="30" customHeight="1">
      <c r="A10" s="469" t="s">
        <v>422</v>
      </c>
      <c r="B10" s="469"/>
      <c r="C10" s="469"/>
      <c r="D10" s="469"/>
      <c r="E10" s="469"/>
      <c r="F10" s="469"/>
      <c r="G10" s="469"/>
      <c r="H10" s="469"/>
      <c r="I10" s="277">
        <v>2.2999999999999998</v>
      </c>
      <c r="J10" s="277">
        <v>2.2000000000000002</v>
      </c>
      <c r="K10" s="277">
        <v>2.2000000000000002</v>
      </c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</row>
    <row r="11" spans="1:22" ht="30" customHeight="1">
      <c r="A11" s="469" t="s">
        <v>423</v>
      </c>
      <c r="B11" s="469"/>
      <c r="C11" s="469"/>
      <c r="D11" s="469"/>
      <c r="E11" s="469"/>
      <c r="F11" s="469"/>
      <c r="G11" s="469"/>
      <c r="H11" s="469"/>
      <c r="I11" s="277">
        <v>1.94</v>
      </c>
      <c r="J11" s="277">
        <v>1.94</v>
      </c>
      <c r="K11" s="277">
        <v>1.9</v>
      </c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</row>
    <row r="12" spans="1:22" ht="30" customHeight="1">
      <c r="A12" s="469" t="s">
        <v>424</v>
      </c>
      <c r="B12" s="469"/>
      <c r="C12" s="469"/>
      <c r="D12" s="469"/>
      <c r="E12" s="469"/>
      <c r="F12" s="469"/>
      <c r="G12" s="469"/>
      <c r="H12" s="469"/>
      <c r="I12" s="277">
        <v>2.1</v>
      </c>
      <c r="J12" s="277">
        <v>1.8</v>
      </c>
      <c r="K12" s="277">
        <v>1.8</v>
      </c>
    </row>
    <row r="13" spans="1:22">
      <c r="A13" s="279"/>
      <c r="B13" s="279"/>
      <c r="C13" s="281"/>
      <c r="D13" s="281"/>
      <c r="E13" s="281"/>
    </row>
    <row r="14" spans="1:22">
      <c r="A14" s="279"/>
      <c r="B14" s="279"/>
      <c r="C14" s="281"/>
      <c r="D14" s="281"/>
      <c r="E14" s="281"/>
    </row>
    <row r="15" spans="1:22">
      <c r="A15" s="279"/>
      <c r="B15" s="280"/>
      <c r="C15" s="281"/>
      <c r="D15" s="281"/>
      <c r="E15" s="281"/>
    </row>
    <row r="16" spans="1:22">
      <c r="A16" s="279"/>
      <c r="B16" s="280"/>
      <c r="C16" s="281"/>
      <c r="D16" s="281"/>
      <c r="E16" s="281"/>
    </row>
    <row r="17" spans="1:5">
      <c r="A17" s="279"/>
      <c r="B17" s="279"/>
      <c r="C17" s="281"/>
      <c r="D17" s="281"/>
      <c r="E17" s="281"/>
    </row>
    <row r="18" spans="1:5">
      <c r="A18" s="279"/>
      <c r="B18" s="279"/>
      <c r="C18" s="281"/>
      <c r="D18" s="281"/>
      <c r="E18" s="281"/>
    </row>
    <row r="19" spans="1:5">
      <c r="A19" s="279"/>
      <c r="B19" s="280"/>
      <c r="C19" s="281"/>
      <c r="D19" s="281"/>
      <c r="E19" s="281"/>
    </row>
    <row r="20" spans="1:5">
      <c r="A20" s="279"/>
      <c r="B20" s="280"/>
      <c r="C20" s="281"/>
      <c r="D20" s="281"/>
      <c r="E20" s="281"/>
    </row>
    <row r="21" spans="1:5">
      <c r="A21" s="279"/>
      <c r="B21" s="280"/>
      <c r="C21" s="281"/>
      <c r="D21" s="281"/>
      <c r="E21" s="281"/>
    </row>
    <row r="22" spans="1:5">
      <c r="A22" s="279"/>
      <c r="B22" s="280"/>
      <c r="C22" s="279"/>
      <c r="D22" s="279"/>
      <c r="E22" s="279"/>
    </row>
    <row r="23" spans="1:5">
      <c r="A23" s="279"/>
      <c r="B23" s="280"/>
      <c r="C23" s="279"/>
      <c r="D23" s="279"/>
      <c r="E23" s="279"/>
    </row>
  </sheetData>
  <mergeCells count="8">
    <mergeCell ref="A11:H11"/>
    <mergeCell ref="A12:H12"/>
    <mergeCell ref="A5:H5"/>
    <mergeCell ref="A6:H6"/>
    <mergeCell ref="A7:H7"/>
    <mergeCell ref="A8:H8"/>
    <mergeCell ref="A9:H9"/>
    <mergeCell ref="A10:H10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25"/>
  <sheetViews>
    <sheetView showGridLines="0" workbookViewId="0"/>
  </sheetViews>
  <sheetFormatPr defaultRowHeight="15.75"/>
  <cols>
    <col min="1" max="1" width="9" style="264"/>
    <col min="2" max="2" width="17.5" style="264" bestFit="1" customWidth="1"/>
    <col min="3" max="22" width="8.625" style="264" customWidth="1"/>
    <col min="23" max="16384" width="9" style="264"/>
  </cols>
  <sheetData>
    <row r="1" spans="1:22">
      <c r="A1" s="78" t="s">
        <v>486</v>
      </c>
    </row>
    <row r="3" spans="1:22">
      <c r="A3" s="270" t="s">
        <v>897</v>
      </c>
    </row>
    <row r="5" spans="1:22">
      <c r="A5" s="266"/>
      <c r="B5" s="266"/>
      <c r="C5" s="271" t="s">
        <v>372</v>
      </c>
      <c r="D5" s="271" t="s">
        <v>373</v>
      </c>
      <c r="E5" s="271" t="s">
        <v>374</v>
      </c>
      <c r="F5" s="264" t="s">
        <v>375</v>
      </c>
      <c r="G5" s="264" t="s">
        <v>376</v>
      </c>
      <c r="H5" s="264" t="s">
        <v>377</v>
      </c>
      <c r="I5" s="264" t="s">
        <v>378</v>
      </c>
      <c r="J5" s="264" t="s">
        <v>379</v>
      </c>
      <c r="K5" s="264" t="s">
        <v>380</v>
      </c>
      <c r="L5" s="264" t="s">
        <v>381</v>
      </c>
      <c r="M5" s="264" t="s">
        <v>382</v>
      </c>
      <c r="N5" s="264" t="s">
        <v>383</v>
      </c>
      <c r="O5" s="264" t="s">
        <v>384</v>
      </c>
      <c r="P5" s="264" t="s">
        <v>385</v>
      </c>
      <c r="Q5" s="264" t="s">
        <v>386</v>
      </c>
      <c r="R5" s="264" t="s">
        <v>387</v>
      </c>
      <c r="S5" s="264" t="s">
        <v>388</v>
      </c>
      <c r="T5" s="264" t="s">
        <v>389</v>
      </c>
      <c r="U5" s="264" t="s">
        <v>390</v>
      </c>
      <c r="V5" s="264" t="s">
        <v>391</v>
      </c>
    </row>
    <row r="6" spans="1:22">
      <c r="A6" s="272" t="s">
        <v>392</v>
      </c>
      <c r="B6" s="266" t="s">
        <v>393</v>
      </c>
      <c r="C6" s="269" t="s">
        <v>394</v>
      </c>
      <c r="D6" s="269"/>
      <c r="E6" s="269"/>
      <c r="F6" s="264" t="s">
        <v>395</v>
      </c>
      <c r="J6" s="264" t="s">
        <v>396</v>
      </c>
      <c r="N6" s="264" t="s">
        <v>397</v>
      </c>
      <c r="R6" s="264" t="s">
        <v>398</v>
      </c>
      <c r="V6" s="264" t="s">
        <v>399</v>
      </c>
    </row>
    <row r="7" spans="1:22">
      <c r="A7" s="266">
        <v>1</v>
      </c>
      <c r="B7" s="266" t="s">
        <v>425</v>
      </c>
      <c r="C7" s="284">
        <v>2.6315789473684208</v>
      </c>
      <c r="D7" s="284">
        <v>0</v>
      </c>
      <c r="E7" s="284">
        <v>0</v>
      </c>
      <c r="F7" s="284">
        <v>0</v>
      </c>
      <c r="G7" s="284">
        <v>0</v>
      </c>
      <c r="H7" s="284">
        <v>0</v>
      </c>
      <c r="I7" s="284">
        <v>0</v>
      </c>
      <c r="J7" s="284">
        <v>3.225806451612903</v>
      </c>
      <c r="K7" s="284">
        <v>2.7027027027027026</v>
      </c>
      <c r="L7" s="284">
        <v>2.3255813953488373</v>
      </c>
      <c r="M7" s="284">
        <v>2.2222222222222223</v>
      </c>
      <c r="N7" s="284">
        <v>2.083333333333333</v>
      </c>
      <c r="O7" s="284">
        <v>2.1739130434782608</v>
      </c>
      <c r="P7" s="284">
        <v>0</v>
      </c>
      <c r="Q7" s="284">
        <v>0</v>
      </c>
      <c r="R7" s="284">
        <v>0</v>
      </c>
      <c r="S7" s="284">
        <v>0</v>
      </c>
      <c r="T7" s="284">
        <v>2.0833333333333002</v>
      </c>
      <c r="U7" s="284">
        <v>10</v>
      </c>
      <c r="V7" s="284">
        <v>4</v>
      </c>
    </row>
    <row r="8" spans="1:22">
      <c r="A8" s="266">
        <v>0.5</v>
      </c>
      <c r="B8" s="266" t="s">
        <v>426</v>
      </c>
      <c r="C8" s="284">
        <v>71.05263157894737</v>
      </c>
      <c r="D8" s="284">
        <v>66.666666666666657</v>
      </c>
      <c r="E8" s="284">
        <v>76.923076923076934</v>
      </c>
      <c r="F8" s="284">
        <v>80</v>
      </c>
      <c r="G8" s="284">
        <v>72.5</v>
      </c>
      <c r="H8" s="284">
        <v>64.102564102564102</v>
      </c>
      <c r="I8" s="284">
        <v>67.64705882352942</v>
      </c>
      <c r="J8" s="284">
        <v>58.064516129032263</v>
      </c>
      <c r="K8" s="284">
        <v>62.162162162162161</v>
      </c>
      <c r="L8" s="284">
        <v>53.488372093023251</v>
      </c>
      <c r="M8" s="284">
        <v>51.111111111111107</v>
      </c>
      <c r="N8" s="284">
        <v>47.916666666666671</v>
      </c>
      <c r="O8" s="284">
        <v>54.347826086956516</v>
      </c>
      <c r="P8" s="284">
        <v>53.191489361702125</v>
      </c>
      <c r="Q8" s="284">
        <v>48</v>
      </c>
      <c r="R8" s="284">
        <v>44.680851063829785</v>
      </c>
      <c r="S8" s="284">
        <v>52</v>
      </c>
      <c r="T8" s="284">
        <v>56.25</v>
      </c>
      <c r="U8" s="284">
        <v>52</v>
      </c>
      <c r="V8" s="284">
        <v>62</v>
      </c>
    </row>
    <row r="9" spans="1:22">
      <c r="A9" s="266">
        <v>0</v>
      </c>
      <c r="B9" s="268" t="s">
        <v>427</v>
      </c>
      <c r="C9" s="284">
        <v>-23.684210526315788</v>
      </c>
      <c r="D9" s="284">
        <v>-30.303030303030305</v>
      </c>
      <c r="E9" s="284">
        <v>-23.076923076923077</v>
      </c>
      <c r="F9" s="284">
        <v>-20</v>
      </c>
      <c r="G9" s="284">
        <v>-27.500000000000004</v>
      </c>
      <c r="H9" s="284">
        <v>-35.897435897435898</v>
      </c>
      <c r="I9" s="284">
        <v>-32.352941176470587</v>
      </c>
      <c r="J9" s="284">
        <v>-38.70967741935484</v>
      </c>
      <c r="K9" s="284">
        <v>-35.135135135135137</v>
      </c>
      <c r="L9" s="284">
        <v>-41.860465116279073</v>
      </c>
      <c r="M9" s="284">
        <v>-46.666666666666664</v>
      </c>
      <c r="N9" s="284">
        <v>-50</v>
      </c>
      <c r="O9" s="284">
        <v>-39.130434782608695</v>
      </c>
      <c r="P9" s="284">
        <v>-42.553191489361701</v>
      </c>
      <c r="Q9" s="284">
        <v>-48</v>
      </c>
      <c r="R9" s="284">
        <v>-51.063829787234042</v>
      </c>
      <c r="S9" s="284">
        <v>-42</v>
      </c>
      <c r="T9" s="284">
        <v>-39.583333333333329</v>
      </c>
      <c r="U9" s="284">
        <v>-38</v>
      </c>
      <c r="V9" s="284">
        <v>-34</v>
      </c>
    </row>
    <row r="10" spans="1:22">
      <c r="A10" s="266">
        <v>-0.5</v>
      </c>
      <c r="B10" s="266" t="s">
        <v>428</v>
      </c>
      <c r="C10" s="284">
        <v>-2.6315789473684208</v>
      </c>
      <c r="D10" s="284">
        <v>-3.0303030303030303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-2.3255813953488373</v>
      </c>
      <c r="M10" s="284">
        <v>0</v>
      </c>
      <c r="N10" s="284">
        <v>0</v>
      </c>
      <c r="O10" s="284">
        <v>-4.3478260869565215</v>
      </c>
      <c r="P10" s="284">
        <v>-4.2553191489361701</v>
      </c>
      <c r="Q10" s="284">
        <v>-4</v>
      </c>
      <c r="R10" s="284">
        <v>-4.2553191489361701</v>
      </c>
      <c r="S10" s="284">
        <v>-6</v>
      </c>
      <c r="T10" s="284">
        <v>-2.083333333333333</v>
      </c>
      <c r="U10" s="284">
        <v>0</v>
      </c>
      <c r="V10" s="284">
        <v>0</v>
      </c>
    </row>
    <row r="11" spans="1:22">
      <c r="A11" s="266">
        <v>-1</v>
      </c>
      <c r="B11" s="266" t="s">
        <v>429</v>
      </c>
      <c r="C11" s="284">
        <v>0</v>
      </c>
      <c r="D11" s="284">
        <v>0</v>
      </c>
      <c r="E11" s="284">
        <v>0</v>
      </c>
      <c r="F11" s="284">
        <v>0</v>
      </c>
      <c r="G11" s="284">
        <v>0</v>
      </c>
      <c r="H11" s="284">
        <v>0</v>
      </c>
      <c r="I11" s="284">
        <v>0</v>
      </c>
      <c r="J11" s="284">
        <v>0</v>
      </c>
      <c r="K11" s="284">
        <v>0</v>
      </c>
      <c r="L11" s="284">
        <v>0</v>
      </c>
      <c r="M11" s="284">
        <v>0</v>
      </c>
      <c r="N11" s="284">
        <v>0</v>
      </c>
      <c r="O11" s="284">
        <v>0</v>
      </c>
      <c r="P11" s="284">
        <v>0</v>
      </c>
      <c r="Q11" s="284">
        <v>0</v>
      </c>
      <c r="R11" s="284">
        <v>0</v>
      </c>
      <c r="S11" s="284">
        <v>0</v>
      </c>
      <c r="T11" s="284">
        <v>0</v>
      </c>
      <c r="U11" s="284">
        <v>0</v>
      </c>
      <c r="V11" s="284">
        <v>0</v>
      </c>
    </row>
    <row r="12" spans="1:22">
      <c r="A12" s="266"/>
      <c r="B12" s="266" t="s">
        <v>406</v>
      </c>
      <c r="C12" s="284">
        <v>36.84210526315789</v>
      </c>
      <c r="D12" s="284">
        <v>31.818181818181813</v>
      </c>
      <c r="E12" s="284">
        <v>38.461538461538467</v>
      </c>
      <c r="F12" s="284">
        <v>40</v>
      </c>
      <c r="G12" s="284">
        <v>36.25</v>
      </c>
      <c r="H12" s="284">
        <v>32.051282051282051</v>
      </c>
      <c r="I12" s="284">
        <v>33.82352941176471</v>
      </c>
      <c r="J12" s="284">
        <v>32.258064516129032</v>
      </c>
      <c r="K12" s="284">
        <v>33.783783783783782</v>
      </c>
      <c r="L12" s="284">
        <v>27.906976744186046</v>
      </c>
      <c r="M12" s="284">
        <v>27.777777777777775</v>
      </c>
      <c r="N12" s="284">
        <v>26.041666666666668</v>
      </c>
      <c r="O12" s="284">
        <v>27.173913043478258</v>
      </c>
      <c r="P12" s="284">
        <v>24.468085106382979</v>
      </c>
      <c r="Q12" s="284">
        <v>22</v>
      </c>
      <c r="R12" s="284">
        <v>20.212765957446805</v>
      </c>
      <c r="S12" s="284">
        <v>23</v>
      </c>
      <c r="T12" s="284">
        <v>29.166666666666632</v>
      </c>
      <c r="U12" s="284">
        <v>36</v>
      </c>
      <c r="V12" s="284">
        <v>35</v>
      </c>
    </row>
    <row r="13" spans="1:22">
      <c r="A13" s="266"/>
      <c r="B13" s="268"/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</row>
    <row r="14" spans="1:22">
      <c r="A14" s="266"/>
      <c r="B14" s="268"/>
      <c r="C14" s="269"/>
      <c r="D14" s="269"/>
      <c r="E14" s="269"/>
    </row>
    <row r="15" spans="1:22">
      <c r="A15" s="266"/>
      <c r="B15" s="266"/>
      <c r="C15" s="269"/>
      <c r="D15" s="269"/>
      <c r="E15" s="269"/>
    </row>
    <row r="16" spans="1:22">
      <c r="A16" s="266"/>
      <c r="B16" s="266"/>
      <c r="C16" s="269"/>
      <c r="D16" s="269"/>
      <c r="E16" s="269"/>
    </row>
    <row r="17" spans="1:5">
      <c r="A17" s="266"/>
      <c r="B17" s="268"/>
      <c r="C17" s="269"/>
      <c r="D17" s="269"/>
      <c r="E17" s="269"/>
    </row>
    <row r="18" spans="1:5">
      <c r="A18" s="266"/>
      <c r="B18" s="268"/>
      <c r="C18" s="269"/>
      <c r="D18" s="269"/>
      <c r="E18" s="269"/>
    </row>
    <row r="19" spans="1:5">
      <c r="A19" s="266"/>
      <c r="B19" s="266"/>
      <c r="C19" s="269"/>
      <c r="D19" s="269"/>
      <c r="E19" s="269"/>
    </row>
    <row r="20" spans="1:5">
      <c r="A20" s="266"/>
      <c r="B20" s="266"/>
      <c r="C20" s="269"/>
      <c r="D20" s="269"/>
      <c r="E20" s="269"/>
    </row>
    <row r="21" spans="1:5">
      <c r="A21" s="266"/>
      <c r="B21" s="268"/>
      <c r="C21" s="269"/>
      <c r="D21" s="269"/>
      <c r="E21" s="269"/>
    </row>
    <row r="22" spans="1:5">
      <c r="A22" s="266"/>
      <c r="B22" s="268"/>
      <c r="C22" s="269"/>
      <c r="D22" s="269"/>
      <c r="E22" s="269"/>
    </row>
    <row r="23" spans="1:5">
      <c r="A23" s="266"/>
      <c r="B23" s="268"/>
      <c r="C23" s="269"/>
      <c r="D23" s="269"/>
      <c r="E23" s="269"/>
    </row>
    <row r="24" spans="1:5">
      <c r="A24" s="266"/>
      <c r="B24" s="268"/>
      <c r="C24" s="266"/>
      <c r="D24" s="266"/>
      <c r="E24" s="266"/>
    </row>
    <row r="25" spans="1:5">
      <c r="A25" s="266"/>
      <c r="B25" s="268"/>
      <c r="C25" s="266"/>
      <c r="D25" s="266"/>
      <c r="E25" s="266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15"/>
  <sheetViews>
    <sheetView showGridLines="0" workbookViewId="0"/>
  </sheetViews>
  <sheetFormatPr defaultRowHeight="15.75"/>
  <cols>
    <col min="1" max="1" width="8.625" style="61" customWidth="1"/>
    <col min="2" max="2" width="21.625" style="61" customWidth="1"/>
    <col min="3" max="22" width="8.625" style="61" customWidth="1"/>
    <col min="23" max="16384" width="9" style="61"/>
  </cols>
  <sheetData>
    <row r="1" spans="1:22">
      <c r="A1" s="78" t="s">
        <v>486</v>
      </c>
    </row>
    <row r="2" spans="1:22">
      <c r="A2" s="78"/>
    </row>
    <row r="3" spans="1:22" ht="9.75" customHeight="1">
      <c r="A3" s="285" t="s">
        <v>430</v>
      </c>
    </row>
    <row r="5" spans="1:22">
      <c r="C5" s="61" t="s">
        <v>372</v>
      </c>
      <c r="D5" s="61" t="s">
        <v>373</v>
      </c>
      <c r="E5" s="61" t="s">
        <v>374</v>
      </c>
      <c r="F5" s="61" t="s">
        <v>375</v>
      </c>
      <c r="G5" s="61" t="s">
        <v>376</v>
      </c>
      <c r="H5" s="61" t="s">
        <v>377</v>
      </c>
      <c r="I5" s="61" t="s">
        <v>378</v>
      </c>
      <c r="J5" s="61" t="s">
        <v>379</v>
      </c>
      <c r="K5" s="61" t="s">
        <v>380</v>
      </c>
      <c r="L5" s="61" t="s">
        <v>381</v>
      </c>
      <c r="M5" s="61" t="s">
        <v>382</v>
      </c>
      <c r="N5" s="61" t="s">
        <v>383</v>
      </c>
      <c r="O5" s="61" t="s">
        <v>384</v>
      </c>
      <c r="P5" s="61" t="s">
        <v>385</v>
      </c>
      <c r="Q5" s="61" t="s">
        <v>386</v>
      </c>
      <c r="R5" s="61" t="s">
        <v>387</v>
      </c>
      <c r="S5" s="61" t="s">
        <v>388</v>
      </c>
      <c r="T5" s="61" t="s">
        <v>389</v>
      </c>
      <c r="U5" s="61" t="s">
        <v>390</v>
      </c>
      <c r="V5" s="61" t="s">
        <v>391</v>
      </c>
    </row>
    <row r="6" spans="1:22" ht="30" customHeight="1">
      <c r="A6" s="286" t="s">
        <v>392</v>
      </c>
      <c r="B6" s="61" t="s">
        <v>393</v>
      </c>
      <c r="C6" s="61" t="s">
        <v>394</v>
      </c>
      <c r="F6" s="61" t="s">
        <v>395</v>
      </c>
      <c r="J6" s="61" t="s">
        <v>396</v>
      </c>
      <c r="N6" s="61" t="s">
        <v>397</v>
      </c>
      <c r="R6" s="61" t="s">
        <v>398</v>
      </c>
      <c r="V6" s="61" t="s">
        <v>399</v>
      </c>
    </row>
    <row r="7" spans="1:22" ht="30" customHeight="1">
      <c r="A7" s="61">
        <v>1</v>
      </c>
      <c r="B7" s="61" t="s">
        <v>425</v>
      </c>
      <c r="C7" s="287">
        <v>2.6315789473684208</v>
      </c>
      <c r="D7" s="287">
        <v>0</v>
      </c>
      <c r="E7" s="287">
        <v>0</v>
      </c>
      <c r="F7" s="287">
        <v>0</v>
      </c>
      <c r="G7" s="287">
        <v>0</v>
      </c>
      <c r="H7" s="287">
        <v>0</v>
      </c>
      <c r="I7" s="287">
        <v>0</v>
      </c>
      <c r="J7" s="287">
        <v>3.225806451612903</v>
      </c>
      <c r="K7" s="287">
        <v>2.7027027027027026</v>
      </c>
      <c r="L7" s="287">
        <v>2.3255813953488373</v>
      </c>
      <c r="M7" s="287">
        <v>2.2222222222222223</v>
      </c>
      <c r="N7" s="287">
        <v>2.083333333333333</v>
      </c>
      <c r="O7" s="287">
        <v>2.1739130434782608</v>
      </c>
      <c r="P7" s="287">
        <v>0</v>
      </c>
      <c r="Q7" s="287">
        <v>0</v>
      </c>
      <c r="R7" s="287">
        <v>0</v>
      </c>
      <c r="S7" s="287">
        <v>0</v>
      </c>
      <c r="T7" s="287">
        <v>2.0833333333333002</v>
      </c>
      <c r="U7" s="287">
        <v>10</v>
      </c>
      <c r="V7" s="287">
        <v>4</v>
      </c>
    </row>
    <row r="8" spans="1:22" ht="30" customHeight="1">
      <c r="A8" s="288">
        <v>0.5</v>
      </c>
      <c r="B8" s="288" t="s">
        <v>426</v>
      </c>
      <c r="C8" s="287">
        <v>71.05263157894737</v>
      </c>
      <c r="D8" s="287">
        <v>66.666666666666657</v>
      </c>
      <c r="E8" s="287">
        <v>76.923076923076934</v>
      </c>
      <c r="F8" s="287">
        <v>80</v>
      </c>
      <c r="G8" s="287">
        <v>72.5</v>
      </c>
      <c r="H8" s="287">
        <v>64.102564102564102</v>
      </c>
      <c r="I8" s="287">
        <v>67.64705882352942</v>
      </c>
      <c r="J8" s="287">
        <v>58.064516129032263</v>
      </c>
      <c r="K8" s="287">
        <v>62.162162162162161</v>
      </c>
      <c r="L8" s="287">
        <v>53.488372093023251</v>
      </c>
      <c r="M8" s="287">
        <v>51.111111111111107</v>
      </c>
      <c r="N8" s="287">
        <v>47.916666666666671</v>
      </c>
      <c r="O8" s="287">
        <v>54.347826086956516</v>
      </c>
      <c r="P8" s="287">
        <v>53.191489361702125</v>
      </c>
      <c r="Q8" s="287">
        <v>48</v>
      </c>
      <c r="R8" s="287">
        <v>44.680851063829785</v>
      </c>
      <c r="S8" s="287">
        <v>52</v>
      </c>
      <c r="T8" s="287">
        <v>56.25</v>
      </c>
      <c r="U8" s="287">
        <v>52</v>
      </c>
      <c r="V8" s="287">
        <v>62</v>
      </c>
    </row>
    <row r="9" spans="1:22" ht="30" customHeight="1">
      <c r="A9" s="288">
        <v>0</v>
      </c>
      <c r="B9" s="288" t="s">
        <v>427</v>
      </c>
      <c r="C9" s="287">
        <v>-23.684210526315788</v>
      </c>
      <c r="D9" s="287">
        <v>-30.303030303030305</v>
      </c>
      <c r="E9" s="287">
        <v>-23.076923076923077</v>
      </c>
      <c r="F9" s="287">
        <v>-20</v>
      </c>
      <c r="G9" s="287">
        <v>-27.500000000000004</v>
      </c>
      <c r="H9" s="287">
        <v>-35.897435897435898</v>
      </c>
      <c r="I9" s="287">
        <v>-32.352941176470587</v>
      </c>
      <c r="J9" s="287">
        <v>-38.70967741935484</v>
      </c>
      <c r="K9" s="287">
        <v>-35.135135135135137</v>
      </c>
      <c r="L9" s="287">
        <v>-41.860465116279073</v>
      </c>
      <c r="M9" s="287">
        <v>-46.666666666666664</v>
      </c>
      <c r="N9" s="287">
        <v>-50</v>
      </c>
      <c r="O9" s="287">
        <v>-39.130434782608695</v>
      </c>
      <c r="P9" s="287">
        <v>-42.553191489361701</v>
      </c>
      <c r="Q9" s="287">
        <v>-48</v>
      </c>
      <c r="R9" s="287">
        <v>-51.063829787234042</v>
      </c>
      <c r="S9" s="287">
        <v>-42</v>
      </c>
      <c r="T9" s="287">
        <v>-39.583333333333329</v>
      </c>
      <c r="U9" s="287">
        <v>-38</v>
      </c>
      <c r="V9" s="287">
        <v>-34</v>
      </c>
    </row>
    <row r="10" spans="1:22" ht="30" customHeight="1">
      <c r="A10" s="288">
        <v>-0.5</v>
      </c>
      <c r="B10" s="288" t="s">
        <v>428</v>
      </c>
      <c r="C10" s="287">
        <v>-2.6315789473684208</v>
      </c>
      <c r="D10" s="287">
        <v>-3.0303030303030303</v>
      </c>
      <c r="E10" s="287">
        <v>0</v>
      </c>
      <c r="F10" s="287">
        <v>0</v>
      </c>
      <c r="G10" s="287">
        <v>0</v>
      </c>
      <c r="H10" s="287">
        <v>0</v>
      </c>
      <c r="I10" s="287">
        <v>0</v>
      </c>
      <c r="J10" s="287">
        <v>0</v>
      </c>
      <c r="K10" s="287">
        <v>0</v>
      </c>
      <c r="L10" s="287">
        <v>-2.3255813953488373</v>
      </c>
      <c r="M10" s="287">
        <v>0</v>
      </c>
      <c r="N10" s="287">
        <v>0</v>
      </c>
      <c r="O10" s="287">
        <v>-4.3478260869565215</v>
      </c>
      <c r="P10" s="287">
        <v>-4.2553191489361701</v>
      </c>
      <c r="Q10" s="287">
        <v>-4</v>
      </c>
      <c r="R10" s="287">
        <v>-4.2553191489361701</v>
      </c>
      <c r="S10" s="287">
        <v>-6</v>
      </c>
      <c r="T10" s="287">
        <v>-2.083333333333333</v>
      </c>
      <c r="U10" s="287">
        <v>0</v>
      </c>
      <c r="V10" s="287">
        <v>0</v>
      </c>
    </row>
    <row r="11" spans="1:22" ht="30" customHeight="1">
      <c r="A11" s="288">
        <v>-1</v>
      </c>
      <c r="B11" s="288" t="s">
        <v>429</v>
      </c>
      <c r="C11" s="287">
        <v>0</v>
      </c>
      <c r="D11" s="287">
        <v>0</v>
      </c>
      <c r="E11" s="287">
        <v>0</v>
      </c>
      <c r="F11" s="287">
        <v>0</v>
      </c>
      <c r="G11" s="287">
        <v>0</v>
      </c>
      <c r="H11" s="287">
        <v>0</v>
      </c>
      <c r="I11" s="287">
        <v>0</v>
      </c>
      <c r="J11" s="287">
        <v>0</v>
      </c>
      <c r="K11" s="287">
        <v>0</v>
      </c>
      <c r="L11" s="287">
        <v>0</v>
      </c>
      <c r="M11" s="287">
        <v>0</v>
      </c>
      <c r="N11" s="287">
        <v>0</v>
      </c>
      <c r="O11" s="287">
        <v>0</v>
      </c>
      <c r="P11" s="287">
        <v>0</v>
      </c>
      <c r="Q11" s="287">
        <v>0</v>
      </c>
      <c r="R11" s="287">
        <v>0</v>
      </c>
      <c r="S11" s="287">
        <v>0</v>
      </c>
      <c r="T11" s="287">
        <v>0</v>
      </c>
      <c r="U11" s="287">
        <v>0</v>
      </c>
      <c r="V11" s="287">
        <v>0</v>
      </c>
    </row>
    <row r="12" spans="1:22" ht="30" customHeight="1">
      <c r="A12" s="288"/>
      <c r="B12" s="288" t="s">
        <v>406</v>
      </c>
      <c r="C12" s="287">
        <v>36.84210526315789</v>
      </c>
      <c r="D12" s="287">
        <v>31.818181818181813</v>
      </c>
      <c r="E12" s="287">
        <v>38.461538461538467</v>
      </c>
      <c r="F12" s="287">
        <v>40</v>
      </c>
      <c r="G12" s="287">
        <v>36.25</v>
      </c>
      <c r="H12" s="287">
        <v>32.051282051282051</v>
      </c>
      <c r="I12" s="287">
        <v>33.82352941176471</v>
      </c>
      <c r="J12" s="287">
        <v>32.258064516129032</v>
      </c>
      <c r="K12" s="287">
        <v>33.783783783783782</v>
      </c>
      <c r="L12" s="287">
        <v>27.906976744186046</v>
      </c>
      <c r="M12" s="287">
        <v>27.777777777777775</v>
      </c>
      <c r="N12" s="287">
        <v>26.041666666666668</v>
      </c>
      <c r="O12" s="287">
        <v>27.173913043478258</v>
      </c>
      <c r="P12" s="287">
        <v>24.468085106382979</v>
      </c>
      <c r="Q12" s="287">
        <v>22</v>
      </c>
      <c r="R12" s="287">
        <v>20.212765957446805</v>
      </c>
      <c r="S12" s="287">
        <v>23</v>
      </c>
      <c r="T12" s="287">
        <v>29.166666666666632</v>
      </c>
      <c r="U12" s="287">
        <v>36</v>
      </c>
      <c r="V12" s="287">
        <v>35</v>
      </c>
    </row>
    <row r="13" spans="1:22" ht="30" customHeight="1">
      <c r="A13" s="288"/>
      <c r="B13" s="288"/>
      <c r="C13" s="288"/>
      <c r="D13" s="288"/>
      <c r="E13" s="288"/>
      <c r="F13" s="288"/>
      <c r="G13" s="288"/>
      <c r="H13" s="288"/>
      <c r="I13" s="288"/>
      <c r="J13" s="288"/>
    </row>
    <row r="14" spans="1:22" ht="30" customHeight="1">
      <c r="A14" s="288"/>
      <c r="B14" s="288"/>
      <c r="C14" s="288"/>
      <c r="D14" s="288"/>
      <c r="E14" s="288"/>
      <c r="F14" s="288"/>
      <c r="G14" s="288"/>
      <c r="H14" s="288"/>
      <c r="I14" s="288"/>
      <c r="J14" s="288"/>
    </row>
    <row r="15" spans="1:22" ht="30" customHeight="1"/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8"/>
  <sheetViews>
    <sheetView showGridLines="0" workbookViewId="0"/>
  </sheetViews>
  <sheetFormatPr defaultColWidth="11.25" defaultRowHeight="16.5"/>
  <sheetData>
    <row r="1" spans="1:6">
      <c r="A1" s="78" t="s">
        <v>310</v>
      </c>
    </row>
    <row r="3" spans="1:6">
      <c r="A3" s="78" t="s">
        <v>311</v>
      </c>
      <c r="B3" s="78"/>
      <c r="C3" s="78"/>
      <c r="D3" s="120"/>
    </row>
    <row r="4" spans="1:6">
      <c r="A4" s="54" t="s">
        <v>312</v>
      </c>
      <c r="B4" s="2"/>
      <c r="C4" s="2"/>
      <c r="D4" s="120"/>
    </row>
    <row r="5" spans="1:6">
      <c r="A5" s="2"/>
      <c r="B5" s="2"/>
      <c r="C5" s="2"/>
      <c r="D5" s="120"/>
    </row>
    <row r="6" spans="1:6">
      <c r="A6" s="65"/>
      <c r="B6" s="144">
        <v>2012</v>
      </c>
      <c r="C6" s="144">
        <v>2013</v>
      </c>
      <c r="D6" s="144">
        <v>2014</v>
      </c>
      <c r="E6" s="144">
        <v>2015</v>
      </c>
      <c r="F6" s="144">
        <v>2016</v>
      </c>
    </row>
    <row r="7" spans="1:6">
      <c r="A7" s="110" t="s">
        <v>313</v>
      </c>
      <c r="B7" s="145">
        <v>86</v>
      </c>
      <c r="C7" s="145">
        <v>128</v>
      </c>
      <c r="D7" s="145">
        <v>61</v>
      </c>
      <c r="E7" s="145">
        <v>74</v>
      </c>
      <c r="F7" s="145">
        <v>96</v>
      </c>
    </row>
    <row r="8" spans="1:6">
      <c r="A8" s="110" t="s">
        <v>182</v>
      </c>
      <c r="B8" s="145">
        <v>135</v>
      </c>
      <c r="C8" s="145">
        <v>198</v>
      </c>
      <c r="D8" s="145">
        <v>126</v>
      </c>
      <c r="E8" s="145">
        <v>116</v>
      </c>
      <c r="F8" s="145">
        <v>251</v>
      </c>
    </row>
    <row r="9" spans="1:6">
      <c r="A9" s="110" t="s">
        <v>172</v>
      </c>
      <c r="B9" s="145">
        <v>199</v>
      </c>
      <c r="C9" s="145">
        <v>247</v>
      </c>
      <c r="D9" s="145">
        <v>179</v>
      </c>
      <c r="E9" s="145">
        <v>191</v>
      </c>
      <c r="F9" s="145">
        <v>409</v>
      </c>
    </row>
    <row r="10" spans="1:6">
      <c r="A10" s="110" t="s">
        <v>173</v>
      </c>
      <c r="B10" s="145">
        <v>256</v>
      </c>
      <c r="C10" s="145">
        <v>324</v>
      </c>
      <c r="D10" s="145">
        <v>267</v>
      </c>
      <c r="E10" s="145">
        <v>289</v>
      </c>
      <c r="F10" s="145">
        <v>571</v>
      </c>
    </row>
    <row r="11" spans="1:6">
      <c r="A11" s="110" t="s">
        <v>174</v>
      </c>
      <c r="B11" s="145">
        <v>338</v>
      </c>
      <c r="C11" s="145">
        <v>384</v>
      </c>
      <c r="D11" s="145">
        <v>345</v>
      </c>
      <c r="E11" s="145">
        <v>387</v>
      </c>
      <c r="F11" s="145">
        <v>755</v>
      </c>
    </row>
    <row r="12" spans="1:6">
      <c r="A12" s="110" t="s">
        <v>175</v>
      </c>
      <c r="B12" s="145">
        <v>395</v>
      </c>
      <c r="C12" s="145">
        <v>460</v>
      </c>
      <c r="D12" s="145">
        <v>414</v>
      </c>
      <c r="E12" s="145">
        <v>492</v>
      </c>
      <c r="F12" s="145">
        <v>923</v>
      </c>
    </row>
    <row r="13" spans="1:6">
      <c r="A13" s="110" t="s">
        <v>176</v>
      </c>
      <c r="B13" s="145">
        <v>463</v>
      </c>
      <c r="C13" s="145">
        <v>516</v>
      </c>
      <c r="D13" s="145">
        <v>476</v>
      </c>
      <c r="E13" s="145">
        <v>627</v>
      </c>
      <c r="F13" s="145">
        <v>1098</v>
      </c>
    </row>
    <row r="14" spans="1:6">
      <c r="A14" s="110" t="s">
        <v>177</v>
      </c>
      <c r="B14" s="145">
        <v>544</v>
      </c>
      <c r="C14" s="145">
        <v>587</v>
      </c>
      <c r="D14" s="145">
        <v>541</v>
      </c>
      <c r="E14" s="145">
        <v>766</v>
      </c>
      <c r="F14" s="145">
        <v>1235</v>
      </c>
    </row>
    <row r="15" spans="1:6">
      <c r="A15" s="110" t="s">
        <v>178</v>
      </c>
      <c r="B15" s="145">
        <v>601</v>
      </c>
      <c r="C15" s="145">
        <v>662</v>
      </c>
      <c r="D15" s="145">
        <v>631</v>
      </c>
      <c r="E15" s="145">
        <v>913</v>
      </c>
      <c r="F15" s="145">
        <v>1479</v>
      </c>
    </row>
    <row r="16" spans="1:6">
      <c r="A16" s="110" t="s">
        <v>179</v>
      </c>
      <c r="B16" s="145">
        <v>650</v>
      </c>
      <c r="C16" s="145">
        <v>766</v>
      </c>
      <c r="D16" s="145">
        <v>718</v>
      </c>
      <c r="E16" s="145">
        <v>1015</v>
      </c>
      <c r="F16" s="145">
        <v>1600</v>
      </c>
    </row>
    <row r="17" spans="1:6">
      <c r="A17" s="110" t="s">
        <v>180</v>
      </c>
      <c r="B17" s="145">
        <v>707</v>
      </c>
      <c r="C17" s="145">
        <v>817</v>
      </c>
      <c r="D17" s="145">
        <v>775</v>
      </c>
      <c r="E17" s="145">
        <v>1137</v>
      </c>
      <c r="F17" s="145">
        <v>1718</v>
      </c>
    </row>
    <row r="18" spans="1:6">
      <c r="A18" s="110" t="s">
        <v>181</v>
      </c>
      <c r="B18" s="145">
        <v>757</v>
      </c>
      <c r="C18" s="145">
        <v>874</v>
      </c>
      <c r="D18" s="145">
        <v>828</v>
      </c>
      <c r="E18" s="145">
        <v>1287</v>
      </c>
      <c r="F18" s="145">
        <v>1863</v>
      </c>
    </row>
    <row r="19" spans="1:6">
      <c r="A19" s="102"/>
    </row>
    <row r="20" spans="1:6">
      <c r="A20" s="102"/>
    </row>
    <row r="21" spans="1:6">
      <c r="A21" s="102"/>
    </row>
    <row r="22" spans="1:6">
      <c r="A22" s="102"/>
    </row>
    <row r="23" spans="1:6">
      <c r="A23" s="102"/>
    </row>
    <row r="24" spans="1:6">
      <c r="A24" s="102"/>
    </row>
    <row r="25" spans="1:6">
      <c r="A25" s="102"/>
    </row>
    <row r="26" spans="1:6">
      <c r="A26" s="102"/>
    </row>
    <row r="27" spans="1:6">
      <c r="A27" s="102"/>
    </row>
    <row r="28" spans="1:6">
      <c r="A28" s="10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5"/>
  <sheetViews>
    <sheetView showGridLines="0" workbookViewId="0"/>
  </sheetViews>
  <sheetFormatPr defaultRowHeight="15.75"/>
  <cols>
    <col min="1" max="1" width="23.25" style="79" customWidth="1"/>
    <col min="2" max="2" width="12" style="79" bestFit="1" customWidth="1"/>
    <col min="3" max="16384" width="9" style="79"/>
  </cols>
  <sheetData>
    <row r="1" spans="1:7">
      <c r="A1" s="51" t="s">
        <v>648</v>
      </c>
      <c r="B1" s="51"/>
      <c r="C1" s="51"/>
      <c r="D1" s="51"/>
      <c r="E1" s="51"/>
      <c r="F1" s="51"/>
      <c r="G1" s="51"/>
    </row>
    <row r="2" spans="1:7">
      <c r="A2" s="51"/>
      <c r="B2" s="51"/>
      <c r="C2" s="51"/>
      <c r="D2" s="51"/>
      <c r="E2" s="51"/>
      <c r="F2" s="51"/>
      <c r="G2" s="51"/>
    </row>
    <row r="3" spans="1:7">
      <c r="B3" s="309">
        <v>40878</v>
      </c>
      <c r="C3" s="309">
        <v>41244</v>
      </c>
      <c r="D3" s="309">
        <v>41609</v>
      </c>
      <c r="E3" s="309">
        <v>41974</v>
      </c>
      <c r="F3" s="309">
        <v>42339</v>
      </c>
      <c r="G3" s="309">
        <v>42705</v>
      </c>
    </row>
    <row r="4" spans="1:7">
      <c r="A4" s="177" t="s">
        <v>649</v>
      </c>
      <c r="B4" s="175">
        <v>0.40003979045321275</v>
      </c>
      <c r="C4" s="175">
        <v>0.38851512069376004</v>
      </c>
      <c r="D4" s="175">
        <v>0.34309075175068893</v>
      </c>
      <c r="E4" s="175">
        <v>0.31007680804731047</v>
      </c>
      <c r="F4" s="175">
        <v>0.36892330133040774</v>
      </c>
      <c r="G4" s="175">
        <v>0.42145756322200939</v>
      </c>
    </row>
    <row r="5" spans="1:7">
      <c r="A5" s="177" t="s">
        <v>650</v>
      </c>
      <c r="B5" s="175">
        <v>0.18749058505600266</v>
      </c>
      <c r="C5" s="175">
        <v>0.21746198010062689</v>
      </c>
      <c r="D5" s="175">
        <v>0.2501808336497009</v>
      </c>
      <c r="E5" s="175">
        <v>0.29413265713056097</v>
      </c>
      <c r="F5" s="175">
        <v>0.25203150924910783</v>
      </c>
      <c r="G5" s="175">
        <v>0.25154575922614564</v>
      </c>
    </row>
    <row r="6" spans="1:7">
      <c r="A6" s="177" t="s">
        <v>651</v>
      </c>
      <c r="B6" s="175">
        <v>0.19747961586715479</v>
      </c>
      <c r="C6" s="175">
        <v>0.1797326676160752</v>
      </c>
      <c r="D6" s="175">
        <v>0.18135445061202876</v>
      </c>
      <c r="E6" s="175">
        <v>0.18320921573255405</v>
      </c>
      <c r="F6" s="175">
        <v>0.17410859203625814</v>
      </c>
      <c r="G6" s="175">
        <v>0.14077518159664357</v>
      </c>
    </row>
    <row r="7" spans="1:7">
      <c r="A7" s="177" t="s">
        <v>652</v>
      </c>
      <c r="B7" s="175">
        <v>9.6030007498307549E-2</v>
      </c>
      <c r="C7" s="175">
        <v>8.9931500685964311E-2</v>
      </c>
      <c r="D7" s="175">
        <v>8.5321042198025332E-2</v>
      </c>
      <c r="E7" s="175">
        <v>6.2806797857255181E-2</v>
      </c>
      <c r="F7" s="175">
        <v>4.1111157888786665E-2</v>
      </c>
      <c r="G7" s="175">
        <v>4.2377221298805445E-2</v>
      </c>
    </row>
    <row r="8" spans="1:7">
      <c r="A8" s="177" t="s">
        <v>653</v>
      </c>
      <c r="B8" s="175">
        <v>0.11896000112532212</v>
      </c>
      <c r="C8" s="175">
        <v>0.12435873090357352</v>
      </c>
      <c r="D8" s="175">
        <v>0.14005248340495077</v>
      </c>
      <c r="E8" s="175">
        <v>0.1497745212323193</v>
      </c>
      <c r="F8" s="175">
        <v>0.16382543949543604</v>
      </c>
      <c r="G8" s="175">
        <v>0.1438442746563959</v>
      </c>
    </row>
    <row r="9" spans="1:7">
      <c r="B9" s="175"/>
      <c r="C9" s="175"/>
      <c r="D9" s="175"/>
      <c r="E9" s="175"/>
      <c r="F9" s="175"/>
      <c r="G9" s="175"/>
    </row>
    <row r="10" spans="1:7">
      <c r="B10" s="175"/>
      <c r="C10" s="175"/>
      <c r="D10" s="175"/>
      <c r="E10" s="175"/>
      <c r="F10" s="175"/>
      <c r="G10" s="175"/>
    </row>
    <row r="11" spans="1:7">
      <c r="B11" s="175"/>
      <c r="C11" s="175"/>
      <c r="D11" s="175"/>
      <c r="E11" s="175"/>
      <c r="F11" s="175"/>
      <c r="G11" s="175"/>
    </row>
    <row r="12" spans="1:7">
      <c r="B12" s="175"/>
      <c r="C12" s="175"/>
      <c r="D12" s="175"/>
      <c r="E12" s="175"/>
      <c r="F12" s="175"/>
      <c r="G12" s="175"/>
    </row>
    <row r="13" spans="1:7">
      <c r="B13" s="175"/>
      <c r="C13" s="175"/>
      <c r="D13" s="175"/>
      <c r="E13" s="175"/>
      <c r="F13" s="175"/>
      <c r="G13" s="175"/>
    </row>
    <row r="14" spans="1:7">
      <c r="B14" s="174"/>
    </row>
    <row r="15" spans="1:7">
      <c r="B15" s="174"/>
    </row>
  </sheetData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64"/>
  <sheetViews>
    <sheetView showGridLines="0" workbookViewId="0"/>
  </sheetViews>
  <sheetFormatPr defaultColWidth="11.25" defaultRowHeight="16.5"/>
  <cols>
    <col min="2" max="6" width="17.125" customWidth="1"/>
    <col min="7" max="7" width="17.625" customWidth="1"/>
  </cols>
  <sheetData>
    <row r="1" spans="1:7">
      <c r="A1" s="78" t="s">
        <v>314</v>
      </c>
    </row>
    <row r="3" spans="1:7">
      <c r="A3" s="78" t="s">
        <v>187</v>
      </c>
      <c r="B3" s="78"/>
      <c r="C3" s="78"/>
    </row>
    <row r="4" spans="1:7">
      <c r="A4" s="54" t="s">
        <v>223</v>
      </c>
      <c r="B4" s="2"/>
      <c r="C4" s="2"/>
    </row>
    <row r="5" spans="1:7">
      <c r="A5" s="2"/>
      <c r="B5" s="2"/>
      <c r="C5" s="2"/>
    </row>
    <row r="6" spans="1:7">
      <c r="A6" s="2"/>
      <c r="B6" s="435" t="s">
        <v>315</v>
      </c>
      <c r="C6" s="435"/>
      <c r="D6" s="435"/>
      <c r="E6" s="435"/>
      <c r="F6" s="435"/>
      <c r="G6" s="146"/>
    </row>
    <row r="7" spans="1:7" s="52" customFormat="1" ht="30" customHeight="1">
      <c r="A7" s="114"/>
      <c r="B7" s="116" t="s">
        <v>316</v>
      </c>
      <c r="C7" s="116" t="s">
        <v>317</v>
      </c>
      <c r="D7" s="116" t="s">
        <v>318</v>
      </c>
      <c r="E7" s="116" t="s">
        <v>319</v>
      </c>
      <c r="F7" s="116" t="s">
        <v>206</v>
      </c>
      <c r="G7" s="116"/>
    </row>
    <row r="8" spans="1:7">
      <c r="A8" s="65">
        <v>41609</v>
      </c>
      <c r="B8" s="145">
        <v>762876</v>
      </c>
      <c r="C8" s="145">
        <v>701808</v>
      </c>
      <c r="D8" s="145">
        <v>238731.77642446</v>
      </c>
      <c r="E8" s="145">
        <v>666347.04146400001</v>
      </c>
      <c r="F8" s="145">
        <v>2369762.8178884601</v>
      </c>
      <c r="G8" s="123"/>
    </row>
    <row r="9" spans="1:7">
      <c r="A9" s="65">
        <v>41640</v>
      </c>
      <c r="B9" s="145">
        <v>741355</v>
      </c>
      <c r="C9" s="145">
        <v>711413</v>
      </c>
      <c r="D9" s="145">
        <v>238298.96010074002</v>
      </c>
      <c r="E9" s="145">
        <v>700436.11625633331</v>
      </c>
      <c r="F9" s="145">
        <v>2391503.0763570732</v>
      </c>
      <c r="G9" s="123"/>
    </row>
    <row r="10" spans="1:7">
      <c r="A10" s="65">
        <v>41671</v>
      </c>
      <c r="B10" s="145">
        <v>744343</v>
      </c>
      <c r="C10" s="145">
        <v>713826</v>
      </c>
      <c r="D10" s="145">
        <v>243156.63703513003</v>
      </c>
      <c r="E10" s="145">
        <v>683504.45925199997</v>
      </c>
      <c r="F10" s="145">
        <v>2384830.0962871299</v>
      </c>
      <c r="G10" s="123"/>
    </row>
    <row r="11" spans="1:7">
      <c r="A11" s="65">
        <v>41699</v>
      </c>
      <c r="B11" s="145">
        <v>752067</v>
      </c>
      <c r="C11" s="145">
        <v>721373</v>
      </c>
      <c r="D11" s="145">
        <v>247424.22460456999</v>
      </c>
      <c r="E11" s="145">
        <v>672471.60904999997</v>
      </c>
      <c r="F11" s="145">
        <v>2393335.8336545699</v>
      </c>
      <c r="G11" s="123"/>
    </row>
    <row r="12" spans="1:7">
      <c r="A12" s="65">
        <v>41730</v>
      </c>
      <c r="B12" s="145">
        <v>751208</v>
      </c>
      <c r="C12" s="145">
        <v>728595</v>
      </c>
      <c r="D12" s="145">
        <v>247817.48381206</v>
      </c>
      <c r="E12" s="145">
        <v>673152.04839999997</v>
      </c>
      <c r="F12" s="145">
        <v>2400772.5322120599</v>
      </c>
      <c r="G12" s="123"/>
    </row>
    <row r="13" spans="1:7">
      <c r="A13" s="65">
        <v>41760</v>
      </c>
      <c r="B13" s="145">
        <v>756656</v>
      </c>
      <c r="C13" s="145">
        <v>732920</v>
      </c>
      <c r="D13" s="145">
        <v>249026.13891576001</v>
      </c>
      <c r="E13" s="145">
        <v>682770.62355000002</v>
      </c>
      <c r="F13" s="145">
        <v>2421372.7624657601</v>
      </c>
      <c r="G13" s="123"/>
    </row>
    <row r="14" spans="1:7">
      <c r="A14" s="65">
        <v>41791</v>
      </c>
      <c r="B14" s="145">
        <v>765455</v>
      </c>
      <c r="C14" s="145">
        <v>737080</v>
      </c>
      <c r="D14" s="145">
        <v>256835.05434057</v>
      </c>
      <c r="E14" s="145">
        <v>680213.49250000005</v>
      </c>
      <c r="F14" s="145">
        <v>2439583.5468405699</v>
      </c>
      <c r="G14" s="123"/>
    </row>
    <row r="15" spans="1:7">
      <c r="A15" s="65">
        <v>41821</v>
      </c>
      <c r="B15" s="145">
        <v>756677</v>
      </c>
      <c r="C15" s="145">
        <v>743943</v>
      </c>
      <c r="D15" s="145">
        <v>258666.729295</v>
      </c>
      <c r="E15" s="145">
        <v>707134.06823199987</v>
      </c>
      <c r="F15" s="145">
        <v>2466420.7975269998</v>
      </c>
      <c r="G15" s="123"/>
    </row>
    <row r="16" spans="1:7">
      <c r="A16" s="65">
        <v>41852</v>
      </c>
      <c r="B16" s="145">
        <v>760446</v>
      </c>
      <c r="C16" s="145">
        <v>752116</v>
      </c>
      <c r="D16" s="145">
        <v>261213.21619600002</v>
      </c>
      <c r="E16" s="145">
        <v>705256.81852266658</v>
      </c>
      <c r="F16" s="145">
        <v>2479032.0347186667</v>
      </c>
      <c r="G16" s="123"/>
    </row>
    <row r="17" spans="1:7">
      <c r="A17" s="65">
        <v>41883</v>
      </c>
      <c r="B17" s="145">
        <v>767135</v>
      </c>
      <c r="C17" s="145">
        <v>771591</v>
      </c>
      <c r="D17" s="145">
        <v>258679.36846727002</v>
      </c>
      <c r="E17" s="145">
        <v>779261.23404000001</v>
      </c>
      <c r="F17" s="145">
        <v>2576666.6025072699</v>
      </c>
      <c r="G17" s="123"/>
    </row>
    <row r="18" spans="1:7">
      <c r="A18" s="65">
        <v>41913</v>
      </c>
      <c r="B18" s="145">
        <v>765619</v>
      </c>
      <c r="C18" s="145">
        <v>778795</v>
      </c>
      <c r="D18" s="145">
        <v>262966.76608998002</v>
      </c>
      <c r="E18" s="145">
        <v>782073.83516533335</v>
      </c>
      <c r="F18" s="145">
        <v>2589454.6012553135</v>
      </c>
      <c r="G18" s="123"/>
    </row>
    <row r="19" spans="1:7">
      <c r="A19" s="65">
        <v>41944</v>
      </c>
      <c r="B19" s="145">
        <v>778639</v>
      </c>
      <c r="C19" s="145">
        <v>790979</v>
      </c>
      <c r="D19" s="145">
        <v>264471.38455819001</v>
      </c>
      <c r="E19" s="145">
        <v>824368.96012133325</v>
      </c>
      <c r="F19" s="145">
        <v>2658458.3446795233</v>
      </c>
      <c r="G19" s="123"/>
    </row>
    <row r="20" spans="1:7">
      <c r="A20" s="65">
        <v>41974</v>
      </c>
      <c r="B20" s="145">
        <v>793016</v>
      </c>
      <c r="C20" s="145">
        <v>811914</v>
      </c>
      <c r="D20" s="145">
        <v>276206.23960204999</v>
      </c>
      <c r="E20" s="145">
        <v>860719.82915999996</v>
      </c>
      <c r="F20" s="145">
        <v>2741856.06876205</v>
      </c>
      <c r="G20" s="123"/>
    </row>
    <row r="21" spans="1:7">
      <c r="A21" s="65">
        <v>42005</v>
      </c>
      <c r="B21" s="145">
        <v>778668</v>
      </c>
      <c r="C21" s="145">
        <v>809860</v>
      </c>
      <c r="D21" s="145">
        <v>274141.45466249</v>
      </c>
      <c r="E21" s="145">
        <v>863104.63247866672</v>
      </c>
      <c r="F21" s="145">
        <v>2725774.0871411567</v>
      </c>
      <c r="G21" s="123"/>
    </row>
    <row r="22" spans="1:7">
      <c r="A22" s="65">
        <v>42036</v>
      </c>
      <c r="B22" s="145">
        <v>781423</v>
      </c>
      <c r="C22" s="145">
        <v>815221</v>
      </c>
      <c r="D22" s="145">
        <v>273607.93593227997</v>
      </c>
      <c r="E22" s="145">
        <v>933539.60325599997</v>
      </c>
      <c r="F22" s="145">
        <v>2803791.5391882798</v>
      </c>
      <c r="G22" s="123"/>
    </row>
    <row r="23" spans="1:7">
      <c r="A23" s="65">
        <v>42064</v>
      </c>
      <c r="B23" s="145">
        <v>792028</v>
      </c>
      <c r="C23" s="145">
        <v>830064</v>
      </c>
      <c r="D23" s="145">
        <v>274886.38396130002</v>
      </c>
      <c r="E23" s="145">
        <v>1041001.5177600001</v>
      </c>
      <c r="F23" s="145">
        <v>2937979.9017213001</v>
      </c>
      <c r="G23" s="123"/>
    </row>
    <row r="24" spans="1:7">
      <c r="A24" s="65">
        <v>42095</v>
      </c>
      <c r="B24" s="145">
        <v>789331</v>
      </c>
      <c r="C24" s="145">
        <v>825180</v>
      </c>
      <c r="D24" s="145">
        <v>267496.50919884001</v>
      </c>
      <c r="E24" s="145">
        <v>977889.09659733321</v>
      </c>
      <c r="F24" s="145">
        <v>2859896.6057961732</v>
      </c>
      <c r="G24" s="123"/>
    </row>
    <row r="25" spans="1:7">
      <c r="A25" s="65">
        <v>42125</v>
      </c>
      <c r="B25" s="145">
        <v>794764</v>
      </c>
      <c r="C25" s="145">
        <v>832756</v>
      </c>
      <c r="D25" s="145">
        <v>267035.35551288002</v>
      </c>
      <c r="E25" s="145">
        <v>1045246.955088</v>
      </c>
      <c r="F25" s="145">
        <v>2939802.3106008801</v>
      </c>
      <c r="G25" s="123"/>
    </row>
    <row r="26" spans="1:7">
      <c r="A26" s="65">
        <v>42156</v>
      </c>
      <c r="B26" s="145">
        <v>804411</v>
      </c>
      <c r="C26" s="145">
        <v>832499</v>
      </c>
      <c r="D26" s="145">
        <v>261418.83338530015</v>
      </c>
      <c r="E26" s="145">
        <v>1026887.006328</v>
      </c>
      <c r="F26" s="145">
        <v>2925215.8397133001</v>
      </c>
      <c r="G26" s="123"/>
    </row>
    <row r="27" spans="1:7">
      <c r="A27" s="65">
        <v>42186</v>
      </c>
      <c r="B27" s="145">
        <v>799925</v>
      </c>
      <c r="C27" s="145">
        <v>840930</v>
      </c>
      <c r="D27" s="145">
        <v>275347.29992799996</v>
      </c>
      <c r="E27" s="145">
        <v>1114778.3403400001</v>
      </c>
      <c r="F27" s="145">
        <v>3030980.6402679998</v>
      </c>
      <c r="G27" s="123"/>
    </row>
    <row r="28" spans="1:7">
      <c r="A28" s="65">
        <v>42217</v>
      </c>
      <c r="B28" s="145">
        <v>804556</v>
      </c>
      <c r="C28" s="145">
        <v>850332</v>
      </c>
      <c r="D28" s="145">
        <v>266966.36254344002</v>
      </c>
      <c r="E28" s="145">
        <v>1188586.945698</v>
      </c>
      <c r="F28" s="145">
        <v>3110441.30824144</v>
      </c>
      <c r="G28" s="123"/>
    </row>
    <row r="29" spans="1:7">
      <c r="A29" s="65">
        <v>42248</v>
      </c>
      <c r="B29" s="145">
        <v>813082</v>
      </c>
      <c r="C29" s="145">
        <v>864312</v>
      </c>
      <c r="D29" s="145">
        <v>268061.19346477999</v>
      </c>
      <c r="E29" s="145">
        <v>1284892.5532830001</v>
      </c>
      <c r="F29" s="145">
        <v>3230347.7467477801</v>
      </c>
      <c r="G29" s="123"/>
    </row>
    <row r="30" spans="1:7">
      <c r="A30" s="65">
        <v>42278</v>
      </c>
      <c r="B30" s="145">
        <v>805854</v>
      </c>
      <c r="C30" s="145">
        <v>861278</v>
      </c>
      <c r="D30" s="145">
        <v>266430.23341757979</v>
      </c>
      <c r="E30" s="145">
        <v>1249917.2617600001</v>
      </c>
      <c r="F30" s="145">
        <v>3183479.49517758</v>
      </c>
      <c r="G30" s="123"/>
    </row>
    <row r="31" spans="1:7">
      <c r="A31" s="65">
        <v>42309</v>
      </c>
      <c r="B31" s="145">
        <v>811861</v>
      </c>
      <c r="C31" s="145">
        <v>863320</v>
      </c>
      <c r="D31" s="145">
        <v>265571.37519259052</v>
      </c>
      <c r="E31" s="145">
        <v>1249118.7113513334</v>
      </c>
      <c r="F31" s="145">
        <v>3189871.0865439242</v>
      </c>
      <c r="G31" s="123"/>
    </row>
    <row r="32" spans="1:7">
      <c r="A32" s="65">
        <v>42339</v>
      </c>
      <c r="B32" s="145">
        <v>831884</v>
      </c>
      <c r="C32" s="145">
        <v>875284</v>
      </c>
      <c r="D32" s="145">
        <v>272264.18141512969</v>
      </c>
      <c r="E32" s="145">
        <v>1268617.4299679999</v>
      </c>
      <c r="F32" s="145">
        <v>3248049.6113831298</v>
      </c>
      <c r="G32" s="123"/>
    </row>
    <row r="33" spans="1:7">
      <c r="A33" s="65">
        <v>42370</v>
      </c>
      <c r="B33" s="145">
        <v>810381</v>
      </c>
      <c r="C33" s="145">
        <v>872569</v>
      </c>
      <c r="D33" s="145">
        <v>271146.4843756</v>
      </c>
      <c r="E33" s="145">
        <v>1322000.4244079997</v>
      </c>
      <c r="F33" s="145">
        <v>3276096.9087835997</v>
      </c>
      <c r="G33" s="123"/>
    </row>
    <row r="34" spans="1:7">
      <c r="A34" s="65">
        <v>42401</v>
      </c>
      <c r="B34" s="145">
        <v>801070</v>
      </c>
      <c r="C34" s="145">
        <v>865181</v>
      </c>
      <c r="D34" s="145">
        <v>270346.74231861997</v>
      </c>
      <c r="E34" s="145">
        <v>1309748.9458426666</v>
      </c>
      <c r="F34" s="145">
        <v>3246346.6881612865</v>
      </c>
      <c r="G34" s="123"/>
    </row>
    <row r="35" spans="1:7">
      <c r="A35" s="65">
        <v>42430</v>
      </c>
      <c r="B35" s="145">
        <v>791595</v>
      </c>
      <c r="C35" s="145">
        <v>848304</v>
      </c>
      <c r="D35" s="145">
        <v>268015.10314076999</v>
      </c>
      <c r="E35" s="145">
        <v>1178815.3723139998</v>
      </c>
      <c r="F35" s="145">
        <v>3086729.47545477</v>
      </c>
      <c r="G35" s="123"/>
    </row>
    <row r="36" spans="1:7">
      <c r="A36" s="65">
        <v>42461</v>
      </c>
      <c r="B36" s="145">
        <v>780230</v>
      </c>
      <c r="C36" s="145">
        <v>841196</v>
      </c>
      <c r="D36" s="145">
        <v>262801.18640637002</v>
      </c>
      <c r="E36" s="145">
        <v>1147006.6844040002</v>
      </c>
      <c r="F36" s="145">
        <v>3031233.87081037</v>
      </c>
      <c r="G36" s="123"/>
    </row>
    <row r="37" spans="1:7">
      <c r="A37" s="65">
        <v>42491</v>
      </c>
      <c r="B37" s="145">
        <v>779356</v>
      </c>
      <c r="C37" s="145">
        <v>842012</v>
      </c>
      <c r="D37" s="145">
        <v>273472.22151883005</v>
      </c>
      <c r="E37" s="145">
        <v>1199134.8196999999</v>
      </c>
      <c r="F37" s="145">
        <v>3093975.0412188298</v>
      </c>
      <c r="G37" s="123"/>
    </row>
    <row r="38" spans="1:7">
      <c r="A38" s="65">
        <v>42522</v>
      </c>
      <c r="B38" s="145">
        <v>769571</v>
      </c>
      <c r="C38" s="145">
        <v>830549</v>
      </c>
      <c r="D38" s="145">
        <v>271417.33424902003</v>
      </c>
      <c r="E38" s="145">
        <v>1074337.296626</v>
      </c>
      <c r="F38" s="145">
        <v>2945874.6308750203</v>
      </c>
      <c r="G38" s="123"/>
    </row>
    <row r="39" spans="1:7">
      <c r="A39" s="65">
        <v>42552</v>
      </c>
      <c r="B39" s="145">
        <v>755269</v>
      </c>
      <c r="C39" s="145">
        <v>830150</v>
      </c>
      <c r="D39" s="145">
        <v>258749.97619658001</v>
      </c>
      <c r="E39" s="145">
        <v>1081051.2527933333</v>
      </c>
      <c r="F39" s="145">
        <v>2925220.2289899131</v>
      </c>
      <c r="G39" s="123"/>
    </row>
    <row r="40" spans="1:7">
      <c r="A40" s="65">
        <v>42583</v>
      </c>
      <c r="B40" s="145">
        <v>746601</v>
      </c>
      <c r="C40" s="145">
        <v>829032</v>
      </c>
      <c r="D40" s="145">
        <v>260491.71343734002</v>
      </c>
      <c r="E40" s="145">
        <v>1078424.473273</v>
      </c>
      <c r="F40" s="145">
        <v>2914549.18671034</v>
      </c>
      <c r="G40" s="123"/>
    </row>
    <row r="41" spans="1:7">
      <c r="A41" s="65">
        <v>42614</v>
      </c>
      <c r="B41" s="145">
        <v>745896</v>
      </c>
      <c r="C41" s="145">
        <v>822155</v>
      </c>
      <c r="D41" s="145">
        <v>261122.00542448001</v>
      </c>
      <c r="E41" s="145">
        <v>1077321.8476160001</v>
      </c>
      <c r="F41" s="145">
        <v>2906494.8530404801</v>
      </c>
      <c r="G41" s="123"/>
    </row>
    <row r="42" spans="1:7">
      <c r="A42" s="65">
        <v>42644</v>
      </c>
      <c r="B42" s="145">
        <v>740292</v>
      </c>
      <c r="C42" s="145">
        <v>814505</v>
      </c>
      <c r="D42" s="145">
        <v>258418.48361409002</v>
      </c>
      <c r="E42" s="145">
        <v>1061763.8380271469</v>
      </c>
      <c r="F42" s="145">
        <v>2874979.3216412365</v>
      </c>
      <c r="G42" s="123"/>
    </row>
    <row r="43" spans="1:7">
      <c r="A43" s="65">
        <v>42675</v>
      </c>
      <c r="B43" s="145">
        <v>739311</v>
      </c>
      <c r="C43" s="145">
        <v>814445</v>
      </c>
      <c r="D43" s="145">
        <v>260952.91077315999</v>
      </c>
      <c r="E43" s="145">
        <v>1140181.8613418436</v>
      </c>
      <c r="F43" s="145">
        <v>2954890.7721150033</v>
      </c>
      <c r="G43" s="123"/>
    </row>
    <row r="44" spans="1:7">
      <c r="A44" s="65">
        <v>42705</v>
      </c>
      <c r="B44" s="145">
        <v>747071</v>
      </c>
      <c r="C44" s="145">
        <v>797721</v>
      </c>
      <c r="D44" s="145">
        <v>263414.32048383</v>
      </c>
      <c r="E44" s="145">
        <v>1100188.3046770333</v>
      </c>
      <c r="F44" s="145">
        <v>2908394.6251608636</v>
      </c>
      <c r="G44" s="123"/>
    </row>
    <row r="45" spans="1:7">
      <c r="A45" s="65"/>
      <c r="B45" s="110"/>
      <c r="C45" s="110"/>
    </row>
    <row r="46" spans="1:7">
      <c r="A46" s="65"/>
      <c r="B46" s="110"/>
      <c r="C46" s="110"/>
    </row>
    <row r="47" spans="1:7">
      <c r="A47" s="119"/>
      <c r="B47" s="2"/>
      <c r="C47" s="2"/>
    </row>
    <row r="48" spans="1:7">
      <c r="A48" s="119"/>
      <c r="B48" s="2"/>
      <c r="C48" s="2"/>
    </row>
    <row r="49" spans="1:1">
      <c r="A49" s="102"/>
    </row>
    <row r="50" spans="1:1">
      <c r="A50" s="102"/>
    </row>
    <row r="51" spans="1:1">
      <c r="A51" s="102"/>
    </row>
    <row r="52" spans="1:1">
      <c r="A52" s="102"/>
    </row>
    <row r="53" spans="1:1">
      <c r="A53" s="102"/>
    </row>
    <row r="54" spans="1:1">
      <c r="A54" s="102"/>
    </row>
    <row r="55" spans="1:1">
      <c r="A55" s="102"/>
    </row>
    <row r="56" spans="1:1">
      <c r="A56" s="102"/>
    </row>
    <row r="57" spans="1:1">
      <c r="A57" s="102"/>
    </row>
    <row r="58" spans="1:1">
      <c r="A58" s="102"/>
    </row>
    <row r="59" spans="1:1">
      <c r="A59" s="102"/>
    </row>
    <row r="60" spans="1:1">
      <c r="A60" s="102"/>
    </row>
    <row r="61" spans="1:1">
      <c r="A61" s="102"/>
    </row>
    <row r="62" spans="1:1">
      <c r="A62" s="102"/>
    </row>
    <row r="63" spans="1:1">
      <c r="A63" s="102"/>
    </row>
    <row r="64" spans="1:1">
      <c r="A64" s="102"/>
    </row>
  </sheetData>
  <mergeCells count="1">
    <mergeCell ref="B6:F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35"/>
  <sheetViews>
    <sheetView showGridLines="0" workbookViewId="0"/>
  </sheetViews>
  <sheetFormatPr defaultColWidth="11.25" defaultRowHeight="15.75"/>
  <cols>
    <col min="1" max="1" width="72.25" style="79" bestFit="1" customWidth="1"/>
    <col min="2" max="16384" width="11.25" style="79"/>
  </cols>
  <sheetData>
    <row r="1" spans="1:4">
      <c r="A1" s="78" t="s">
        <v>314</v>
      </c>
    </row>
    <row r="3" spans="1:4">
      <c r="A3" s="78" t="s">
        <v>188</v>
      </c>
      <c r="B3" s="78"/>
      <c r="C3" s="78"/>
    </row>
    <row r="4" spans="1:4">
      <c r="A4" s="54" t="s">
        <v>223</v>
      </c>
      <c r="B4" s="2"/>
      <c r="C4" s="2"/>
    </row>
    <row r="5" spans="1:4">
      <c r="A5" s="2"/>
      <c r="B5" s="2"/>
      <c r="C5" s="2"/>
    </row>
    <row r="6" spans="1:4">
      <c r="A6" s="2"/>
      <c r="B6" s="2" t="s">
        <v>224</v>
      </c>
      <c r="C6" s="2"/>
    </row>
    <row r="7" spans="1:4">
      <c r="A7" s="65"/>
      <c r="B7" s="65">
        <v>42339</v>
      </c>
      <c r="C7" s="65">
        <v>42705</v>
      </c>
      <c r="D7" s="65"/>
    </row>
    <row r="8" spans="1:4">
      <c r="A8" s="147" t="s">
        <v>320</v>
      </c>
      <c r="B8" s="117">
        <v>28.75</v>
      </c>
      <c r="C8" s="117">
        <v>25.7</v>
      </c>
      <c r="D8" s="117"/>
    </row>
    <row r="9" spans="1:4">
      <c r="A9" s="147" t="s">
        <v>321</v>
      </c>
      <c r="B9" s="117">
        <v>7.74</v>
      </c>
      <c r="C9" s="117">
        <v>6.23</v>
      </c>
      <c r="D9" s="117"/>
    </row>
    <row r="10" spans="1:4">
      <c r="A10" s="147" t="s">
        <v>322</v>
      </c>
      <c r="B10" s="117">
        <v>3.26</v>
      </c>
      <c r="C10" s="117">
        <v>1.86</v>
      </c>
      <c r="D10" s="117"/>
    </row>
    <row r="11" spans="1:4">
      <c r="A11" s="147" t="s">
        <v>323</v>
      </c>
      <c r="B11" s="117">
        <v>2.44</v>
      </c>
      <c r="C11" s="117">
        <v>1.66</v>
      </c>
      <c r="D11" s="117"/>
    </row>
    <row r="12" spans="1:4">
      <c r="A12" s="147" t="s">
        <v>324</v>
      </c>
      <c r="B12" s="117">
        <v>4.93</v>
      </c>
      <c r="C12" s="117">
        <v>3.59</v>
      </c>
      <c r="D12" s="117"/>
    </row>
    <row r="13" spans="1:4">
      <c r="A13" s="147" t="s">
        <v>325</v>
      </c>
      <c r="B13" s="117">
        <v>0.96</v>
      </c>
      <c r="C13" s="117">
        <v>0.72</v>
      </c>
      <c r="D13" s="117"/>
    </row>
    <row r="14" spans="1:4">
      <c r="A14" s="147" t="s">
        <v>326</v>
      </c>
      <c r="B14" s="117">
        <v>3.08</v>
      </c>
      <c r="C14" s="117">
        <v>3.02</v>
      </c>
      <c r="D14" s="117"/>
    </row>
    <row r="15" spans="1:4">
      <c r="A15" s="65"/>
      <c r="B15" s="110"/>
      <c r="C15" s="110"/>
    </row>
    <row r="16" spans="1:4">
      <c r="A16" s="65"/>
      <c r="B16" s="110"/>
      <c r="C16" s="110"/>
    </row>
    <row r="17" spans="1:3">
      <c r="A17" s="65"/>
      <c r="B17" s="110"/>
      <c r="C17" s="110"/>
    </row>
    <row r="18" spans="1:3">
      <c r="A18" s="119"/>
      <c r="B18" s="2"/>
      <c r="C18" s="2"/>
    </row>
    <row r="19" spans="1:3">
      <c r="A19" s="119"/>
      <c r="B19" s="2"/>
      <c r="C19" s="2"/>
    </row>
    <row r="20" spans="1:3">
      <c r="A20" s="92"/>
    </row>
    <row r="21" spans="1:3">
      <c r="A21" s="92"/>
    </row>
    <row r="22" spans="1:3">
      <c r="A22" s="92"/>
    </row>
    <row r="23" spans="1:3">
      <c r="A23" s="92"/>
    </row>
    <row r="24" spans="1:3">
      <c r="A24" s="92"/>
    </row>
    <row r="25" spans="1:3">
      <c r="A25" s="92"/>
    </row>
    <row r="26" spans="1:3">
      <c r="A26" s="92"/>
    </row>
    <row r="27" spans="1:3">
      <c r="A27" s="92"/>
    </row>
    <row r="28" spans="1:3">
      <c r="A28" s="92"/>
    </row>
    <row r="29" spans="1:3">
      <c r="A29" s="92"/>
    </row>
    <row r="30" spans="1:3">
      <c r="A30" s="92"/>
    </row>
    <row r="31" spans="1:3">
      <c r="A31" s="92"/>
    </row>
    <row r="32" spans="1:3">
      <c r="A32" s="92"/>
    </row>
    <row r="33" spans="1:1">
      <c r="A33" s="92"/>
    </row>
    <row r="34" spans="1:1">
      <c r="A34" s="92"/>
    </row>
    <row r="35" spans="1:1">
      <c r="A35" s="9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17"/>
  <sheetViews>
    <sheetView showGridLines="0" workbookViewId="0"/>
  </sheetViews>
  <sheetFormatPr defaultRowHeight="12.75"/>
  <cols>
    <col min="1" max="1" width="22.875" style="148" bestFit="1" customWidth="1"/>
    <col min="2" max="2" width="16" style="148" bestFit="1" customWidth="1"/>
    <col min="3" max="3" width="11.125" style="148" customWidth="1"/>
    <col min="4" max="4" width="24.75" style="148" bestFit="1" customWidth="1"/>
    <col min="5" max="5" width="11.125" style="148" customWidth="1"/>
    <col min="6" max="6" width="16" style="148" bestFit="1" customWidth="1"/>
    <col min="7" max="7" width="11.125" style="148" customWidth="1"/>
    <col min="8" max="8" width="24.75" style="148" bestFit="1" customWidth="1"/>
    <col min="9" max="9" width="11.125" style="148" customWidth="1"/>
    <col min="10" max="10" width="16" style="148" bestFit="1" customWidth="1"/>
    <col min="11" max="11" width="11.125" style="148" customWidth="1"/>
    <col min="12" max="12" width="10.5" style="148" customWidth="1"/>
    <col min="13" max="13" width="16.125" style="148" customWidth="1"/>
    <col min="14" max="14" width="15" style="148" bestFit="1" customWidth="1"/>
    <col min="15" max="16384" width="9" style="148"/>
  </cols>
  <sheetData>
    <row r="1" spans="1:14" ht="15.75">
      <c r="A1" s="78" t="s">
        <v>310</v>
      </c>
    </row>
    <row r="2" spans="1:14" ht="15.75">
      <c r="A2" s="79"/>
    </row>
    <row r="3" spans="1:14" ht="15.75">
      <c r="A3" s="78" t="s">
        <v>327</v>
      </c>
    </row>
    <row r="4" spans="1:14" ht="15.75">
      <c r="A4" s="54" t="s">
        <v>223</v>
      </c>
    </row>
    <row r="6" spans="1:14">
      <c r="B6" s="470" t="s">
        <v>328</v>
      </c>
      <c r="C6" s="470"/>
      <c r="D6" s="470"/>
      <c r="E6" s="470"/>
      <c r="F6" s="470" t="s">
        <v>227</v>
      </c>
      <c r="G6" s="470"/>
      <c r="H6" s="470"/>
      <c r="I6" s="470"/>
      <c r="J6" s="470"/>
      <c r="K6" s="470"/>
      <c r="L6" s="470"/>
      <c r="M6" s="470"/>
    </row>
    <row r="7" spans="1:14" ht="25.5" customHeight="1">
      <c r="A7" s="149"/>
      <c r="B7" s="471" t="s">
        <v>329</v>
      </c>
      <c r="C7" s="471"/>
      <c r="D7" s="471" t="s">
        <v>330</v>
      </c>
      <c r="E7" s="471"/>
      <c r="F7" s="471" t="s">
        <v>329</v>
      </c>
      <c r="G7" s="471"/>
      <c r="H7" s="471" t="s">
        <v>330</v>
      </c>
      <c r="I7" s="471"/>
      <c r="J7" s="471" t="s">
        <v>329</v>
      </c>
      <c r="K7" s="471"/>
      <c r="L7" s="471" t="s">
        <v>330</v>
      </c>
      <c r="M7" s="471"/>
      <c r="N7" s="116"/>
    </row>
    <row r="8" spans="1:14" ht="15.75">
      <c r="A8" s="150"/>
      <c r="B8" s="116" t="s">
        <v>331</v>
      </c>
      <c r="C8" s="116" t="s">
        <v>332</v>
      </c>
      <c r="D8" s="116" t="s">
        <v>331</v>
      </c>
      <c r="E8" s="116" t="s">
        <v>332</v>
      </c>
      <c r="F8" s="116" t="s">
        <v>331</v>
      </c>
      <c r="G8" s="116" t="s">
        <v>332</v>
      </c>
      <c r="H8" s="116" t="s">
        <v>331</v>
      </c>
      <c r="I8" s="116" t="s">
        <v>332</v>
      </c>
      <c r="J8" s="116" t="s">
        <v>331</v>
      </c>
      <c r="K8" s="116" t="s">
        <v>332</v>
      </c>
      <c r="L8" s="116" t="s">
        <v>331</v>
      </c>
      <c r="M8" s="116" t="s">
        <v>332</v>
      </c>
      <c r="N8" s="116" t="s">
        <v>333</v>
      </c>
    </row>
    <row r="9" spans="1:14" ht="15.75">
      <c r="A9" s="147" t="s">
        <v>334</v>
      </c>
      <c r="B9" s="145">
        <v>880.24231379756998</v>
      </c>
      <c r="C9" s="145">
        <v>684.31841640301002</v>
      </c>
      <c r="D9" s="145">
        <v>268.37606632447</v>
      </c>
      <c r="E9" s="145">
        <v>659.03798857853008</v>
      </c>
      <c r="F9" s="145">
        <f t="shared" ref="F9:I14" si="0">(B9/B$15)*100</f>
        <v>62.71760481302023</v>
      </c>
      <c r="G9" s="145">
        <f t="shared" si="0"/>
        <v>21.752279823760325</v>
      </c>
      <c r="H9" s="145">
        <f t="shared" si="0"/>
        <v>41.546199078772375</v>
      </c>
      <c r="I9" s="145">
        <f t="shared" si="0"/>
        <v>21.869248241669819</v>
      </c>
      <c r="J9" s="145">
        <f t="shared" ref="J9:M15" si="1">(B9/$N$9)*100</f>
        <v>14.219020506769992</v>
      </c>
      <c r="K9" s="145">
        <f t="shared" si="1"/>
        <v>11.054157978404636</v>
      </c>
      <c r="L9" s="145">
        <f t="shared" si="1"/>
        <v>4.3352208031565738</v>
      </c>
      <c r="M9" s="145">
        <f t="shared" si="1"/>
        <v>10.645789832472872</v>
      </c>
      <c r="N9" s="117">
        <v>6190.5974000000006</v>
      </c>
    </row>
    <row r="10" spans="1:14" ht="15.75">
      <c r="A10" s="147" t="s">
        <v>335</v>
      </c>
      <c r="B10" s="145">
        <v>69.322722164179993</v>
      </c>
      <c r="C10" s="145">
        <v>525.64395898923999</v>
      </c>
      <c r="D10" s="145">
        <v>38.778110546230003</v>
      </c>
      <c r="E10" s="145">
        <v>492.85483681894999</v>
      </c>
      <c r="F10" s="145">
        <f t="shared" si="0"/>
        <v>4.9392707270553871</v>
      </c>
      <c r="G10" s="145">
        <f t="shared" si="0"/>
        <v>16.708529552227393</v>
      </c>
      <c r="H10" s="145">
        <f t="shared" si="0"/>
        <v>6.0030803890854223</v>
      </c>
      <c r="I10" s="145">
        <f t="shared" si="0"/>
        <v>16.354694206245977</v>
      </c>
      <c r="J10" s="145">
        <f t="shared" si="1"/>
        <v>1.1198066629915231</v>
      </c>
      <c r="K10" s="145">
        <f t="shared" si="1"/>
        <v>8.4910053913252383</v>
      </c>
      <c r="L10" s="145">
        <f t="shared" si="1"/>
        <v>0.62640336692271414</v>
      </c>
      <c r="M10" s="145">
        <f t="shared" si="1"/>
        <v>7.9613453270107657</v>
      </c>
      <c r="N10" s="117"/>
    </row>
    <row r="11" spans="1:14" ht="15.75">
      <c r="A11" s="147" t="s">
        <v>336</v>
      </c>
      <c r="B11" s="145">
        <v>7.4550411058000003</v>
      </c>
      <c r="C11" s="145">
        <v>271.55366198444</v>
      </c>
      <c r="D11" s="145">
        <v>7.3746380242900003</v>
      </c>
      <c r="E11" s="145">
        <v>266.40108629237</v>
      </c>
      <c r="F11" s="145">
        <f t="shared" si="0"/>
        <v>0.53117455797053559</v>
      </c>
      <c r="G11" s="145">
        <f t="shared" si="0"/>
        <v>8.6318168575689143</v>
      </c>
      <c r="H11" s="145">
        <f t="shared" si="0"/>
        <v>1.1416374928180439</v>
      </c>
      <c r="I11" s="145">
        <f t="shared" si="0"/>
        <v>8.8401451645364819</v>
      </c>
      <c r="J11" s="145">
        <f t="shared" si="1"/>
        <v>0.12042522916770519</v>
      </c>
      <c r="K11" s="145">
        <f t="shared" si="1"/>
        <v>4.3865501895574726</v>
      </c>
      <c r="L11" s="145">
        <f t="shared" si="1"/>
        <v>0.11912643558907576</v>
      </c>
      <c r="M11" s="145">
        <f t="shared" si="1"/>
        <v>4.3033179042198739</v>
      </c>
      <c r="N11" s="117"/>
    </row>
    <row r="12" spans="1:14" ht="15.75">
      <c r="A12" s="147" t="s">
        <v>337</v>
      </c>
      <c r="B12" s="145">
        <v>1.8441742453199998</v>
      </c>
      <c r="C12" s="145">
        <v>128.16691256242999</v>
      </c>
      <c r="D12" s="145">
        <v>0.95228979838999994</v>
      </c>
      <c r="E12" s="145">
        <v>125.36699624532001</v>
      </c>
      <c r="F12" s="145">
        <f t="shared" si="0"/>
        <v>0.13139812721037686</v>
      </c>
      <c r="G12" s="145">
        <f t="shared" si="0"/>
        <v>4.0740136161461002</v>
      </c>
      <c r="H12" s="145">
        <f t="shared" si="0"/>
        <v>0.14742008140458232</v>
      </c>
      <c r="I12" s="145">
        <f t="shared" si="0"/>
        <v>4.1601273518615933</v>
      </c>
      <c r="J12" s="145">
        <f t="shared" si="1"/>
        <v>2.9789923753077523E-2</v>
      </c>
      <c r="K12" s="145">
        <f t="shared" si="1"/>
        <v>2.0703480501321243</v>
      </c>
      <c r="L12" s="145">
        <f t="shared" si="1"/>
        <v>1.5382841701028722E-2</v>
      </c>
      <c r="M12" s="145">
        <f t="shared" si="1"/>
        <v>2.02511951827654</v>
      </c>
      <c r="N12" s="117"/>
    </row>
    <row r="13" spans="1:14" ht="15.75">
      <c r="A13" s="147" t="s">
        <v>338</v>
      </c>
      <c r="B13" s="145">
        <v>347.67860764501</v>
      </c>
      <c r="C13" s="145">
        <v>1408.8224302113201</v>
      </c>
      <c r="D13" s="145">
        <v>256.49552652815998</v>
      </c>
      <c r="E13" s="145">
        <v>1356.1813768529501</v>
      </c>
      <c r="F13" s="145">
        <f t="shared" si="0"/>
        <v>24.772235070303037</v>
      </c>
      <c r="G13" s="145">
        <f t="shared" si="0"/>
        <v>44.781930442595488</v>
      </c>
      <c r="H13" s="145">
        <f t="shared" si="0"/>
        <v>39.707021396869791</v>
      </c>
      <c r="I13" s="145">
        <f t="shared" si="0"/>
        <v>45.002970549690318</v>
      </c>
      <c r="J13" s="145">
        <f t="shared" si="1"/>
        <v>5.6162367729649159</v>
      </c>
      <c r="K13" s="145">
        <f t="shared" si="1"/>
        <v>22.757455204748414</v>
      </c>
      <c r="L13" s="145">
        <f t="shared" si="1"/>
        <v>4.1433081487121086</v>
      </c>
      <c r="M13" s="145">
        <f t="shared" si="1"/>
        <v>21.907116377055143</v>
      </c>
      <c r="N13" s="117"/>
    </row>
    <row r="14" spans="1:14" ht="15.75">
      <c r="A14" s="147" t="s">
        <v>339</v>
      </c>
      <c r="B14" s="145">
        <v>96.958305383190009</v>
      </c>
      <c r="C14" s="145">
        <v>127.45643142721001</v>
      </c>
      <c r="D14" s="145">
        <v>73.99357128874</v>
      </c>
      <c r="E14" s="145">
        <v>113.69517793451</v>
      </c>
      <c r="F14" s="145">
        <f t="shared" si="0"/>
        <v>6.9083167044404261</v>
      </c>
      <c r="G14" s="145">
        <f t="shared" si="0"/>
        <v>4.0514297077017796</v>
      </c>
      <c r="H14" s="145">
        <f t="shared" si="0"/>
        <v>11.454641561049787</v>
      </c>
      <c r="I14" s="145">
        <f t="shared" si="0"/>
        <v>3.772814485995811</v>
      </c>
      <c r="J14" s="145">
        <f t="shared" si="1"/>
        <v>1.5662188819319764</v>
      </c>
      <c r="K14" s="145">
        <f t="shared" si="1"/>
        <v>2.0588712718938886</v>
      </c>
      <c r="L14" s="145">
        <f t="shared" si="1"/>
        <v>1.1952573638327699</v>
      </c>
      <c r="M14" s="145">
        <f t="shared" si="1"/>
        <v>1.8365784525821369</v>
      </c>
      <c r="N14" s="117"/>
    </row>
    <row r="15" spans="1:14" ht="15.75">
      <c r="A15" s="151"/>
      <c r="B15" s="145">
        <f>SUM(B9:B14)</f>
        <v>1403.5011643410701</v>
      </c>
      <c r="C15" s="145">
        <f>SUM(C9:C14)</f>
        <v>3145.9618115776502</v>
      </c>
      <c r="D15" s="145">
        <f>SUM(D9:D14)</f>
        <v>645.97020251027993</v>
      </c>
      <c r="E15" s="145">
        <f>SUM(E9:E14)</f>
        <v>3013.5374627226302</v>
      </c>
      <c r="F15" s="145"/>
      <c r="G15" s="145"/>
      <c r="H15" s="145"/>
      <c r="I15" s="145"/>
      <c r="J15" s="145">
        <f t="shared" si="1"/>
        <v>22.671497977579193</v>
      </c>
      <c r="K15" s="145">
        <f t="shared" si="1"/>
        <v>50.818388086061773</v>
      </c>
      <c r="L15" s="145">
        <f t="shared" si="1"/>
        <v>10.434698959914272</v>
      </c>
      <c r="M15" s="145">
        <f t="shared" si="1"/>
        <v>48.679267411617332</v>
      </c>
      <c r="N15" s="117"/>
    </row>
    <row r="16" spans="1:14" ht="15.75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  <row r="17" spans="6:14" ht="15.75">
      <c r="F17" s="117"/>
      <c r="G17" s="117"/>
      <c r="H17" s="117"/>
      <c r="I17" s="117"/>
      <c r="J17" s="117"/>
      <c r="K17" s="117"/>
      <c r="L17" s="117"/>
      <c r="M17" s="117"/>
      <c r="N17" s="117"/>
    </row>
  </sheetData>
  <mergeCells count="8">
    <mergeCell ref="B6:E6"/>
    <mergeCell ref="F6:M6"/>
    <mergeCell ref="B7:C7"/>
    <mergeCell ref="D7:E7"/>
    <mergeCell ref="F7:G7"/>
    <mergeCell ref="H7:I7"/>
    <mergeCell ref="J7:K7"/>
    <mergeCell ref="L7:M7"/>
  </mergeCells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44"/>
  <sheetViews>
    <sheetView showGridLines="0" workbookViewId="0"/>
  </sheetViews>
  <sheetFormatPr defaultColWidth="11.25" defaultRowHeight="16.5"/>
  <cols>
    <col min="2" max="2" width="25.375" bestFit="1" customWidth="1"/>
    <col min="3" max="3" width="27.125" bestFit="1" customWidth="1"/>
    <col min="4" max="4" width="17.625" bestFit="1" customWidth="1"/>
  </cols>
  <sheetData>
    <row r="1" spans="1:4">
      <c r="A1" s="78" t="s">
        <v>310</v>
      </c>
    </row>
    <row r="3" spans="1:4">
      <c r="A3" s="78" t="s">
        <v>889</v>
      </c>
      <c r="B3" s="78"/>
      <c r="C3" s="78"/>
    </row>
    <row r="4" spans="1:4">
      <c r="A4" s="54" t="s">
        <v>340</v>
      </c>
      <c r="B4" s="2"/>
      <c r="C4" s="2"/>
    </row>
    <row r="5" spans="1:4">
      <c r="A5" s="2"/>
      <c r="B5" s="2"/>
      <c r="C5" s="2"/>
    </row>
    <row r="6" spans="1:4">
      <c r="A6" s="65"/>
      <c r="B6" s="110" t="s">
        <v>341</v>
      </c>
      <c r="C6" s="110" t="s">
        <v>342</v>
      </c>
      <c r="D6" s="110" t="s">
        <v>343</v>
      </c>
    </row>
    <row r="7" spans="1:4">
      <c r="A7" s="65">
        <v>38687</v>
      </c>
      <c r="B7" s="117">
        <v>1</v>
      </c>
      <c r="C7" s="117">
        <v>1</v>
      </c>
      <c r="D7" s="117">
        <v>1.33</v>
      </c>
    </row>
    <row r="8" spans="1:4">
      <c r="A8" s="65">
        <v>39052</v>
      </c>
      <c r="B8" s="117">
        <v>0.73444436771843369</v>
      </c>
      <c r="C8" s="117">
        <v>0.80757111938354387</v>
      </c>
      <c r="D8" s="117">
        <v>1.33</v>
      </c>
    </row>
    <row r="9" spans="1:4">
      <c r="A9" s="65">
        <v>39417</v>
      </c>
      <c r="B9" s="117">
        <v>0.91588758270584869</v>
      </c>
      <c r="C9" s="117">
        <v>1.1194984369215581</v>
      </c>
      <c r="D9" s="117">
        <v>1.1599999999999999</v>
      </c>
    </row>
    <row r="10" spans="1:4">
      <c r="A10" s="65">
        <v>39783</v>
      </c>
      <c r="B10" s="117">
        <v>1.565408837710681</v>
      </c>
      <c r="C10" s="117">
        <v>1.5059397766443174</v>
      </c>
      <c r="D10" s="117">
        <v>1.55</v>
      </c>
    </row>
    <row r="11" spans="1:4">
      <c r="A11" s="65">
        <v>40148</v>
      </c>
      <c r="B11" s="117">
        <v>1.4069406602661456</v>
      </c>
      <c r="C11" s="117">
        <v>1.3616022216280697</v>
      </c>
      <c r="D11" s="117">
        <v>1.53</v>
      </c>
    </row>
    <row r="12" spans="1:4">
      <c r="A12" s="65">
        <v>40513</v>
      </c>
      <c r="B12" s="117">
        <v>2.0174401422062682</v>
      </c>
      <c r="C12" s="117">
        <v>1.8291732878121016</v>
      </c>
      <c r="D12" s="117">
        <v>1.59</v>
      </c>
    </row>
    <row r="13" spans="1:4">
      <c r="A13" s="65">
        <v>40878</v>
      </c>
      <c r="B13" s="117">
        <v>2.5315206495396088</v>
      </c>
      <c r="C13" s="117">
        <v>1.5517676132889091</v>
      </c>
      <c r="D13" s="117">
        <v>1.82</v>
      </c>
    </row>
    <row r="14" spans="1:4">
      <c r="A14" s="65">
        <v>41244</v>
      </c>
      <c r="B14" s="117">
        <v>2.7142539538440298</v>
      </c>
      <c r="C14" s="117">
        <v>1.2810762817928782</v>
      </c>
      <c r="D14" s="117">
        <v>2.27</v>
      </c>
    </row>
    <row r="15" spans="1:4">
      <c r="A15" s="65">
        <v>41609</v>
      </c>
      <c r="B15" s="117">
        <v>2.9801347793625674</v>
      </c>
      <c r="C15" s="117">
        <v>1.4345230796758668</v>
      </c>
      <c r="D15" s="117">
        <v>2.12</v>
      </c>
    </row>
    <row r="16" spans="1:4">
      <c r="A16" s="65">
        <v>41974</v>
      </c>
      <c r="B16" s="117">
        <v>2.7587404659140389</v>
      </c>
      <c r="C16" s="117">
        <v>1.3783620132176106</v>
      </c>
      <c r="D16" s="117">
        <v>2.46</v>
      </c>
    </row>
    <row r="17" spans="1:4">
      <c r="A17" s="65">
        <v>42339</v>
      </c>
      <c r="B17" s="117">
        <v>3.25369186662985</v>
      </c>
      <c r="C17" s="117">
        <v>1.0986390110101052</v>
      </c>
      <c r="D17" s="117">
        <v>3.06</v>
      </c>
    </row>
    <row r="18" spans="1:4">
      <c r="A18" s="65">
        <v>42614</v>
      </c>
      <c r="B18" s="117">
        <v>2.6411728992448942</v>
      </c>
      <c r="C18" s="117">
        <v>1.1267271907092811</v>
      </c>
      <c r="D18" s="117">
        <v>2.84</v>
      </c>
    </row>
    <row r="19" spans="1:4">
      <c r="A19" s="65"/>
      <c r="B19" s="117"/>
      <c r="C19" s="117"/>
      <c r="D19" s="117"/>
    </row>
    <row r="20" spans="1:4">
      <c r="A20" s="65"/>
      <c r="B20" s="117"/>
      <c r="C20" s="117"/>
      <c r="D20" s="117"/>
    </row>
    <row r="21" spans="1:4">
      <c r="A21" s="65"/>
      <c r="B21" s="117"/>
      <c r="C21" s="117"/>
      <c r="D21" s="117"/>
    </row>
    <row r="22" spans="1:4">
      <c r="A22" s="65"/>
      <c r="B22" s="117"/>
      <c r="C22" s="117"/>
      <c r="D22" s="117"/>
    </row>
    <row r="23" spans="1:4">
      <c r="A23" s="65"/>
      <c r="B23" s="110"/>
      <c r="C23" s="110"/>
    </row>
    <row r="24" spans="1:4">
      <c r="A24" s="65"/>
      <c r="B24" s="110"/>
      <c r="C24" s="110"/>
    </row>
    <row r="25" spans="1:4">
      <c r="A25" s="65"/>
      <c r="B25" s="110"/>
      <c r="C25" s="110"/>
    </row>
    <row r="26" spans="1:4">
      <c r="A26" s="65"/>
      <c r="B26" s="110"/>
      <c r="C26" s="110"/>
    </row>
    <row r="27" spans="1:4">
      <c r="A27" s="119"/>
      <c r="B27" s="2"/>
      <c r="C27" s="2"/>
    </row>
    <row r="28" spans="1:4">
      <c r="A28" s="119"/>
      <c r="B28" s="2"/>
      <c r="C28" s="2"/>
    </row>
    <row r="29" spans="1:4">
      <c r="A29" s="102"/>
    </row>
    <row r="30" spans="1:4">
      <c r="A30" s="102"/>
    </row>
    <row r="31" spans="1:4">
      <c r="A31" s="102"/>
    </row>
    <row r="32" spans="1:4">
      <c r="A32" s="102"/>
    </row>
    <row r="33" spans="1:1">
      <c r="A33" s="102"/>
    </row>
    <row r="34" spans="1:1">
      <c r="A34" s="102"/>
    </row>
    <row r="35" spans="1:1">
      <c r="A35" s="102"/>
    </row>
    <row r="36" spans="1:1">
      <c r="A36" s="102"/>
    </row>
    <row r="37" spans="1:1">
      <c r="A37" s="102"/>
    </row>
    <row r="38" spans="1:1">
      <c r="A38" s="102"/>
    </row>
    <row r="39" spans="1:1">
      <c r="A39" s="102"/>
    </row>
    <row r="40" spans="1:1">
      <c r="A40" s="102"/>
    </row>
    <row r="41" spans="1:1">
      <c r="A41" s="102"/>
    </row>
    <row r="42" spans="1:1">
      <c r="A42" s="102"/>
    </row>
    <row r="43" spans="1:1">
      <c r="A43" s="102"/>
    </row>
    <row r="44" spans="1:1">
      <c r="A44" s="10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44"/>
  <sheetViews>
    <sheetView showGridLines="0" workbookViewId="0"/>
  </sheetViews>
  <sheetFormatPr defaultColWidth="11.25" defaultRowHeight="16.5"/>
  <cols>
    <col min="2" max="2" width="31.125" bestFit="1" customWidth="1"/>
    <col min="3" max="3" width="22.375" bestFit="1" customWidth="1"/>
    <col min="4" max="4" width="14.75" bestFit="1" customWidth="1"/>
  </cols>
  <sheetData>
    <row r="1" spans="1:4">
      <c r="A1" s="78" t="s">
        <v>310</v>
      </c>
    </row>
    <row r="3" spans="1:4">
      <c r="A3" s="78" t="s">
        <v>344</v>
      </c>
      <c r="B3" s="78"/>
      <c r="C3" s="78"/>
    </row>
    <row r="4" spans="1:4">
      <c r="A4" s="54" t="s">
        <v>340</v>
      </c>
      <c r="B4" s="2"/>
      <c r="C4" s="2"/>
    </row>
    <row r="5" spans="1:4">
      <c r="A5" s="2"/>
      <c r="B5" s="2"/>
      <c r="C5" s="2"/>
    </row>
    <row r="6" spans="1:4">
      <c r="A6" s="65"/>
      <c r="B6" s="118" t="s">
        <v>345</v>
      </c>
      <c r="C6" s="118" t="s">
        <v>346</v>
      </c>
      <c r="D6" s="118" t="s">
        <v>347</v>
      </c>
    </row>
    <row r="7" spans="1:4">
      <c r="A7" s="65">
        <v>38687</v>
      </c>
      <c r="B7" s="117">
        <v>1</v>
      </c>
      <c r="C7" s="117">
        <v>1</v>
      </c>
      <c r="D7" s="117">
        <v>8.77</v>
      </c>
    </row>
    <row r="8" spans="1:4">
      <c r="A8" s="65">
        <v>39052</v>
      </c>
      <c r="B8" s="117">
        <v>1.0504871570897734</v>
      </c>
      <c r="C8" s="117">
        <v>0.99525671603089361</v>
      </c>
      <c r="D8" s="117">
        <v>8.6499999999999986</v>
      </c>
    </row>
    <row r="9" spans="1:4">
      <c r="A9" s="65">
        <v>39417</v>
      </c>
      <c r="B9" s="117">
        <v>1.9229741887015994</v>
      </c>
      <c r="C9" s="117">
        <v>1.3906950960826683</v>
      </c>
      <c r="D9" s="117">
        <v>10.35</v>
      </c>
    </row>
    <row r="10" spans="1:4">
      <c r="A10" s="65">
        <v>39783</v>
      </c>
      <c r="B10" s="117">
        <v>1.2358744886639021</v>
      </c>
      <c r="C10" s="117">
        <v>1.4732099379559702</v>
      </c>
      <c r="D10" s="117">
        <v>7.5399999999999991</v>
      </c>
    </row>
    <row r="11" spans="1:4">
      <c r="A11" s="65">
        <v>40148</v>
      </c>
      <c r="B11" s="117">
        <v>2.1051359206203886</v>
      </c>
      <c r="C11" s="117">
        <v>1.5887640362850604</v>
      </c>
      <c r="D11" s="117">
        <v>9.86</v>
      </c>
    </row>
    <row r="12" spans="1:4">
      <c r="A12" s="65">
        <v>40513</v>
      </c>
      <c r="B12" s="117">
        <v>2.6238732155743443</v>
      </c>
      <c r="C12" s="117">
        <v>1.791998153783616</v>
      </c>
      <c r="D12" s="117">
        <v>10.530000000000001</v>
      </c>
    </row>
    <row r="13" spans="1:4">
      <c r="A13" s="65">
        <v>40878</v>
      </c>
      <c r="B13" s="117">
        <v>1.4978394803166568</v>
      </c>
      <c r="C13" s="117">
        <v>1.8374867128217198</v>
      </c>
      <c r="D13" s="117">
        <v>9.07</v>
      </c>
    </row>
    <row r="14" spans="1:4">
      <c r="A14" s="65">
        <v>41244</v>
      </c>
      <c r="B14" s="117">
        <v>0.94981660724864014</v>
      </c>
      <c r="C14" s="117">
        <v>1.7579296076249973</v>
      </c>
      <c r="D14" s="117">
        <v>6.2</v>
      </c>
    </row>
    <row r="15" spans="1:4">
      <c r="A15" s="65">
        <v>41609</v>
      </c>
      <c r="B15" s="117">
        <v>1.0012804125154828</v>
      </c>
      <c r="C15" s="117">
        <v>1.6243631143535653</v>
      </c>
      <c r="D15" s="117">
        <v>6.21</v>
      </c>
    </row>
    <row r="16" spans="1:4">
      <c r="A16" s="65">
        <v>41974</v>
      </c>
      <c r="B16" s="117">
        <v>0.76180530292422854</v>
      </c>
      <c r="C16" s="117">
        <v>1.6308048390064396</v>
      </c>
      <c r="D16" s="117">
        <v>6.2</v>
      </c>
    </row>
    <row r="17" spans="1:4">
      <c r="A17" s="65">
        <v>42339</v>
      </c>
      <c r="B17" s="117">
        <v>0.32047479455005656</v>
      </c>
      <c r="C17" s="117">
        <v>1.4850553183286623</v>
      </c>
      <c r="D17" s="117">
        <v>2.74</v>
      </c>
    </row>
    <row r="18" spans="1:4">
      <c r="A18" s="65">
        <v>42614</v>
      </c>
      <c r="B18" s="117">
        <v>0.27652024341644676</v>
      </c>
      <c r="C18" s="117">
        <v>1.406902369654051</v>
      </c>
      <c r="D18" s="117">
        <v>1.87</v>
      </c>
    </row>
    <row r="19" spans="1:4">
      <c r="A19" s="65"/>
      <c r="B19" s="117"/>
      <c r="C19" s="117"/>
      <c r="D19" s="117"/>
    </row>
    <row r="20" spans="1:4">
      <c r="A20" s="65"/>
      <c r="B20" s="117"/>
      <c r="C20" s="117"/>
      <c r="D20" s="117"/>
    </row>
    <row r="21" spans="1:4">
      <c r="A21" s="65"/>
      <c r="B21" s="117"/>
      <c r="C21" s="117"/>
      <c r="D21" s="117"/>
    </row>
    <row r="22" spans="1:4">
      <c r="A22" s="65"/>
      <c r="B22" s="117"/>
      <c r="C22" s="117"/>
      <c r="D22" s="117"/>
    </row>
    <row r="23" spans="1:4">
      <c r="A23" s="65"/>
      <c r="B23" s="110"/>
      <c r="C23" s="110"/>
    </row>
    <row r="24" spans="1:4">
      <c r="A24" s="65"/>
      <c r="B24" s="110"/>
      <c r="C24" s="110"/>
    </row>
    <row r="25" spans="1:4">
      <c r="A25" s="65"/>
      <c r="B25" s="110"/>
      <c r="C25" s="110"/>
    </row>
    <row r="26" spans="1:4">
      <c r="A26" s="65"/>
      <c r="B26" s="110"/>
      <c r="C26" s="110"/>
    </row>
    <row r="27" spans="1:4">
      <c r="A27" s="119"/>
      <c r="B27" s="2"/>
      <c r="C27" s="2"/>
    </row>
    <row r="28" spans="1:4">
      <c r="A28" s="119"/>
      <c r="B28" s="2"/>
      <c r="C28" s="2"/>
    </row>
    <row r="29" spans="1:4">
      <c r="A29" s="102"/>
    </row>
    <row r="30" spans="1:4">
      <c r="A30" s="102"/>
    </row>
    <row r="31" spans="1:4">
      <c r="A31" s="102"/>
    </row>
    <row r="32" spans="1:4">
      <c r="A32" s="102"/>
    </row>
    <row r="33" spans="1:1">
      <c r="A33" s="102"/>
    </row>
    <row r="34" spans="1:1">
      <c r="A34" s="102"/>
    </row>
    <row r="35" spans="1:1">
      <c r="A35" s="102"/>
    </row>
    <row r="36" spans="1:1">
      <c r="A36" s="102"/>
    </row>
    <row r="37" spans="1:1">
      <c r="A37" s="102"/>
    </row>
    <row r="38" spans="1:1">
      <c r="A38" s="102"/>
    </row>
    <row r="39" spans="1:1">
      <c r="A39" s="102"/>
    </row>
    <row r="40" spans="1:1">
      <c r="A40" s="102"/>
    </row>
    <row r="41" spans="1:1">
      <c r="A41" s="102"/>
    </row>
    <row r="42" spans="1:1">
      <c r="A42" s="102"/>
    </row>
    <row r="43" spans="1:1">
      <c r="A43" s="102"/>
    </row>
    <row r="44" spans="1:1">
      <c r="A44" s="10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44"/>
  <sheetViews>
    <sheetView showGridLines="0" workbookViewId="0"/>
  </sheetViews>
  <sheetFormatPr defaultColWidth="11.25" defaultRowHeight="16.5"/>
  <cols>
    <col min="2" max="2" width="27.125" bestFit="1" customWidth="1"/>
    <col min="3" max="3" width="25.5" bestFit="1" customWidth="1"/>
    <col min="4" max="4" width="14.625" bestFit="1" customWidth="1"/>
  </cols>
  <sheetData>
    <row r="1" spans="1:4">
      <c r="A1" s="78" t="s">
        <v>310</v>
      </c>
    </row>
    <row r="3" spans="1:4">
      <c r="A3" s="78" t="s">
        <v>348</v>
      </c>
      <c r="B3" s="78"/>
      <c r="C3" s="78"/>
    </row>
    <row r="4" spans="1:4">
      <c r="A4" s="54" t="s">
        <v>340</v>
      </c>
      <c r="B4" s="2"/>
      <c r="C4" s="2"/>
    </row>
    <row r="5" spans="1:4">
      <c r="A5" s="2"/>
      <c r="B5" s="2"/>
      <c r="C5" s="2"/>
    </row>
    <row r="6" spans="1:4">
      <c r="A6" s="65"/>
      <c r="B6" s="118" t="s">
        <v>342</v>
      </c>
      <c r="C6" s="118" t="s">
        <v>349</v>
      </c>
      <c r="D6" s="118" t="s">
        <v>350</v>
      </c>
    </row>
    <row r="7" spans="1:4">
      <c r="A7" s="65">
        <v>38687</v>
      </c>
      <c r="B7" s="117">
        <v>1</v>
      </c>
      <c r="C7" s="117">
        <v>1</v>
      </c>
      <c r="D7" s="117">
        <v>5.52</v>
      </c>
    </row>
    <row r="8" spans="1:4">
      <c r="A8" s="65">
        <v>39052</v>
      </c>
      <c r="B8" s="117">
        <v>0.80757111938354387</v>
      </c>
      <c r="C8" s="117">
        <v>0.94366838153627441</v>
      </c>
      <c r="D8" s="117">
        <v>5.31</v>
      </c>
    </row>
    <row r="9" spans="1:4">
      <c r="A9" s="65">
        <v>39417</v>
      </c>
      <c r="B9" s="117">
        <v>1.1157442076974757</v>
      </c>
      <c r="C9" s="117">
        <v>0.36022950019992006</v>
      </c>
      <c r="D9" s="117">
        <v>12.51</v>
      </c>
    </row>
    <row r="10" spans="1:4">
      <c r="A10" s="65">
        <v>39783</v>
      </c>
      <c r="B10" s="117">
        <v>1.5059397766443174</v>
      </c>
      <c r="C10" s="117">
        <v>1.8901155546670223</v>
      </c>
      <c r="D10" s="117">
        <v>4.6900000000000004</v>
      </c>
    </row>
    <row r="11" spans="1:4">
      <c r="A11" s="65">
        <v>40148</v>
      </c>
      <c r="B11" s="117">
        <v>1.3616022216280697</v>
      </c>
      <c r="C11" s="117">
        <v>0.75602143231596264</v>
      </c>
      <c r="D11" s="117">
        <v>11.1</v>
      </c>
    </row>
    <row r="12" spans="1:4">
      <c r="A12" s="65">
        <v>40513</v>
      </c>
      <c r="B12" s="117">
        <v>1.8315065695912687</v>
      </c>
      <c r="C12" s="117">
        <v>1.2850630636634235</v>
      </c>
      <c r="D12" s="117">
        <v>6.69</v>
      </c>
    </row>
    <row r="13" spans="1:4">
      <c r="A13" s="65">
        <v>40878</v>
      </c>
      <c r="B13" s="117">
        <v>1.5544896095046139</v>
      </c>
      <c r="C13" s="117">
        <v>1.9244555653294237</v>
      </c>
      <c r="D13" s="117">
        <v>5.31</v>
      </c>
    </row>
    <row r="14" spans="1:4">
      <c r="A14" s="65">
        <v>41244</v>
      </c>
      <c r="B14" s="117">
        <v>1.3054336192121536</v>
      </c>
      <c r="C14" s="117">
        <v>2.0250791478963968</v>
      </c>
      <c r="D14" s="117">
        <v>5.17</v>
      </c>
    </row>
    <row r="15" spans="1:4">
      <c r="A15" s="65">
        <v>41609</v>
      </c>
      <c r="B15" s="117">
        <v>1.4380812319526139</v>
      </c>
      <c r="C15" s="117">
        <v>2.2783174801190635</v>
      </c>
      <c r="D15" s="117">
        <v>4.6399999999999997</v>
      </c>
    </row>
    <row r="16" spans="1:4">
      <c r="A16" s="65">
        <v>41974</v>
      </c>
      <c r="B16" s="117">
        <v>1.3797791737622203</v>
      </c>
      <c r="C16" s="117">
        <v>2.132334838509041</v>
      </c>
      <c r="D16" s="117">
        <v>3.92</v>
      </c>
    </row>
    <row r="17" spans="1:4">
      <c r="A17" s="65">
        <v>42339</v>
      </c>
      <c r="B17" s="117">
        <v>1.0986390110101052</v>
      </c>
      <c r="C17" s="117">
        <v>3.0770246967879515</v>
      </c>
      <c r="D17" s="117">
        <v>2.57</v>
      </c>
    </row>
    <row r="18" spans="1:4">
      <c r="A18" s="65">
        <v>42614</v>
      </c>
      <c r="B18" s="117">
        <v>1.1267271907092811</v>
      </c>
      <c r="C18" s="117">
        <v>2.2505266346794617</v>
      </c>
      <c r="D18" s="117">
        <v>3.15</v>
      </c>
    </row>
    <row r="19" spans="1:4">
      <c r="A19" s="65"/>
      <c r="B19" s="117"/>
      <c r="C19" s="117"/>
      <c r="D19" s="117"/>
    </row>
    <row r="20" spans="1:4">
      <c r="A20" s="65"/>
      <c r="B20" s="117"/>
      <c r="C20" s="117"/>
      <c r="D20" s="117"/>
    </row>
    <row r="21" spans="1:4">
      <c r="A21" s="65"/>
      <c r="B21" s="117"/>
      <c r="C21" s="117"/>
      <c r="D21" s="117"/>
    </row>
    <row r="22" spans="1:4">
      <c r="A22" s="65"/>
      <c r="B22" s="117"/>
      <c r="C22" s="117"/>
      <c r="D22" s="117"/>
    </row>
    <row r="23" spans="1:4">
      <c r="A23" s="65"/>
      <c r="B23" s="110"/>
      <c r="C23" s="110"/>
    </row>
    <row r="24" spans="1:4">
      <c r="A24" s="65"/>
      <c r="B24" s="110"/>
      <c r="C24" s="110"/>
    </row>
    <row r="25" spans="1:4">
      <c r="A25" s="65"/>
      <c r="B25" s="110"/>
      <c r="C25" s="110"/>
    </row>
    <row r="26" spans="1:4">
      <c r="A26" s="65"/>
      <c r="B26" s="110"/>
      <c r="C26" s="110"/>
    </row>
    <row r="27" spans="1:4">
      <c r="A27" s="119"/>
      <c r="B27" s="2"/>
      <c r="C27" s="2"/>
    </row>
    <row r="28" spans="1:4">
      <c r="A28" s="119"/>
      <c r="B28" s="2"/>
      <c r="C28" s="2"/>
    </row>
    <row r="29" spans="1:4">
      <c r="A29" s="102"/>
    </row>
    <row r="30" spans="1:4">
      <c r="A30" s="102"/>
    </row>
    <row r="31" spans="1:4">
      <c r="A31" s="102"/>
    </row>
    <row r="32" spans="1:4">
      <c r="A32" s="102"/>
    </row>
    <row r="33" spans="1:1">
      <c r="A33" s="102"/>
    </row>
    <row r="34" spans="1:1">
      <c r="A34" s="102"/>
    </row>
    <row r="35" spans="1:1">
      <c r="A35" s="102"/>
    </row>
    <row r="36" spans="1:1">
      <c r="A36" s="102"/>
    </row>
    <row r="37" spans="1:1">
      <c r="A37" s="102"/>
    </row>
    <row r="38" spans="1:1">
      <c r="A38" s="102"/>
    </row>
    <row r="39" spans="1:1">
      <c r="A39" s="102"/>
    </row>
    <row r="40" spans="1:1">
      <c r="A40" s="102"/>
    </row>
    <row r="41" spans="1:1">
      <c r="A41" s="102"/>
    </row>
    <row r="42" spans="1:1">
      <c r="A42" s="102"/>
    </row>
    <row r="43" spans="1:1">
      <c r="A43" s="102"/>
    </row>
    <row r="44" spans="1:1">
      <c r="A44" s="10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G22"/>
  <sheetViews>
    <sheetView showGridLines="0" workbookViewId="0"/>
  </sheetViews>
  <sheetFormatPr defaultRowHeight="16.5"/>
  <cols>
    <col min="1" max="1" width="30.875" customWidth="1"/>
    <col min="2" max="4" width="16.625" customWidth="1"/>
    <col min="5" max="7" width="16.625" style="111" customWidth="1"/>
  </cols>
  <sheetData>
    <row r="1" spans="1:7">
      <c r="A1" s="177" t="s">
        <v>314</v>
      </c>
    </row>
    <row r="3" spans="1:7">
      <c r="A3" s="177" t="s">
        <v>485</v>
      </c>
    </row>
    <row r="4" spans="1:7">
      <c r="A4" s="54" t="s">
        <v>488</v>
      </c>
    </row>
    <row r="7" spans="1:7">
      <c r="A7" s="79"/>
      <c r="B7" s="79"/>
      <c r="C7" s="79"/>
      <c r="D7" s="79"/>
      <c r="E7" s="433" t="s">
        <v>796</v>
      </c>
      <c r="F7" s="433"/>
      <c r="G7" s="433"/>
    </row>
    <row r="8" spans="1:7" s="397" customFormat="1">
      <c r="A8" s="101" t="s">
        <v>797</v>
      </c>
      <c r="B8" s="101" t="s">
        <v>798</v>
      </c>
      <c r="C8" s="101" t="s">
        <v>799</v>
      </c>
      <c r="D8" s="101" t="s">
        <v>800</v>
      </c>
      <c r="E8" s="98" t="s">
        <v>799</v>
      </c>
      <c r="F8" s="98" t="s">
        <v>800</v>
      </c>
      <c r="G8" s="98" t="s">
        <v>801</v>
      </c>
    </row>
    <row r="9" spans="1:7" s="397" customFormat="1">
      <c r="A9" s="466" t="s">
        <v>802</v>
      </c>
      <c r="B9" s="394" t="s">
        <v>212</v>
      </c>
      <c r="C9" s="394" t="s">
        <v>803</v>
      </c>
      <c r="D9" s="394"/>
      <c r="E9" s="137">
        <v>32.200000000000003</v>
      </c>
      <c r="F9" s="137" t="s">
        <v>109</v>
      </c>
      <c r="G9" s="398">
        <v>0.33</v>
      </c>
    </row>
    <row r="10" spans="1:7" s="397" customFormat="1">
      <c r="A10" s="466"/>
      <c r="B10" s="394" t="s">
        <v>804</v>
      </c>
      <c r="C10" s="394" t="s">
        <v>805</v>
      </c>
      <c r="D10" s="394"/>
      <c r="E10" s="137">
        <v>9.4</v>
      </c>
      <c r="F10" s="137" t="s">
        <v>109</v>
      </c>
      <c r="G10" s="137"/>
    </row>
    <row r="11" spans="1:7" s="397" customFormat="1">
      <c r="A11" s="466" t="s">
        <v>806</v>
      </c>
      <c r="B11" s="394" t="s">
        <v>807</v>
      </c>
      <c r="C11" s="394" t="s">
        <v>808</v>
      </c>
      <c r="D11" s="394" t="s">
        <v>809</v>
      </c>
      <c r="E11" s="137">
        <v>17.600000000000001</v>
      </c>
      <c r="F11" s="137">
        <v>0</v>
      </c>
      <c r="G11" s="398">
        <v>0.2</v>
      </c>
    </row>
    <row r="12" spans="1:7" s="397" customFormat="1">
      <c r="A12" s="466"/>
      <c r="B12" s="394" t="s">
        <v>211</v>
      </c>
      <c r="C12" s="394" t="s">
        <v>810</v>
      </c>
      <c r="D12" s="394"/>
      <c r="E12" s="137">
        <v>7.7</v>
      </c>
      <c r="F12" s="137" t="s">
        <v>109</v>
      </c>
      <c r="G12" s="137"/>
    </row>
    <row r="13" spans="1:7" s="397" customFormat="1" ht="94.5">
      <c r="A13" s="394" t="s">
        <v>811</v>
      </c>
      <c r="B13" s="394" t="s">
        <v>812</v>
      </c>
      <c r="C13" s="394" t="s">
        <v>813</v>
      </c>
      <c r="D13" s="394" t="s">
        <v>814</v>
      </c>
      <c r="E13" s="137">
        <v>5.4</v>
      </c>
      <c r="F13" s="137">
        <v>0.3</v>
      </c>
      <c r="G13" s="398">
        <v>0.04</v>
      </c>
    </row>
    <row r="14" spans="1:7" s="397" customFormat="1" ht="47.25">
      <c r="A14" s="466" t="s">
        <v>815</v>
      </c>
      <c r="B14" s="394" t="s">
        <v>816</v>
      </c>
      <c r="C14" s="394" t="s">
        <v>817</v>
      </c>
      <c r="D14" s="394" t="s">
        <v>818</v>
      </c>
      <c r="E14" s="137">
        <v>26.6</v>
      </c>
      <c r="F14" s="137">
        <v>22.4</v>
      </c>
      <c r="G14" s="398">
        <v>0.43</v>
      </c>
    </row>
    <row r="15" spans="1:7" s="397" customFormat="1">
      <c r="A15" s="466"/>
      <c r="B15" s="394"/>
      <c r="C15" s="394"/>
      <c r="D15" s="394"/>
      <c r="E15" s="137"/>
      <c r="F15" s="137"/>
      <c r="G15" s="137"/>
    </row>
    <row r="16" spans="1:7" s="397" customFormat="1">
      <c r="A16" s="466" t="s">
        <v>819</v>
      </c>
      <c r="B16" s="394" t="s">
        <v>210</v>
      </c>
      <c r="C16" s="394" t="s">
        <v>820</v>
      </c>
      <c r="D16" s="394" t="s">
        <v>821</v>
      </c>
      <c r="E16" s="137">
        <v>4.2</v>
      </c>
      <c r="F16" s="137"/>
      <c r="G16" s="137"/>
    </row>
    <row r="17" spans="1:7" s="397" customFormat="1">
      <c r="A17" s="466"/>
      <c r="B17" s="394" t="s">
        <v>822</v>
      </c>
      <c r="C17" s="394" t="s">
        <v>823</v>
      </c>
      <c r="D17" s="394" t="s">
        <v>824</v>
      </c>
      <c r="E17" s="137">
        <v>1.5</v>
      </c>
      <c r="F17" s="137"/>
      <c r="G17" s="137"/>
    </row>
    <row r="18" spans="1:7" s="397" customFormat="1" ht="48" customHeight="1">
      <c r="A18" s="466" t="s">
        <v>825</v>
      </c>
      <c r="B18" s="394" t="s">
        <v>826</v>
      </c>
      <c r="C18" s="394" t="s">
        <v>827</v>
      </c>
      <c r="D18" s="394" t="s">
        <v>818</v>
      </c>
      <c r="E18" s="137" t="s">
        <v>109</v>
      </c>
      <c r="F18" s="137"/>
      <c r="G18" s="137"/>
    </row>
    <row r="19" spans="1:7" s="397" customFormat="1">
      <c r="A19" s="466"/>
      <c r="B19" s="394"/>
      <c r="C19" s="394"/>
      <c r="D19" s="394"/>
      <c r="E19" s="137"/>
      <c r="F19" s="137"/>
      <c r="G19" s="137"/>
    </row>
    <row r="20" spans="1:7" s="397" customFormat="1">
      <c r="A20" s="466"/>
      <c r="B20" s="394"/>
      <c r="C20" s="394"/>
      <c r="D20" s="394"/>
      <c r="E20" s="137"/>
      <c r="F20" s="137"/>
      <c r="G20" s="137"/>
    </row>
    <row r="21" spans="1:7" s="397" customFormat="1">
      <c r="A21" s="101" t="s">
        <v>828</v>
      </c>
      <c r="B21" s="394" t="s">
        <v>829</v>
      </c>
      <c r="C21" s="394" t="s">
        <v>827</v>
      </c>
      <c r="D21" s="394" t="s">
        <v>830</v>
      </c>
      <c r="E21" s="137" t="s">
        <v>109</v>
      </c>
      <c r="F21" s="137"/>
      <c r="G21" s="137"/>
    </row>
    <row r="22" spans="1:7" s="397" customFormat="1">
      <c r="A22" s="101" t="s">
        <v>206</v>
      </c>
      <c r="B22" s="101"/>
      <c r="C22" s="101"/>
      <c r="D22" s="394" t="s">
        <v>831</v>
      </c>
      <c r="E22" s="137">
        <v>104.5</v>
      </c>
      <c r="F22" s="137">
        <v>22.7</v>
      </c>
      <c r="G22" s="398">
        <v>1</v>
      </c>
    </row>
  </sheetData>
  <mergeCells count="6">
    <mergeCell ref="A18:A20"/>
    <mergeCell ref="E7:G7"/>
    <mergeCell ref="A9:A10"/>
    <mergeCell ref="A11:A12"/>
    <mergeCell ref="A14:A15"/>
    <mergeCell ref="A16:A17"/>
  </mergeCells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F10"/>
  <sheetViews>
    <sheetView showGridLines="0" workbookViewId="0"/>
  </sheetViews>
  <sheetFormatPr defaultRowHeight="16.5"/>
  <cols>
    <col min="1" max="1" width="35.75" customWidth="1"/>
    <col min="2" max="6" width="16.625" customWidth="1"/>
  </cols>
  <sheetData>
    <row r="1" spans="1:6">
      <c r="A1" s="177" t="s">
        <v>314</v>
      </c>
    </row>
    <row r="3" spans="1:6">
      <c r="A3" s="177" t="s">
        <v>852</v>
      </c>
    </row>
    <row r="4" spans="1:6">
      <c r="A4" s="54" t="s">
        <v>488</v>
      </c>
    </row>
    <row r="7" spans="1:6" s="397" customFormat="1" ht="31.5">
      <c r="A7" s="400" t="s">
        <v>844</v>
      </c>
      <c r="B7" s="137" t="s">
        <v>845</v>
      </c>
      <c r="C7" s="137" t="s">
        <v>846</v>
      </c>
      <c r="D7" s="137" t="s">
        <v>847</v>
      </c>
      <c r="E7" s="137" t="s">
        <v>848</v>
      </c>
      <c r="F7" s="98" t="s">
        <v>206</v>
      </c>
    </row>
    <row r="8" spans="1:6" ht="32.25">
      <c r="A8" s="400" t="s">
        <v>849</v>
      </c>
      <c r="B8" s="401">
        <v>7.641617256817951</v>
      </c>
      <c r="C8" s="401">
        <v>23.236780839548999</v>
      </c>
      <c r="D8" s="402">
        <v>12.25209528431113</v>
      </c>
      <c r="E8" s="402">
        <v>6.6355549854270004</v>
      </c>
      <c r="F8" s="402">
        <v>49.766048366105082</v>
      </c>
    </row>
    <row r="9" spans="1:6" ht="48">
      <c r="A9" s="400" t="s">
        <v>850</v>
      </c>
      <c r="B9" s="401">
        <v>20.891839814483841</v>
      </c>
      <c r="C9" s="401">
        <v>55.189701493440204</v>
      </c>
      <c r="D9" s="402">
        <v>16.880622487486612</v>
      </c>
      <c r="E9" s="402">
        <v>8.6517175365510006</v>
      </c>
      <c r="F9" s="402">
        <v>101.61388133196165</v>
      </c>
    </row>
    <row r="10" spans="1:6" ht="48">
      <c r="A10" s="101" t="s">
        <v>851</v>
      </c>
      <c r="B10" s="402">
        <v>23.068866734613845</v>
      </c>
      <c r="C10" s="402">
        <v>69.072357081915186</v>
      </c>
      <c r="D10" s="402">
        <v>19.195724003870026</v>
      </c>
      <c r="E10" s="402">
        <v>9.3805496328360007</v>
      </c>
      <c r="F10" s="402">
        <v>120.71749745323507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16"/>
  <sheetViews>
    <sheetView showGridLines="0" workbookViewId="0"/>
  </sheetViews>
  <sheetFormatPr defaultRowHeight="16.5"/>
  <cols>
    <col min="1" max="1" width="34.625" customWidth="1"/>
    <col min="2" max="4" width="16.375" style="111" customWidth="1"/>
  </cols>
  <sheetData>
    <row r="1" spans="1:4">
      <c r="A1" s="177" t="s">
        <v>314</v>
      </c>
    </row>
    <row r="3" spans="1:4">
      <c r="A3" s="177" t="s">
        <v>792</v>
      </c>
    </row>
    <row r="4" spans="1:4">
      <c r="A4" s="54" t="s">
        <v>488</v>
      </c>
    </row>
    <row r="7" spans="1:4">
      <c r="A7" s="79" t="s">
        <v>832</v>
      </c>
      <c r="B7" s="100" t="s">
        <v>833</v>
      </c>
      <c r="C7" s="100" t="s">
        <v>834</v>
      </c>
      <c r="D7" s="100" t="s">
        <v>835</v>
      </c>
    </row>
    <row r="8" spans="1:4">
      <c r="A8" s="79" t="s">
        <v>836</v>
      </c>
      <c r="B8" s="100">
        <v>49.8</v>
      </c>
      <c r="C8" s="100">
        <v>101.6</v>
      </c>
      <c r="D8" s="100">
        <v>120.7</v>
      </c>
    </row>
    <row r="9" spans="1:4">
      <c r="A9" s="79" t="s">
        <v>837</v>
      </c>
    </row>
    <row r="10" spans="1:4">
      <c r="A10" s="79" t="s">
        <v>838</v>
      </c>
      <c r="B10" s="399">
        <v>0.17699999999999999</v>
      </c>
      <c r="C10" s="399">
        <v>0.17799999999999999</v>
      </c>
      <c r="D10" s="399">
        <v>0.18</v>
      </c>
    </row>
    <row r="11" spans="1:4">
      <c r="A11" s="79" t="s">
        <v>839</v>
      </c>
    </row>
    <row r="12" spans="1:4">
      <c r="A12" s="79" t="s">
        <v>838</v>
      </c>
      <c r="B12" s="399">
        <v>3.0000000000000001E-3</v>
      </c>
      <c r="C12" s="399">
        <v>3.0000000000000001E-3</v>
      </c>
      <c r="D12" s="399">
        <v>3.0000000000000001E-3</v>
      </c>
    </row>
    <row r="13" spans="1:4">
      <c r="A13" s="79" t="s">
        <v>840</v>
      </c>
      <c r="B13" s="100">
        <v>9.5</v>
      </c>
      <c r="C13" s="100">
        <v>19.7</v>
      </c>
      <c r="D13" s="100">
        <v>24.3</v>
      </c>
    </row>
    <row r="14" spans="1:4">
      <c r="A14" s="79" t="s">
        <v>841</v>
      </c>
    </row>
    <row r="15" spans="1:4">
      <c r="A15" s="79" t="s">
        <v>842</v>
      </c>
      <c r="B15" s="399">
        <v>1.0999999999999999E-2</v>
      </c>
      <c r="C15" s="399">
        <v>2.4E-2</v>
      </c>
      <c r="D15" s="399">
        <v>2.9000000000000001E-2</v>
      </c>
    </row>
    <row r="16" spans="1:4">
      <c r="A16" s="79" t="s">
        <v>843</v>
      </c>
      <c r="B16" s="399">
        <v>-8.0000000000000002E-3</v>
      </c>
      <c r="C16" s="399">
        <v>-1.4999999999999999E-2</v>
      </c>
      <c r="D16" s="399">
        <v>-1.7999999999999999E-2</v>
      </c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80"/>
  <sheetViews>
    <sheetView showGridLines="0" workbookViewId="0"/>
  </sheetViews>
  <sheetFormatPr defaultRowHeight="16.5"/>
  <cols>
    <col min="1" max="1" width="9.25" customWidth="1"/>
    <col min="2" max="2" width="15.375" customWidth="1"/>
    <col min="3" max="3" width="17.75" customWidth="1"/>
    <col min="4" max="4" width="21.625" customWidth="1"/>
    <col min="5" max="5" width="17" customWidth="1"/>
    <col min="6" max="6" width="19.5" customWidth="1"/>
  </cols>
  <sheetData>
    <row r="1" spans="1:6">
      <c r="A1" s="78" t="s">
        <v>314</v>
      </c>
      <c r="B1" s="79"/>
      <c r="C1" s="2"/>
    </row>
    <row r="2" spans="1:6">
      <c r="A2" s="54"/>
      <c r="B2" s="79"/>
      <c r="C2" s="2"/>
    </row>
    <row r="3" spans="1:6">
      <c r="A3" s="78" t="s">
        <v>459</v>
      </c>
      <c r="B3" s="79"/>
      <c r="C3" s="2"/>
    </row>
    <row r="4" spans="1:6">
      <c r="A4" s="54" t="s">
        <v>460</v>
      </c>
      <c r="B4" s="79"/>
      <c r="C4" s="2"/>
    </row>
    <row r="7" spans="1:6">
      <c r="B7" s="79" t="s">
        <v>461</v>
      </c>
      <c r="C7" s="79" t="s">
        <v>462</v>
      </c>
      <c r="D7" s="79" t="s">
        <v>463</v>
      </c>
      <c r="E7" s="79" t="s">
        <v>464</v>
      </c>
      <c r="F7" s="79" t="s">
        <v>465</v>
      </c>
    </row>
    <row r="8" spans="1:6">
      <c r="A8" s="169">
        <v>42682</v>
      </c>
      <c r="B8" s="79">
        <v>100</v>
      </c>
      <c r="C8" s="79">
        <v>100</v>
      </c>
      <c r="D8" s="79">
        <v>100</v>
      </c>
      <c r="E8" s="79">
        <v>100</v>
      </c>
      <c r="F8" s="79">
        <v>100</v>
      </c>
    </row>
    <row r="9" spans="1:6">
      <c r="A9" s="169">
        <v>42683</v>
      </c>
      <c r="B9" s="84">
        <v>101.10770438781806</v>
      </c>
      <c r="C9" s="84">
        <v>104.06932931424264</v>
      </c>
      <c r="D9" s="84">
        <v>101.08684507331078</v>
      </c>
      <c r="E9" s="84">
        <v>94.643179523136752</v>
      </c>
      <c r="F9" s="84">
        <v>101.00407269772751</v>
      </c>
    </row>
    <row r="10" spans="1:6">
      <c r="A10" s="169">
        <v>42684</v>
      </c>
      <c r="B10" s="84">
        <v>101.30494120286414</v>
      </c>
      <c r="C10" s="84">
        <v>107.92464204973624</v>
      </c>
      <c r="D10" s="84">
        <v>100.7660174040742</v>
      </c>
      <c r="E10" s="84">
        <v>101.00772331635545</v>
      </c>
      <c r="F10" s="84">
        <v>99.778610080474877</v>
      </c>
    </row>
    <row r="11" spans="1:6">
      <c r="A11" s="169">
        <v>42685</v>
      </c>
      <c r="B11" s="84">
        <v>101.16332330011778</v>
      </c>
      <c r="C11" s="84">
        <v>108.34363225320268</v>
      </c>
      <c r="D11" s="84">
        <v>100.21796436497623</v>
      </c>
      <c r="E11" s="84">
        <v>101.1845873773686</v>
      </c>
      <c r="F11" s="84">
        <v>98.353092809869182</v>
      </c>
    </row>
    <row r="12" spans="1:6">
      <c r="A12" s="169">
        <v>42688</v>
      </c>
      <c r="B12" s="84">
        <v>101.15163865467666</v>
      </c>
      <c r="C12" s="84">
        <v>110.82140165787487</v>
      </c>
      <c r="D12" s="84">
        <v>100.54143803560861</v>
      </c>
      <c r="E12" s="84">
        <v>102.91904319862466</v>
      </c>
      <c r="F12" s="84">
        <v>98.685543019057093</v>
      </c>
    </row>
    <row r="13" spans="1:6">
      <c r="A13" s="169">
        <v>42689</v>
      </c>
      <c r="B13" s="84">
        <v>101.90833629344351</v>
      </c>
      <c r="C13" s="84">
        <v>110.88168801808588</v>
      </c>
      <c r="D13" s="84">
        <v>100.86954220868355</v>
      </c>
      <c r="E13" s="84">
        <v>102.89301151101424</v>
      </c>
      <c r="F13" s="84">
        <v>99.263641053143829</v>
      </c>
    </row>
    <row r="14" spans="1:6">
      <c r="A14" s="169">
        <v>42690</v>
      </c>
      <c r="B14" s="84">
        <v>101.74708818635608</v>
      </c>
      <c r="C14" s="84">
        <v>109.31122833458926</v>
      </c>
      <c r="D14" s="84">
        <v>100.09690980111996</v>
      </c>
      <c r="E14" s="84">
        <v>104.02314781922009</v>
      </c>
      <c r="F14" s="84">
        <v>98.634981360868522</v>
      </c>
    </row>
    <row r="15" spans="1:6">
      <c r="A15" s="169">
        <v>42691</v>
      </c>
      <c r="B15" s="84">
        <v>102.22288694871843</v>
      </c>
      <c r="C15" s="84">
        <v>110.67671439336847</v>
      </c>
      <c r="D15" s="84">
        <v>100.60725732032826</v>
      </c>
      <c r="E15" s="84">
        <v>104.02559374959959</v>
      </c>
      <c r="F15" s="84">
        <v>99.292429049280102</v>
      </c>
    </row>
    <row r="16" spans="1:6">
      <c r="A16" s="169">
        <v>42692</v>
      </c>
      <c r="B16" s="84">
        <v>101.97891155190787</v>
      </c>
      <c r="C16" s="84">
        <v>110.77015825169553</v>
      </c>
      <c r="D16" s="84">
        <v>99.914004954637633</v>
      </c>
      <c r="E16" s="84">
        <v>104.63579514284811</v>
      </c>
      <c r="F16" s="84">
        <v>99.015655116883678</v>
      </c>
    </row>
    <row r="17" spans="1:6">
      <c r="A17" s="169">
        <v>42695</v>
      </c>
      <c r="B17" s="84">
        <v>102.73981566303351</v>
      </c>
      <c r="C17" s="84">
        <v>111.11379050489825</v>
      </c>
      <c r="D17" s="84">
        <v>100.31553566644507</v>
      </c>
      <c r="E17" s="84">
        <v>105.44301040452189</v>
      </c>
      <c r="F17" s="84">
        <v>99.047658016141753</v>
      </c>
    </row>
    <row r="18" spans="1:6">
      <c r="A18" s="169">
        <v>42696</v>
      </c>
      <c r="B18" s="84">
        <v>102.96229131223242</v>
      </c>
      <c r="C18" s="84">
        <v>111.22833458929915</v>
      </c>
      <c r="D18" s="84">
        <v>100.69126786464382</v>
      </c>
      <c r="E18" s="84">
        <v>105.77449220738222</v>
      </c>
      <c r="F18" s="84">
        <v>99.657905081446671</v>
      </c>
    </row>
    <row r="19" spans="1:6">
      <c r="A19" s="169">
        <v>42697</v>
      </c>
      <c r="B19" s="84">
        <v>103.04548598777319</v>
      </c>
      <c r="C19" s="84">
        <v>111.84325546345138</v>
      </c>
      <c r="D19" s="84">
        <v>100.28808340196402</v>
      </c>
      <c r="E19" s="84">
        <v>105.77449220738222</v>
      </c>
      <c r="F19" s="84">
        <v>99.628532557470066</v>
      </c>
    </row>
    <row r="20" spans="1:6">
      <c r="A20" s="169">
        <v>42698</v>
      </c>
      <c r="B20" s="84">
        <v>103.04548598777319</v>
      </c>
      <c r="C20" s="84">
        <v>111.84325546345138</v>
      </c>
      <c r="D20" s="84">
        <v>100.56789804956625</v>
      </c>
      <c r="E20" s="84">
        <v>106.76724875927265</v>
      </c>
      <c r="F20" s="84">
        <v>99.796438179604962</v>
      </c>
    </row>
    <row r="21" spans="1:6">
      <c r="A21" s="169">
        <v>42699</v>
      </c>
      <c r="B21" s="84">
        <v>103.4488399484006</v>
      </c>
      <c r="C21" s="84">
        <v>112.11755840241143</v>
      </c>
      <c r="D21" s="84">
        <v>100.82522168530448</v>
      </c>
      <c r="E21" s="84">
        <v>107.04567716747282</v>
      </c>
      <c r="F21" s="84">
        <v>99.965220593500362</v>
      </c>
    </row>
    <row r="22" spans="1:6">
      <c r="A22" s="169">
        <v>42702</v>
      </c>
      <c r="B22" s="84">
        <v>102.90527024247974</v>
      </c>
      <c r="C22" s="84">
        <v>110.55915599095701</v>
      </c>
      <c r="D22" s="84">
        <v>99.780712634325965</v>
      </c>
      <c r="E22" s="84">
        <v>106.90398791477442</v>
      </c>
      <c r="F22" s="84">
        <v>99.36198786227942</v>
      </c>
    </row>
    <row r="23" spans="1:6">
      <c r="A23" s="169">
        <v>42703</v>
      </c>
      <c r="B23" s="84">
        <v>103.04268167286732</v>
      </c>
      <c r="C23" s="84">
        <v>110.82140165787487</v>
      </c>
      <c r="D23" s="84">
        <v>100.49579451153166</v>
      </c>
      <c r="E23" s="84">
        <v>106.6136792733024</v>
      </c>
      <c r="F23" s="84">
        <v>98.960563367932536</v>
      </c>
    </row>
    <row r="24" spans="1:6">
      <c r="A24" s="169">
        <v>42704</v>
      </c>
      <c r="B24" s="84">
        <v>102.76926096954514</v>
      </c>
      <c r="C24" s="84">
        <v>112.29540316503389</v>
      </c>
      <c r="D24" s="84">
        <v>100.93205399165853</v>
      </c>
      <c r="E24" s="84">
        <v>106.62206532031784</v>
      </c>
      <c r="F24" s="84">
        <v>99.132852948869925</v>
      </c>
    </row>
    <row r="25" spans="1:6">
      <c r="A25" s="169">
        <v>42705</v>
      </c>
      <c r="B25" s="84">
        <v>102.40797173250576</v>
      </c>
      <c r="C25" s="84">
        <v>114.15825169555387</v>
      </c>
      <c r="D25" s="84">
        <v>100.24971638172545</v>
      </c>
      <c r="E25" s="84">
        <v>107.81381577951215</v>
      </c>
      <c r="F25" s="84">
        <v>98.681889720055054</v>
      </c>
    </row>
    <row r="26" spans="1:6">
      <c r="A26" s="169">
        <v>42706</v>
      </c>
      <c r="B26" s="84">
        <v>102.44863429864085</v>
      </c>
      <c r="C26" s="84">
        <v>113.08214016578746</v>
      </c>
      <c r="D26" s="84">
        <v>99.725477355189369</v>
      </c>
      <c r="E26" s="84">
        <v>107.30692582657886</v>
      </c>
      <c r="F26" s="84">
        <v>98.357330636711609</v>
      </c>
    </row>
    <row r="27" spans="1:6">
      <c r="A27" s="169">
        <v>42709</v>
      </c>
      <c r="B27" s="84">
        <v>103.04501860195556</v>
      </c>
      <c r="C27" s="84">
        <v>114.39638281838732</v>
      </c>
      <c r="D27" s="84">
        <v>100.9697595115482</v>
      </c>
      <c r="E27" s="84">
        <v>106.42703149077126</v>
      </c>
      <c r="F27" s="84">
        <v>98.592749224404656</v>
      </c>
    </row>
    <row r="28" spans="1:6">
      <c r="A28" s="169">
        <v>42710</v>
      </c>
      <c r="B28" s="84">
        <v>103.39649273682441</v>
      </c>
      <c r="C28" s="84">
        <v>115.48756593820647</v>
      </c>
      <c r="D28" s="84">
        <v>102.55769109918212</v>
      </c>
      <c r="E28" s="84">
        <v>106.92524421450109</v>
      </c>
      <c r="F28" s="84">
        <v>99.075130824637299</v>
      </c>
    </row>
    <row r="29" spans="1:6">
      <c r="A29" s="169">
        <v>42711</v>
      </c>
      <c r="B29" s="84">
        <v>104.75752023780592</v>
      </c>
      <c r="C29" s="84">
        <v>117.30821401657873</v>
      </c>
      <c r="D29" s="84">
        <v>103.92964282288663</v>
      </c>
      <c r="E29" s="84">
        <v>107.71813331252348</v>
      </c>
      <c r="F29" s="84">
        <v>100.86363988408816</v>
      </c>
    </row>
    <row r="30" spans="1:6">
      <c r="A30" s="169">
        <v>42712</v>
      </c>
      <c r="B30" s="84">
        <v>104.98373497354598</v>
      </c>
      <c r="C30" s="84">
        <v>118.38432554634512</v>
      </c>
      <c r="D30" s="84">
        <v>105.3700598327066</v>
      </c>
      <c r="E30" s="84">
        <v>109.28341228253056</v>
      </c>
      <c r="F30" s="84">
        <v>101.29209879105035</v>
      </c>
    </row>
    <row r="31" spans="1:6">
      <c r="A31" s="169">
        <v>42713</v>
      </c>
      <c r="B31" s="84">
        <v>105.60722765428409</v>
      </c>
      <c r="C31" s="84">
        <v>118.53504144687263</v>
      </c>
      <c r="D31" s="84">
        <v>105.75869128770969</v>
      </c>
      <c r="E31" s="84">
        <v>110.62809162688144</v>
      </c>
      <c r="F31" s="84">
        <v>101.62323381259752</v>
      </c>
    </row>
    <row r="32" spans="1:6">
      <c r="A32" s="169">
        <v>42716</v>
      </c>
      <c r="B32" s="84">
        <v>105.48710949914938</v>
      </c>
      <c r="C32" s="84">
        <v>117.45290128108512</v>
      </c>
      <c r="D32" s="84">
        <v>105.8106190651016</v>
      </c>
      <c r="E32" s="84">
        <v>111.55207094595771</v>
      </c>
      <c r="F32" s="84">
        <v>100.69105803923065</v>
      </c>
    </row>
    <row r="33" spans="1:6">
      <c r="A33" s="169">
        <v>42717</v>
      </c>
      <c r="B33" s="84">
        <v>106.17697096599304</v>
      </c>
      <c r="C33" s="84">
        <v>117.70007535795024</v>
      </c>
      <c r="D33" s="84">
        <v>107.05423972111151</v>
      </c>
      <c r="E33" s="84">
        <v>112.10817068866915</v>
      </c>
      <c r="F33" s="84">
        <v>101.83307930727611</v>
      </c>
    </row>
    <row r="34" spans="1:6">
      <c r="A34" s="169">
        <v>42718</v>
      </c>
      <c r="B34" s="84">
        <v>105.31511151825615</v>
      </c>
      <c r="C34" s="84">
        <v>117.02788244159755</v>
      </c>
      <c r="D34" s="84">
        <v>106.22736428493472</v>
      </c>
      <c r="E34" s="84">
        <v>112.12616574788977</v>
      </c>
      <c r="F34" s="84">
        <v>101.54987556863604</v>
      </c>
    </row>
    <row r="35" spans="1:6">
      <c r="A35" s="169">
        <v>42719</v>
      </c>
      <c r="B35" s="84">
        <v>105.72407410869531</v>
      </c>
      <c r="C35" s="84">
        <v>118.2155237377543</v>
      </c>
      <c r="D35" s="84">
        <v>107.48520719844686</v>
      </c>
      <c r="E35" s="84">
        <v>112.24368687898117</v>
      </c>
      <c r="F35" s="84">
        <v>102.27790499376752</v>
      </c>
    </row>
    <row r="36" spans="1:6">
      <c r="A36" s="169">
        <v>42720</v>
      </c>
      <c r="B36" s="84">
        <v>105.53898932490799</v>
      </c>
      <c r="C36" s="84">
        <v>117.1755840241145</v>
      </c>
      <c r="D36" s="84">
        <v>107.79941986419405</v>
      </c>
      <c r="E36" s="84">
        <v>112.98538614834681</v>
      </c>
      <c r="F36" s="84">
        <v>102.46246965935184</v>
      </c>
    </row>
    <row r="37" spans="1:6">
      <c r="A37" s="169">
        <v>42723</v>
      </c>
      <c r="B37" s="84">
        <v>105.74744339957755</v>
      </c>
      <c r="C37" s="84">
        <v>117.2901281085154</v>
      </c>
      <c r="D37" s="84">
        <v>107.75344558994263</v>
      </c>
      <c r="E37" s="84">
        <v>112.92977035043188</v>
      </c>
      <c r="F37" s="84">
        <v>102.54313450131743</v>
      </c>
    </row>
    <row r="38" spans="1:6">
      <c r="A38" s="169">
        <v>42724</v>
      </c>
      <c r="B38" s="84">
        <v>106.13210192749918</v>
      </c>
      <c r="C38" s="84">
        <v>118.60738507912582</v>
      </c>
      <c r="D38" s="84">
        <v>108.4665429661015</v>
      </c>
      <c r="E38" s="84">
        <v>113.52919800272308</v>
      </c>
      <c r="F38" s="84">
        <v>102.93476815433877</v>
      </c>
    </row>
    <row r="39" spans="1:6">
      <c r="A39" s="169">
        <v>42725</v>
      </c>
      <c r="B39" s="84">
        <v>105.8713006412534</v>
      </c>
      <c r="C39" s="84">
        <v>118.32102486812354</v>
      </c>
      <c r="D39" s="84">
        <v>108.18011331500986</v>
      </c>
      <c r="E39" s="84">
        <v>113.23778286893653</v>
      </c>
      <c r="F39" s="84">
        <v>102.89765063647779</v>
      </c>
    </row>
    <row r="40" spans="1:6">
      <c r="A40" s="169">
        <v>42726</v>
      </c>
      <c r="B40" s="84">
        <v>105.67406382620732</v>
      </c>
      <c r="C40" s="84">
        <v>118.00753579502634</v>
      </c>
      <c r="D40" s="84">
        <v>108.13910029337551</v>
      </c>
      <c r="E40" s="84">
        <v>113.13982918088115</v>
      </c>
      <c r="F40" s="84">
        <v>103.22294037962166</v>
      </c>
    </row>
    <row r="41" spans="1:6">
      <c r="A41" s="169">
        <v>42727</v>
      </c>
      <c r="B41" s="84">
        <v>105.80633401260077</v>
      </c>
      <c r="C41" s="84">
        <v>118.1733232856066</v>
      </c>
      <c r="D41" s="84">
        <v>108.28661487118943</v>
      </c>
      <c r="E41" s="84">
        <v>113.13982918088115</v>
      </c>
      <c r="F41" s="84">
        <v>103.28855362969874</v>
      </c>
    </row>
    <row r="42" spans="1:6">
      <c r="A42" s="169">
        <v>42731</v>
      </c>
      <c r="B42" s="84">
        <v>106.04423339378197</v>
      </c>
      <c r="C42" s="84">
        <v>118.31499623210244</v>
      </c>
      <c r="D42" s="84">
        <v>108.43743695074808</v>
      </c>
      <c r="E42" s="84">
        <v>112.99650930792978</v>
      </c>
      <c r="F42" s="84">
        <v>103.28855362969874</v>
      </c>
    </row>
    <row r="43" spans="1:6">
      <c r="A43" s="169">
        <v>42732</v>
      </c>
      <c r="B43" s="84">
        <v>105.15806988352752</v>
      </c>
      <c r="C43" s="84">
        <v>117.09419743782965</v>
      </c>
      <c r="D43" s="84">
        <v>108.44372120406301</v>
      </c>
      <c r="E43" s="84">
        <v>112.98870562529042</v>
      </c>
      <c r="F43" s="84">
        <v>103.84253989037184</v>
      </c>
    </row>
    <row r="44" spans="1:6">
      <c r="A44" s="169">
        <v>42733</v>
      </c>
      <c r="B44" s="84">
        <v>105.12722241956297</v>
      </c>
      <c r="C44" s="84">
        <v>116.24114544084397</v>
      </c>
      <c r="D44" s="84">
        <v>108.21351908263141</v>
      </c>
      <c r="E44" s="84">
        <v>111.49447510916416</v>
      </c>
      <c r="F44" s="84">
        <v>104.04975500976896</v>
      </c>
    </row>
    <row r="45" spans="1:6">
      <c r="A45" s="169">
        <v>42734</v>
      </c>
      <c r="B45" s="84">
        <v>104.63973901175949</v>
      </c>
      <c r="C45" s="84">
        <v>116.51243406179346</v>
      </c>
      <c r="D45" s="84">
        <v>108.83400640993845</v>
      </c>
      <c r="E45" s="84">
        <v>111.31528159064672</v>
      </c>
      <c r="F45" s="84">
        <v>104.37957484367537</v>
      </c>
    </row>
    <row r="46" spans="1:6">
      <c r="A46" s="169">
        <v>42737</v>
      </c>
      <c r="B46" s="84">
        <v>104.63973901175949</v>
      </c>
      <c r="C46" s="84">
        <v>116.51243406179346</v>
      </c>
      <c r="D46" s="84">
        <v>109.43431797660281</v>
      </c>
      <c r="E46" s="84">
        <v>111.31528159064672</v>
      </c>
      <c r="F46" s="84">
        <v>104.37957484367537</v>
      </c>
    </row>
    <row r="47" spans="1:6">
      <c r="A47" s="169">
        <v>42738</v>
      </c>
      <c r="B47" s="84">
        <v>105.52777206528451</v>
      </c>
      <c r="C47" s="84">
        <v>117.65184626978142</v>
      </c>
      <c r="D47" s="84">
        <v>109.64434433739171</v>
      </c>
      <c r="E47" s="84">
        <v>111.31528159064672</v>
      </c>
      <c r="F47" s="84">
        <v>104.89191349572495</v>
      </c>
    </row>
    <row r="48" spans="1:6">
      <c r="A48" s="169">
        <v>42739</v>
      </c>
      <c r="B48" s="84">
        <v>106.13163454168154</v>
      </c>
      <c r="C48" s="84">
        <v>118.66164280331571</v>
      </c>
      <c r="D48" s="84">
        <v>109.72703188100938</v>
      </c>
      <c r="E48" s="84">
        <v>114.10940763060391</v>
      </c>
      <c r="F48" s="84">
        <v>105.06507986842281</v>
      </c>
    </row>
    <row r="49" spans="1:6">
      <c r="A49" s="169">
        <v>42740</v>
      </c>
      <c r="B49" s="84">
        <v>106.04984202359371</v>
      </c>
      <c r="C49" s="84">
        <v>117.45591559909568</v>
      </c>
      <c r="D49" s="84">
        <v>109.69230311268996</v>
      </c>
      <c r="E49" s="84">
        <v>113.6815445235036</v>
      </c>
      <c r="F49" s="84">
        <v>105.14647537018882</v>
      </c>
    </row>
    <row r="50" spans="1:6">
      <c r="A50" s="169">
        <v>42741</v>
      </c>
      <c r="B50" s="84">
        <v>106.42281590607422</v>
      </c>
      <c r="C50" s="84">
        <v>117.90504898266764</v>
      </c>
      <c r="D50" s="84">
        <v>109.8477556946912</v>
      </c>
      <c r="E50" s="84">
        <v>113.29508752354207</v>
      </c>
      <c r="F50" s="84">
        <v>105.36187387935057</v>
      </c>
    </row>
    <row r="51" spans="1:6">
      <c r="A51" s="169">
        <v>42744</v>
      </c>
      <c r="B51" s="84">
        <v>106.04516816541727</v>
      </c>
      <c r="C51" s="84">
        <v>116.98568198944987</v>
      </c>
      <c r="D51" s="84">
        <v>109.44424048183691</v>
      </c>
      <c r="E51" s="84">
        <v>113.29508752354207</v>
      </c>
      <c r="F51" s="84">
        <v>105.76695167269953</v>
      </c>
    </row>
    <row r="52" spans="1:6">
      <c r="A52" s="169">
        <v>42745</v>
      </c>
      <c r="B52" s="84">
        <v>106.04516816541727</v>
      </c>
      <c r="C52" s="84">
        <v>117.43782969103239</v>
      </c>
      <c r="D52" s="84">
        <v>109.35295343368301</v>
      </c>
      <c r="E52" s="84">
        <v>112.40471062896513</v>
      </c>
      <c r="F52" s="84">
        <v>106.31786916221093</v>
      </c>
    </row>
    <row r="53" spans="1:6">
      <c r="A53" s="169">
        <v>42746</v>
      </c>
      <c r="B53" s="84">
        <v>106.34522986034519</v>
      </c>
      <c r="C53" s="84">
        <v>117.97739261492086</v>
      </c>
      <c r="D53" s="84">
        <v>109.41017321386644</v>
      </c>
      <c r="E53" s="84">
        <v>112.77293962395562</v>
      </c>
      <c r="F53" s="84">
        <v>106.53735936625496</v>
      </c>
    </row>
    <row r="54" spans="1:6">
      <c r="A54" s="169">
        <v>42747</v>
      </c>
      <c r="B54" s="84">
        <v>106.11714558133454</v>
      </c>
      <c r="C54" s="84">
        <v>117.10625470987189</v>
      </c>
      <c r="D54" s="84">
        <v>108.70765984329063</v>
      </c>
      <c r="E54" s="84">
        <v>111.43367626830222</v>
      </c>
      <c r="F54" s="84">
        <v>106.56483217475048</v>
      </c>
    </row>
    <row r="55" spans="1:6">
      <c r="A55" s="169">
        <v>42748</v>
      </c>
      <c r="B55" s="84">
        <v>106.31344762474532</v>
      </c>
      <c r="C55" s="84">
        <v>117.74830444611906</v>
      </c>
      <c r="D55" s="84">
        <v>109.95260349999843</v>
      </c>
      <c r="E55" s="84">
        <v>112.32224783331328</v>
      </c>
      <c r="F55" s="84">
        <v>107.22885580136578</v>
      </c>
    </row>
    <row r="56" spans="1:6">
      <c r="A56" s="169">
        <v>42751</v>
      </c>
      <c r="B56" s="84">
        <v>106.31344762474532</v>
      </c>
      <c r="C56" s="84">
        <v>117.74830444611906</v>
      </c>
      <c r="D56" s="84">
        <v>108.96663722990122</v>
      </c>
      <c r="E56" s="84">
        <v>111.2038752855041</v>
      </c>
      <c r="F56" s="84">
        <v>107.07278686799758</v>
      </c>
    </row>
    <row r="57" spans="1:6">
      <c r="A57" s="169">
        <v>42752</v>
      </c>
      <c r="B57" s="84">
        <v>105.99796219783512</v>
      </c>
      <c r="C57" s="84">
        <v>115.06254709871892</v>
      </c>
      <c r="D57" s="84">
        <v>108.6527553143285</v>
      </c>
      <c r="E57" s="84">
        <v>109.56329660167087</v>
      </c>
      <c r="F57" s="84">
        <v>105.51282819411588</v>
      </c>
    </row>
    <row r="58" spans="1:6">
      <c r="A58" s="169">
        <v>42753</v>
      </c>
      <c r="B58" s="84">
        <v>106.18491652489301</v>
      </c>
      <c r="C58" s="84">
        <v>115.96985681989449</v>
      </c>
      <c r="D58" s="84">
        <v>108.94910747065427</v>
      </c>
      <c r="E58" s="84">
        <v>110.0340799632877</v>
      </c>
      <c r="F58" s="84">
        <v>105.91074552142078</v>
      </c>
    </row>
    <row r="59" spans="1:6">
      <c r="A59" s="169">
        <v>42754</v>
      </c>
      <c r="B59" s="84">
        <v>105.80166015442433</v>
      </c>
      <c r="C59" s="84">
        <v>115.27354935945741</v>
      </c>
      <c r="D59" s="84">
        <v>108.82772215662352</v>
      </c>
      <c r="E59" s="84">
        <v>111.06998971544506</v>
      </c>
      <c r="F59" s="84">
        <v>105.33834663377726</v>
      </c>
    </row>
    <row r="60" spans="1:6">
      <c r="A60" s="169">
        <v>42755</v>
      </c>
      <c r="B60" s="84">
        <v>106.15780814746961</v>
      </c>
      <c r="C60" s="84">
        <v>115.81612660135643</v>
      </c>
      <c r="D60" s="84">
        <v>109.12903556556634</v>
      </c>
      <c r="E60" s="84">
        <v>111.45237016477411</v>
      </c>
      <c r="F60" s="84">
        <v>105.19221467369466</v>
      </c>
    </row>
    <row r="61" spans="1:6">
      <c r="A61" s="169">
        <v>42758</v>
      </c>
      <c r="B61" s="84">
        <v>105.87223541288867</v>
      </c>
      <c r="C61" s="84">
        <v>115.1409193669932</v>
      </c>
      <c r="D61" s="84">
        <v>108.25585510496364</v>
      </c>
      <c r="E61" s="84">
        <v>110.01462899312686</v>
      </c>
      <c r="F61" s="84">
        <v>104.50159503034433</v>
      </c>
    </row>
    <row r="62" spans="1:6">
      <c r="A62" s="169">
        <v>42759</v>
      </c>
      <c r="B62" s="84">
        <v>106.56723812372644</v>
      </c>
      <c r="C62" s="84">
        <v>116.53956292388845</v>
      </c>
      <c r="D62" s="84">
        <v>108.53666200308929</v>
      </c>
      <c r="E62" s="84">
        <v>109.41456074002201</v>
      </c>
      <c r="F62" s="84">
        <v>104.48931994569739</v>
      </c>
    </row>
    <row r="63" spans="1:6">
      <c r="A63" s="169">
        <v>42760</v>
      </c>
      <c r="B63" s="84">
        <v>107.42255417001631</v>
      </c>
      <c r="C63" s="84">
        <v>118.45666917859833</v>
      </c>
      <c r="D63" s="84">
        <v>110.01246928157764</v>
      </c>
      <c r="E63" s="84">
        <v>110.98409096997439</v>
      </c>
      <c r="F63" s="84">
        <v>104.69521987745375</v>
      </c>
    </row>
    <row r="64" spans="1:6">
      <c r="A64" s="169">
        <v>42761</v>
      </c>
      <c r="B64" s="84">
        <v>107.34356596683435</v>
      </c>
      <c r="C64" s="84">
        <v>118.80633006782213</v>
      </c>
      <c r="D64" s="84">
        <v>109.7802826590992</v>
      </c>
      <c r="E64" s="84">
        <v>112.99260746661007</v>
      </c>
      <c r="F64" s="84">
        <v>104.65225708118946</v>
      </c>
    </row>
    <row r="65" spans="1:6">
      <c r="A65" s="169">
        <v>42762</v>
      </c>
      <c r="B65" s="84">
        <v>107.25055618912305</v>
      </c>
      <c r="C65" s="84">
        <v>118.2938960060286</v>
      </c>
      <c r="D65" s="84">
        <v>109.25769738343546</v>
      </c>
      <c r="E65" s="84">
        <v>113.37120254749466</v>
      </c>
      <c r="F65" s="84">
        <v>104.98836058937941</v>
      </c>
    </row>
    <row r="66" spans="1:6">
      <c r="A66" s="169">
        <v>42765</v>
      </c>
      <c r="B66" s="84">
        <v>106.60603114659094</v>
      </c>
      <c r="C66" s="84">
        <v>117.45892991710623</v>
      </c>
      <c r="D66" s="84">
        <v>107.91452092490987</v>
      </c>
      <c r="E66" s="84">
        <v>112.79728245487541</v>
      </c>
      <c r="F66" s="84">
        <v>104.02374352087421</v>
      </c>
    </row>
    <row r="67" spans="1:6">
      <c r="A67" s="169">
        <v>42766</v>
      </c>
      <c r="B67" s="84">
        <v>106.51115182560905</v>
      </c>
      <c r="C67" s="84">
        <v>116.65712132629989</v>
      </c>
      <c r="D67" s="84">
        <v>106.85479736590568</v>
      </c>
      <c r="E67" s="84">
        <v>110.8899808868011</v>
      </c>
      <c r="F67" s="84">
        <v>103.74127044203455</v>
      </c>
    </row>
    <row r="68" spans="1:6">
      <c r="A68" s="169">
        <v>42767</v>
      </c>
      <c r="B68" s="84">
        <v>106.54293406120891</v>
      </c>
      <c r="C68" s="84">
        <v>116.6993217784476</v>
      </c>
      <c r="D68" s="84">
        <v>107.78883585861099</v>
      </c>
      <c r="E68" s="84">
        <v>111.51159662182064</v>
      </c>
      <c r="F68" s="84">
        <v>103.86548260810476</v>
      </c>
    </row>
    <row r="69" spans="1:6">
      <c r="A69" s="169">
        <v>42768</v>
      </c>
      <c r="B69" s="84">
        <v>106.60369421750272</v>
      </c>
      <c r="C69" s="84">
        <v>116.19291635267518</v>
      </c>
      <c r="D69" s="84">
        <v>107.61320751596705</v>
      </c>
      <c r="E69" s="84">
        <v>110.15177580369188</v>
      </c>
      <c r="F69" s="84">
        <v>104.34917939597814</v>
      </c>
    </row>
    <row r="70" spans="1:6">
      <c r="A70" s="169">
        <v>42769</v>
      </c>
      <c r="B70" s="84">
        <v>107.37815251734007</v>
      </c>
      <c r="C70" s="84">
        <v>118.50188394875657</v>
      </c>
      <c r="D70" s="84">
        <v>108.25817035618495</v>
      </c>
      <c r="E70" s="84">
        <v>110.17285739410569</v>
      </c>
      <c r="F70" s="84">
        <v>105.04403686617087</v>
      </c>
    </row>
    <row r="71" spans="1:6">
      <c r="A71" s="169">
        <v>42772</v>
      </c>
      <c r="B71" s="84">
        <v>107.15100300996473</v>
      </c>
      <c r="C71" s="84">
        <v>118.08892238131121</v>
      </c>
      <c r="D71" s="84">
        <v>107.10715974902685</v>
      </c>
      <c r="E71" s="84">
        <v>110.51359879054557</v>
      </c>
      <c r="F71" s="84">
        <v>104.80803375063748</v>
      </c>
    </row>
    <row r="72" spans="1:6">
      <c r="A72" s="169">
        <v>42773</v>
      </c>
      <c r="B72" s="84">
        <v>107.17530707248224</v>
      </c>
      <c r="C72" s="84">
        <v>117.8055764883195</v>
      </c>
      <c r="D72" s="84">
        <v>107.02116470366447</v>
      </c>
      <c r="E72" s="84">
        <v>110.12964595740112</v>
      </c>
      <c r="F72" s="84">
        <v>105.01364141847371</v>
      </c>
    </row>
    <row r="73" spans="1:6">
      <c r="A73" s="169">
        <v>42774</v>
      </c>
      <c r="B73" s="84">
        <v>107.24962141748777</v>
      </c>
      <c r="C73" s="84">
        <v>116.91635267520722</v>
      </c>
      <c r="D73" s="84">
        <v>107.09822949431614</v>
      </c>
      <c r="E73" s="84">
        <v>110.6934911463143</v>
      </c>
      <c r="F73" s="84">
        <v>105.05163572809518</v>
      </c>
    </row>
    <row r="74" spans="1:6">
      <c r="A74" s="169">
        <v>42775</v>
      </c>
      <c r="B74" s="84">
        <v>107.86657069677882</v>
      </c>
      <c r="C74" s="84">
        <v>118.51996985681988</v>
      </c>
      <c r="D74" s="84">
        <v>108.41296143783724</v>
      </c>
      <c r="E74" s="84">
        <v>110.11153442530528</v>
      </c>
      <c r="F74" s="84">
        <v>105.64610054171116</v>
      </c>
    </row>
    <row r="75" spans="1:6">
      <c r="A75" s="169">
        <v>42776</v>
      </c>
      <c r="B75" s="84">
        <v>108.25122922470045</v>
      </c>
      <c r="C75" s="84">
        <v>118.8033157498116</v>
      </c>
      <c r="D75" s="84">
        <v>108.18275931640562</v>
      </c>
      <c r="E75" s="84">
        <v>112.85598478398352</v>
      </c>
      <c r="F75" s="84">
        <v>106.07353652495274</v>
      </c>
    </row>
    <row r="76" spans="1:6">
      <c r="A76" s="169">
        <v>42779</v>
      </c>
      <c r="B76" s="84">
        <v>108.81910299313883</v>
      </c>
      <c r="C76" s="84">
        <v>120.12660135644309</v>
      </c>
      <c r="D76" s="84">
        <v>109.32053991658489</v>
      </c>
      <c r="E76" s="84">
        <v>113.32315748646872</v>
      </c>
      <c r="F76" s="84">
        <v>106.36828468843932</v>
      </c>
    </row>
    <row r="77" spans="1:6">
      <c r="A77" s="169">
        <v>42780</v>
      </c>
      <c r="B77" s="84">
        <v>109.25517396100139</v>
      </c>
      <c r="C77" s="84">
        <v>121.61567445365485</v>
      </c>
      <c r="D77" s="84">
        <v>109.44159448044115</v>
      </c>
      <c r="E77" s="84">
        <v>112.04096583967038</v>
      </c>
      <c r="F77" s="84">
        <v>106.21689197779375</v>
      </c>
    </row>
    <row r="78" spans="1:6">
      <c r="A78" s="169">
        <v>42781</v>
      </c>
      <c r="B78" s="84">
        <v>109.80061321019282</v>
      </c>
      <c r="C78" s="84">
        <v>122.5199698568199</v>
      </c>
      <c r="D78" s="84">
        <v>109.93176623900675</v>
      </c>
      <c r="E78" s="84">
        <v>113.19987094805421</v>
      </c>
      <c r="F78" s="84">
        <v>106.71154866267334</v>
      </c>
    </row>
    <row r="79" spans="1:6">
      <c r="A79" s="169">
        <v>42782</v>
      </c>
      <c r="B79" s="84">
        <v>109.70573388921093</v>
      </c>
      <c r="C79" s="84">
        <v>122.34815373021854</v>
      </c>
      <c r="D79" s="84">
        <v>109.51270576795235</v>
      </c>
      <c r="E79" s="84">
        <v>112.67312236989683</v>
      </c>
      <c r="F79" s="84">
        <v>106.35367149243106</v>
      </c>
    </row>
    <row r="80" spans="1:6">
      <c r="A80" s="169">
        <v>42783</v>
      </c>
      <c r="B80" s="84">
        <v>109.88988390136298</v>
      </c>
      <c r="C80" s="84">
        <v>122.31198191409193</v>
      </c>
      <c r="D80" s="84">
        <v>109.43894847904538</v>
      </c>
      <c r="E80" s="84">
        <v>112.01557475287362</v>
      </c>
      <c r="F80" s="84">
        <v>106.6757463324531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5:T171"/>
  <sheetViews>
    <sheetView showGridLines="0" topLeftCell="A31" zoomScaleNormal="100" workbookViewId="0"/>
  </sheetViews>
  <sheetFormatPr defaultRowHeight="12.75"/>
  <cols>
    <col min="1" max="4" width="9" style="152"/>
    <col min="5" max="5" width="10.625" style="152" customWidth="1"/>
    <col min="6" max="6" width="8.5" style="152" customWidth="1"/>
    <col min="7" max="12" width="9" style="152"/>
    <col min="13" max="13" width="6.5" style="152" customWidth="1"/>
    <col min="14" max="14" width="9" style="152"/>
    <col min="15" max="15" width="4.875" style="152" bestFit="1" customWidth="1"/>
    <col min="16" max="16" width="4.75" style="152" bestFit="1" customWidth="1"/>
    <col min="17" max="17" width="6.25" style="152" bestFit="1" customWidth="1"/>
    <col min="18" max="18" width="7.125" style="153" customWidth="1"/>
    <col min="19" max="19" width="12.125" style="153" customWidth="1"/>
    <col min="20" max="20" width="8.375" style="153" customWidth="1"/>
    <col min="21" max="21" width="5.5" style="152" customWidth="1"/>
    <col min="22" max="16384" width="9" style="152"/>
  </cols>
  <sheetData>
    <row r="35" spans="1:20" ht="15.75">
      <c r="A35" s="424" t="s">
        <v>431</v>
      </c>
      <c r="B35" s="424"/>
      <c r="C35" s="424"/>
      <c r="D35" s="424"/>
      <c r="E35" s="424"/>
      <c r="F35" s="424"/>
      <c r="G35" s="424"/>
      <c r="H35" s="424"/>
      <c r="I35" s="424"/>
      <c r="J35" s="424"/>
      <c r="K35" s="424"/>
    </row>
    <row r="36" spans="1:20" ht="96.75" customHeight="1">
      <c r="A36" s="424" t="s">
        <v>432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154"/>
    </row>
    <row r="37" spans="1:20" ht="11.25" customHeight="1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</row>
    <row r="38" spans="1:20" ht="15.75">
      <c r="A38" s="155" t="s">
        <v>433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</row>
    <row r="39" spans="1:20" s="158" customFormat="1" ht="31.5">
      <c r="A39" s="156" t="s">
        <v>434</v>
      </c>
      <c r="B39" s="157" t="s">
        <v>435</v>
      </c>
      <c r="C39" s="157" t="s">
        <v>436</v>
      </c>
      <c r="D39" s="156" t="s">
        <v>437</v>
      </c>
      <c r="E39" s="157" t="s">
        <v>438</v>
      </c>
      <c r="F39" s="157" t="s">
        <v>439</v>
      </c>
      <c r="G39" s="381"/>
      <c r="H39" s="381"/>
      <c r="I39" s="381"/>
      <c r="J39" s="381"/>
      <c r="K39" s="381"/>
    </row>
    <row r="40" spans="1:20" ht="15.75">
      <c r="A40" s="156">
        <v>2016</v>
      </c>
      <c r="B40" s="157" t="s">
        <v>181</v>
      </c>
      <c r="C40" s="159">
        <v>42705</v>
      </c>
      <c r="D40" s="160">
        <f>0.145068094040666*10000</f>
        <v>1450.6809404066601</v>
      </c>
      <c r="E40" s="160">
        <f>0.174169923073164*10000</f>
        <v>1741.69923073164</v>
      </c>
      <c r="F40" s="160">
        <f>0.171184282025675*10000</f>
        <v>1711.8428202567502</v>
      </c>
      <c r="G40" s="382"/>
      <c r="H40" s="379"/>
      <c r="I40" s="379"/>
      <c r="J40" s="379"/>
      <c r="K40" s="379"/>
      <c r="R40" s="152"/>
      <c r="S40" s="152"/>
      <c r="T40" s="152"/>
    </row>
    <row r="41" spans="1:20" ht="15.75">
      <c r="A41" s="156"/>
      <c r="B41" s="157"/>
      <c r="C41" s="159">
        <v>42614</v>
      </c>
      <c r="D41" s="160">
        <f>0.143883967535195*10000</f>
        <v>1438.8396753519501</v>
      </c>
      <c r="E41" s="160">
        <f>0.172527285897427*10000</f>
        <v>1725.2728589742699</v>
      </c>
      <c r="F41" s="160">
        <f>0.164711586674005*10000</f>
        <v>1647.11586674005</v>
      </c>
      <c r="G41" s="382"/>
      <c r="H41" s="379"/>
      <c r="I41" s="379"/>
      <c r="J41" s="379"/>
      <c r="K41" s="379"/>
      <c r="R41" s="152"/>
      <c r="S41" s="152"/>
      <c r="T41" s="152"/>
    </row>
    <row r="42" spans="1:20" s="161" customFormat="1" ht="15.75">
      <c r="A42" s="156"/>
      <c r="B42" s="157"/>
      <c r="C42" s="159">
        <v>42522</v>
      </c>
      <c r="D42" s="160">
        <f>0.138144505469546*10000</f>
        <v>1381.4450546954599</v>
      </c>
      <c r="E42" s="160">
        <f>0.167746017471862*10000</f>
        <v>1677.46017471862</v>
      </c>
      <c r="F42" s="160">
        <f>0.160169516565365*10000</f>
        <v>1601.6951656536498</v>
      </c>
      <c r="G42" s="383"/>
      <c r="H42" s="383"/>
      <c r="I42" s="383"/>
      <c r="J42" s="383"/>
      <c r="K42" s="383"/>
    </row>
    <row r="43" spans="1:20" s="161" customFormat="1" ht="15.75">
      <c r="A43" s="156"/>
      <c r="B43" s="157"/>
      <c r="C43" s="159">
        <v>42430</v>
      </c>
      <c r="D43" s="160">
        <f>0.134306958757102*10000</f>
        <v>1343.0695875710201</v>
      </c>
      <c r="E43" s="160">
        <f>0.166165133058242*10000</f>
        <v>1661.6513305824199</v>
      </c>
      <c r="F43" s="160">
        <f>0.157162313346736*10000</f>
        <v>1571.62313346736</v>
      </c>
      <c r="G43" s="383"/>
      <c r="H43" s="383"/>
      <c r="I43" s="383"/>
      <c r="J43" s="383"/>
      <c r="K43" s="383"/>
    </row>
    <row r="44" spans="1:20" s="161" customFormat="1" ht="15.75">
      <c r="A44" s="156">
        <v>2015</v>
      </c>
      <c r="B44" s="157" t="s">
        <v>181</v>
      </c>
      <c r="C44" s="159">
        <v>42339</v>
      </c>
      <c r="D44" s="160">
        <f>0.135340747975995*10000</f>
        <v>1353.4074797599499</v>
      </c>
      <c r="E44" s="160">
        <f>0.163808232154179*10000</f>
        <v>1638.08232154179</v>
      </c>
      <c r="F44" s="160">
        <f>0.156476878359178*10000</f>
        <v>1564.76878359178</v>
      </c>
      <c r="G44" s="379"/>
      <c r="H44" s="383"/>
      <c r="I44" s="383"/>
      <c r="J44" s="383"/>
      <c r="K44" s="383"/>
    </row>
    <row r="45" spans="1:20" s="161" customFormat="1" ht="15.75">
      <c r="A45" s="156"/>
      <c r="B45" s="157"/>
      <c r="C45" s="159">
        <v>42248</v>
      </c>
      <c r="D45" s="160">
        <v>1308.4561758940799</v>
      </c>
      <c r="E45" s="160">
        <v>1603.4698730608759</v>
      </c>
      <c r="F45" s="160">
        <v>1535.8909704553409</v>
      </c>
      <c r="G45" s="379"/>
      <c r="H45" s="383"/>
      <c r="I45" s="383"/>
      <c r="J45" s="383"/>
      <c r="K45" s="383"/>
    </row>
    <row r="46" spans="1:20" ht="15.75">
      <c r="A46" s="156"/>
      <c r="B46" s="157"/>
      <c r="C46" s="159">
        <v>42156</v>
      </c>
      <c r="D46" s="160">
        <v>1369.1316071857882</v>
      </c>
      <c r="E46" s="160">
        <v>1662.4466427067316</v>
      </c>
      <c r="F46" s="160">
        <v>1625.2014291956423</v>
      </c>
      <c r="G46" s="379"/>
      <c r="H46" s="379"/>
      <c r="I46" s="379"/>
      <c r="J46" s="379"/>
      <c r="K46" s="379"/>
      <c r="R46" s="152"/>
      <c r="S46" s="152"/>
      <c r="T46" s="152"/>
    </row>
    <row r="47" spans="1:20" ht="15.75">
      <c r="A47" s="156"/>
      <c r="B47" s="157"/>
      <c r="C47" s="159">
        <v>42064</v>
      </c>
      <c r="D47" s="160">
        <v>1352.8739668467081</v>
      </c>
      <c r="E47" s="160">
        <v>1640.5524055200285</v>
      </c>
      <c r="F47" s="160">
        <v>1638.6039999301472</v>
      </c>
      <c r="G47" s="379"/>
      <c r="H47" s="379"/>
      <c r="I47" s="379"/>
      <c r="J47" s="379"/>
      <c r="K47" s="379"/>
      <c r="R47" s="152"/>
      <c r="S47" s="152"/>
      <c r="T47" s="152"/>
    </row>
    <row r="48" spans="1:20" ht="15.75">
      <c r="A48" s="156">
        <v>2014</v>
      </c>
      <c r="B48" s="157" t="s">
        <v>181</v>
      </c>
      <c r="C48" s="159">
        <v>41974</v>
      </c>
      <c r="D48" s="160">
        <v>1376.4783214945078</v>
      </c>
      <c r="E48" s="160">
        <v>1644.8319039859743</v>
      </c>
      <c r="F48" s="160">
        <v>1637.5146032029784</v>
      </c>
      <c r="G48" s="379"/>
      <c r="H48" s="379"/>
      <c r="I48" s="379"/>
      <c r="J48" s="379"/>
      <c r="K48" s="379"/>
      <c r="R48" s="152"/>
      <c r="S48" s="152"/>
      <c r="T48" s="152"/>
    </row>
    <row r="49" spans="1:20" ht="15.75">
      <c r="A49" s="156"/>
      <c r="B49" s="157"/>
      <c r="C49" s="159">
        <v>41883</v>
      </c>
      <c r="D49" s="160">
        <v>1395.6995079557046</v>
      </c>
      <c r="E49" s="160">
        <v>1634.9124741170322</v>
      </c>
      <c r="F49" s="160">
        <v>1636.1872564258251</v>
      </c>
      <c r="G49" s="379"/>
      <c r="H49" s="379"/>
      <c r="I49" s="379"/>
      <c r="J49" s="379"/>
      <c r="K49" s="379"/>
      <c r="R49" s="152"/>
      <c r="S49" s="152"/>
      <c r="T49" s="152"/>
    </row>
    <row r="50" spans="1:20" ht="15.75">
      <c r="A50" s="156"/>
      <c r="B50" s="157"/>
      <c r="C50" s="159">
        <v>41791</v>
      </c>
      <c r="D50" s="160">
        <v>1416.0405432717478</v>
      </c>
      <c r="E50" s="160">
        <v>1630.8728148238843</v>
      </c>
      <c r="F50" s="160">
        <v>1644.7818631650118</v>
      </c>
      <c r="G50" s="379"/>
      <c r="H50" s="379"/>
      <c r="I50" s="379"/>
      <c r="J50" s="379"/>
      <c r="K50" s="379"/>
      <c r="R50" s="152"/>
      <c r="S50" s="152"/>
      <c r="T50" s="152"/>
    </row>
    <row r="51" spans="1:20" ht="15.75">
      <c r="A51" s="156"/>
      <c r="B51" s="157"/>
      <c r="C51" s="159">
        <v>41699</v>
      </c>
      <c r="D51" s="160">
        <v>1386.7872633610789</v>
      </c>
      <c r="E51" s="160">
        <v>1599.1223940906677</v>
      </c>
      <c r="F51" s="160">
        <v>1643.9334593786789</v>
      </c>
      <c r="G51" s="379"/>
      <c r="H51" s="379"/>
      <c r="I51" s="379"/>
      <c r="J51" s="379"/>
      <c r="K51" s="379"/>
      <c r="R51" s="152"/>
      <c r="S51" s="152"/>
      <c r="T51" s="152"/>
    </row>
    <row r="52" spans="1:20" ht="15.75">
      <c r="A52" s="156">
        <v>2013</v>
      </c>
      <c r="B52" s="157" t="s">
        <v>181</v>
      </c>
      <c r="C52" s="159">
        <v>41609</v>
      </c>
      <c r="D52" s="160">
        <v>1392.0110458854676</v>
      </c>
      <c r="E52" s="160">
        <v>1585.4298803417535</v>
      </c>
      <c r="F52" s="160">
        <v>1660.6955664242885</v>
      </c>
      <c r="G52" s="379"/>
      <c r="H52" s="379"/>
      <c r="I52" s="379"/>
      <c r="J52" s="379"/>
      <c r="K52" s="379"/>
      <c r="R52" s="152"/>
      <c r="S52" s="152"/>
      <c r="T52" s="152"/>
    </row>
    <row r="53" spans="1:20" ht="15.75">
      <c r="A53" s="156"/>
      <c r="B53" s="157"/>
      <c r="C53" s="159">
        <v>41518</v>
      </c>
      <c r="D53" s="160">
        <v>1354.7186559728359</v>
      </c>
      <c r="E53" s="160">
        <v>1552.5214417247271</v>
      </c>
      <c r="F53" s="160">
        <v>1643.4650256608888</v>
      </c>
      <c r="G53" s="379"/>
      <c r="H53" s="379"/>
      <c r="I53" s="379"/>
      <c r="J53" s="379"/>
      <c r="K53" s="379"/>
      <c r="R53" s="152"/>
      <c r="S53" s="152"/>
      <c r="T53" s="152"/>
    </row>
    <row r="54" spans="1:20" ht="15.75">
      <c r="A54" s="156"/>
      <c r="B54" s="157"/>
      <c r="C54" s="159">
        <v>41426</v>
      </c>
      <c r="D54" s="160">
        <v>1341.0592548457778</v>
      </c>
      <c r="E54" s="160">
        <v>1539.1514507472004</v>
      </c>
      <c r="F54" s="160">
        <v>1651.7833654330529</v>
      </c>
      <c r="G54" s="379"/>
      <c r="H54" s="379"/>
      <c r="I54" s="379"/>
      <c r="J54" s="379"/>
      <c r="K54" s="379"/>
      <c r="R54" s="152"/>
      <c r="S54" s="152"/>
      <c r="T54" s="152"/>
    </row>
    <row r="55" spans="1:20" ht="15.75">
      <c r="A55" s="156"/>
      <c r="B55" s="157"/>
      <c r="C55" s="159">
        <v>41334</v>
      </c>
      <c r="D55" s="160">
        <v>1341.8096512104771</v>
      </c>
      <c r="E55" s="160">
        <v>1498.8341999412082</v>
      </c>
      <c r="F55" s="160">
        <v>1643.5186254252085</v>
      </c>
      <c r="G55" s="379"/>
      <c r="H55" s="379"/>
      <c r="I55" s="379"/>
      <c r="J55" s="379"/>
      <c r="K55" s="379"/>
      <c r="R55" s="152"/>
      <c r="S55" s="152"/>
      <c r="T55" s="152"/>
    </row>
    <row r="56" spans="1:20" ht="15.75">
      <c r="A56" s="156">
        <v>2012</v>
      </c>
      <c r="B56" s="157" t="s">
        <v>181</v>
      </c>
      <c r="C56" s="159">
        <v>41244</v>
      </c>
      <c r="D56" s="160">
        <v>1363.0535557598075</v>
      </c>
      <c r="E56" s="160">
        <v>1491.8701614416607</v>
      </c>
      <c r="F56" s="160">
        <v>1629.4597751140507</v>
      </c>
      <c r="G56" s="379"/>
      <c r="H56" s="379"/>
      <c r="I56" s="379"/>
      <c r="J56" s="379"/>
      <c r="K56" s="379"/>
      <c r="R56" s="152"/>
      <c r="S56" s="152"/>
      <c r="T56" s="152"/>
    </row>
    <row r="57" spans="1:20" ht="15.75">
      <c r="A57" s="156"/>
      <c r="B57" s="157"/>
      <c r="C57" s="159">
        <v>41153</v>
      </c>
      <c r="D57" s="160">
        <v>1345.1136258834606</v>
      </c>
      <c r="E57" s="160">
        <v>1450.7782349054787</v>
      </c>
      <c r="F57" s="160">
        <v>1615.5658755983045</v>
      </c>
      <c r="G57" s="379"/>
      <c r="H57" s="379"/>
      <c r="I57" s="379"/>
      <c r="J57" s="379"/>
      <c r="K57" s="379"/>
      <c r="R57" s="152"/>
      <c r="S57" s="152"/>
      <c r="T57" s="152"/>
    </row>
    <row r="58" spans="1:20" ht="15.75">
      <c r="A58" s="156"/>
      <c r="B58" s="157"/>
      <c r="C58" s="159">
        <v>41061</v>
      </c>
      <c r="D58" s="160">
        <v>1315.4289747194873</v>
      </c>
      <c r="E58" s="160">
        <v>1428.2904238186195</v>
      </c>
      <c r="F58" s="160">
        <v>1582.5449068178943</v>
      </c>
      <c r="G58" s="379"/>
      <c r="H58" s="379"/>
      <c r="I58" s="379"/>
      <c r="J58" s="379"/>
      <c r="K58" s="379"/>
      <c r="R58" s="152"/>
      <c r="S58" s="152"/>
      <c r="T58" s="152"/>
    </row>
    <row r="59" spans="1:20" ht="15.75">
      <c r="A59" s="156"/>
      <c r="B59" s="157"/>
      <c r="C59" s="159">
        <v>40969</v>
      </c>
      <c r="D59" s="160">
        <v>1331.0119146655979</v>
      </c>
      <c r="E59" s="160">
        <v>1414.9375574304156</v>
      </c>
      <c r="F59" s="160">
        <v>1530.1955636953276</v>
      </c>
      <c r="G59" s="379"/>
      <c r="H59" s="379"/>
      <c r="I59" s="379"/>
      <c r="J59" s="379"/>
      <c r="K59" s="379"/>
      <c r="R59" s="152"/>
      <c r="S59" s="152"/>
      <c r="T59" s="152"/>
    </row>
    <row r="60" spans="1:20" ht="13.5" customHeight="1">
      <c r="A60" s="156">
        <v>2011</v>
      </c>
      <c r="B60" s="157" t="s">
        <v>181</v>
      </c>
      <c r="C60" s="159">
        <v>40878</v>
      </c>
      <c r="D60" s="160">
        <v>1343.5755534361492</v>
      </c>
      <c r="E60" s="160">
        <v>1414.1080204819332</v>
      </c>
      <c r="F60" s="160">
        <v>1534.2731402817383</v>
      </c>
      <c r="G60" s="379"/>
      <c r="H60" s="379"/>
      <c r="I60" s="379"/>
      <c r="J60" s="379"/>
      <c r="K60" s="379"/>
      <c r="R60" s="152"/>
      <c r="S60" s="152"/>
      <c r="T60" s="152"/>
    </row>
    <row r="61" spans="1:20" ht="13.5" customHeight="1">
      <c r="A61" s="156"/>
      <c r="B61" s="157"/>
      <c r="C61" s="159">
        <v>40787</v>
      </c>
      <c r="D61" s="160">
        <v>1315.0980231643116</v>
      </c>
      <c r="E61" s="160">
        <v>1394.4900109504631</v>
      </c>
      <c r="F61" s="160">
        <v>1508.959692499322</v>
      </c>
      <c r="G61" s="379"/>
      <c r="H61" s="379"/>
      <c r="I61" s="379"/>
      <c r="J61" s="379"/>
      <c r="K61" s="379"/>
      <c r="R61" s="152"/>
      <c r="S61" s="152"/>
      <c r="T61" s="152"/>
    </row>
    <row r="62" spans="1:20" ht="13.5" customHeight="1">
      <c r="A62" s="156"/>
      <c r="B62" s="157"/>
      <c r="C62" s="159">
        <v>40695</v>
      </c>
      <c r="D62" s="160">
        <v>1324.9936652221622</v>
      </c>
      <c r="E62" s="160">
        <v>1397.0476732412437</v>
      </c>
      <c r="F62" s="160">
        <v>1488.919099553174</v>
      </c>
      <c r="G62" s="379"/>
      <c r="H62" s="379"/>
      <c r="I62" s="379"/>
      <c r="J62" s="379"/>
      <c r="K62" s="379"/>
      <c r="R62" s="152"/>
      <c r="S62" s="152"/>
      <c r="T62" s="152"/>
    </row>
    <row r="63" spans="1:20" ht="13.5" customHeight="1">
      <c r="A63" s="156"/>
      <c r="B63" s="157"/>
      <c r="C63" s="159">
        <v>40603</v>
      </c>
      <c r="D63" s="160">
        <v>1326.3754407269971</v>
      </c>
      <c r="E63" s="160">
        <v>1391.9613763973994</v>
      </c>
      <c r="F63" s="160">
        <v>1483.0472434243836</v>
      </c>
      <c r="G63" s="379"/>
      <c r="H63" s="379"/>
      <c r="I63" s="379"/>
      <c r="J63" s="379"/>
      <c r="K63" s="379"/>
      <c r="R63" s="152"/>
      <c r="S63" s="152"/>
      <c r="T63" s="152"/>
    </row>
    <row r="64" spans="1:20" ht="13.5" customHeight="1">
      <c r="A64" s="156">
        <v>2010</v>
      </c>
      <c r="B64" s="157" t="s">
        <v>181</v>
      </c>
      <c r="C64" s="159">
        <v>40513</v>
      </c>
      <c r="D64" s="160">
        <v>1331.5441307146559</v>
      </c>
      <c r="E64" s="160">
        <v>1397.5489722869122</v>
      </c>
      <c r="F64" s="160">
        <v>1475.8782142279749</v>
      </c>
      <c r="G64" s="379"/>
      <c r="H64" s="379"/>
      <c r="I64" s="379"/>
      <c r="J64" s="379"/>
      <c r="K64" s="379"/>
      <c r="R64" s="152"/>
      <c r="S64" s="152"/>
      <c r="T64" s="152"/>
    </row>
    <row r="65" spans="1:20" ht="13.5" customHeight="1">
      <c r="A65" s="156"/>
      <c r="B65" s="157"/>
      <c r="C65" s="159">
        <v>40422</v>
      </c>
      <c r="D65" s="160">
        <v>1299.9740057714337</v>
      </c>
      <c r="E65" s="160">
        <v>1404.6786122764588</v>
      </c>
      <c r="F65" s="160">
        <v>1455.2112819470694</v>
      </c>
      <c r="G65" s="379"/>
      <c r="H65" s="379"/>
      <c r="I65" s="379"/>
      <c r="J65" s="379"/>
      <c r="K65" s="379"/>
      <c r="R65" s="152"/>
      <c r="S65" s="152"/>
      <c r="T65" s="152"/>
    </row>
    <row r="66" spans="1:20" ht="15.75">
      <c r="A66" s="156"/>
      <c r="B66" s="157"/>
      <c r="C66" s="159">
        <v>40330</v>
      </c>
      <c r="D66" s="160">
        <v>1319.7222812468228</v>
      </c>
      <c r="E66" s="160">
        <v>1427.4000664314481</v>
      </c>
      <c r="F66" s="160">
        <v>1484.7801990344642</v>
      </c>
      <c r="G66" s="379"/>
      <c r="H66" s="379"/>
      <c r="I66" s="379"/>
      <c r="J66" s="379"/>
      <c r="K66" s="379"/>
      <c r="R66" s="152"/>
      <c r="S66" s="152"/>
      <c r="T66" s="152"/>
    </row>
    <row r="67" spans="1:20" ht="15.75">
      <c r="A67" s="156"/>
      <c r="B67" s="157"/>
      <c r="C67" s="159">
        <v>40238</v>
      </c>
      <c r="D67" s="160">
        <v>1335.9142157926517</v>
      </c>
      <c r="E67" s="160">
        <v>1414.2877838808351</v>
      </c>
      <c r="F67" s="160">
        <v>1500.4210911290622</v>
      </c>
      <c r="G67" s="379"/>
      <c r="H67" s="379"/>
      <c r="I67" s="379"/>
      <c r="J67" s="379"/>
      <c r="K67" s="379"/>
      <c r="R67" s="152"/>
      <c r="S67" s="152"/>
      <c r="T67" s="152"/>
    </row>
    <row r="68" spans="1:20" ht="13.5" customHeight="1">
      <c r="A68" s="156">
        <v>2009</v>
      </c>
      <c r="B68" s="157" t="s">
        <v>181</v>
      </c>
      <c r="C68" s="159">
        <v>40148</v>
      </c>
      <c r="D68" s="160">
        <v>1358.5171296967883</v>
      </c>
      <c r="E68" s="160">
        <v>1432.2129449069912</v>
      </c>
      <c r="F68" s="160">
        <v>1500.3127419586804</v>
      </c>
      <c r="G68" s="379"/>
      <c r="H68" s="379"/>
      <c r="I68" s="379"/>
      <c r="J68" s="379"/>
      <c r="K68" s="379"/>
      <c r="R68" s="152"/>
      <c r="S68" s="152"/>
      <c r="T68" s="152"/>
    </row>
    <row r="69" spans="1:20" ht="13.5" customHeight="1">
      <c r="A69" s="156"/>
      <c r="B69" s="157"/>
      <c r="C69" s="159">
        <v>40057</v>
      </c>
      <c r="D69" s="160">
        <v>1345.5612374783973</v>
      </c>
      <c r="E69" s="160">
        <v>1429.7625137343462</v>
      </c>
      <c r="F69" s="160">
        <v>1486.2145581123095</v>
      </c>
      <c r="G69" s="379"/>
      <c r="H69" s="379"/>
      <c r="I69" s="379"/>
      <c r="J69" s="379"/>
      <c r="K69" s="379"/>
      <c r="R69" s="152"/>
      <c r="S69" s="152"/>
      <c r="T69" s="152"/>
    </row>
    <row r="70" spans="1:20" ht="13.5" customHeight="1">
      <c r="A70" s="156"/>
      <c r="B70" s="157"/>
      <c r="C70" s="159">
        <v>39965</v>
      </c>
      <c r="D70" s="160">
        <v>1310.1637697008593</v>
      </c>
      <c r="E70" s="160">
        <v>1393.8501860069055</v>
      </c>
      <c r="F70" s="160">
        <v>1486.8249972381636</v>
      </c>
      <c r="G70" s="379"/>
      <c r="H70" s="379"/>
      <c r="I70" s="379"/>
      <c r="J70" s="379"/>
      <c r="K70" s="379"/>
      <c r="R70" s="152"/>
      <c r="S70" s="152"/>
      <c r="T70" s="152"/>
    </row>
    <row r="71" spans="1:20" ht="13.5" customHeight="1">
      <c r="A71" s="156"/>
      <c r="B71" s="157"/>
      <c r="C71" s="159">
        <v>39873</v>
      </c>
      <c r="D71" s="160">
        <v>1332.3720716973701</v>
      </c>
      <c r="E71" s="160">
        <v>1385.0028555237081</v>
      </c>
      <c r="F71" s="160">
        <v>1516.6535850952005</v>
      </c>
      <c r="G71" s="379"/>
      <c r="H71" s="379"/>
      <c r="I71" s="379"/>
      <c r="J71" s="379"/>
      <c r="K71" s="379"/>
      <c r="R71" s="152"/>
      <c r="S71" s="152"/>
      <c r="T71" s="152"/>
    </row>
    <row r="72" spans="1:20" ht="13.5" customHeight="1">
      <c r="A72" s="156">
        <v>2008</v>
      </c>
      <c r="B72" s="157" t="s">
        <v>181</v>
      </c>
      <c r="C72" s="159">
        <v>39783</v>
      </c>
      <c r="D72" s="160">
        <v>1265.2306700244728</v>
      </c>
      <c r="E72" s="160">
        <v>1315.0655978239183</v>
      </c>
      <c r="F72" s="160">
        <v>1390.7839816933752</v>
      </c>
      <c r="G72" s="379"/>
      <c r="H72" s="379"/>
      <c r="I72" s="379"/>
      <c r="J72" s="379"/>
      <c r="K72" s="379"/>
      <c r="R72" s="152"/>
      <c r="S72" s="152"/>
      <c r="T72" s="152"/>
    </row>
    <row r="73" spans="1:20" ht="13.5" customHeight="1">
      <c r="A73" s="156"/>
      <c r="B73" s="157"/>
      <c r="C73" s="159">
        <v>39692</v>
      </c>
      <c r="D73" s="160">
        <v>988.54342657580401</v>
      </c>
      <c r="E73" s="160">
        <v>1093.9384211709214</v>
      </c>
      <c r="F73" s="160">
        <v>1174.704622800678</v>
      </c>
      <c r="G73" s="379"/>
      <c r="H73" s="379"/>
      <c r="I73" s="379"/>
      <c r="J73" s="379"/>
      <c r="K73" s="379"/>
      <c r="R73" s="152"/>
      <c r="S73" s="152"/>
      <c r="T73" s="152"/>
    </row>
    <row r="74" spans="1:20" ht="13.5" customHeight="1">
      <c r="A74" s="156"/>
      <c r="B74" s="157"/>
      <c r="C74" s="159">
        <v>39600</v>
      </c>
      <c r="D74" s="160">
        <v>903.49382832442518</v>
      </c>
      <c r="E74" s="160">
        <v>1027.8518018528434</v>
      </c>
      <c r="F74" s="160">
        <v>1057.1673196625968</v>
      </c>
      <c r="G74" s="379"/>
      <c r="H74" s="379"/>
      <c r="I74" s="379"/>
      <c r="J74" s="379"/>
      <c r="K74" s="379"/>
      <c r="R74" s="152"/>
      <c r="S74" s="152"/>
      <c r="T74" s="152"/>
    </row>
    <row r="75" spans="1:20" ht="13.5" customHeight="1">
      <c r="A75" s="156"/>
      <c r="B75" s="157"/>
      <c r="C75" s="159">
        <v>39508</v>
      </c>
      <c r="D75" s="160">
        <v>879.38670798019052</v>
      </c>
      <c r="E75" s="160">
        <v>1018.9218015662453</v>
      </c>
      <c r="F75" s="160">
        <v>1104.0175444326073</v>
      </c>
      <c r="G75" s="379"/>
      <c r="H75" s="379"/>
      <c r="I75" s="379"/>
      <c r="J75" s="379"/>
      <c r="K75" s="379"/>
      <c r="R75" s="152"/>
      <c r="S75" s="152"/>
      <c r="T75" s="152"/>
    </row>
    <row r="76" spans="1:20" ht="15.75">
      <c r="A76" s="156">
        <v>2007</v>
      </c>
      <c r="B76" s="157" t="s">
        <v>181</v>
      </c>
      <c r="C76" s="159">
        <v>39417</v>
      </c>
      <c r="D76" s="160">
        <v>868.85546295803829</v>
      </c>
      <c r="E76" s="160">
        <v>1014.0570485806069</v>
      </c>
      <c r="F76" s="160">
        <v>1108.1524681052092</v>
      </c>
      <c r="G76" s="379"/>
      <c r="H76" s="379"/>
      <c r="I76" s="379"/>
      <c r="J76" s="379"/>
      <c r="K76" s="379"/>
      <c r="R76" s="152"/>
      <c r="S76" s="152"/>
      <c r="T76" s="152"/>
    </row>
    <row r="77" spans="1:20">
      <c r="D77" s="153"/>
      <c r="E77" s="153"/>
      <c r="F77" s="153"/>
      <c r="R77" s="152"/>
      <c r="S77" s="152"/>
      <c r="T77" s="152"/>
    </row>
    <row r="78" spans="1:20">
      <c r="D78" s="153"/>
      <c r="E78" s="153"/>
      <c r="F78" s="153"/>
      <c r="R78" s="152"/>
      <c r="S78" s="152"/>
      <c r="T78" s="152"/>
    </row>
    <row r="79" spans="1:20">
      <c r="D79" s="153"/>
      <c r="E79" s="153"/>
      <c r="F79" s="153"/>
      <c r="R79" s="152"/>
      <c r="S79" s="152"/>
      <c r="T79" s="152"/>
    </row>
    <row r="80" spans="1:20">
      <c r="D80" s="153"/>
      <c r="E80" s="153"/>
      <c r="F80" s="153"/>
      <c r="R80" s="152"/>
      <c r="S80" s="152"/>
      <c r="T80" s="152"/>
    </row>
    <row r="81" spans="4:20">
      <c r="D81" s="153"/>
      <c r="E81" s="153"/>
      <c r="F81" s="153"/>
      <c r="R81" s="152"/>
      <c r="S81" s="152"/>
      <c r="T81" s="152"/>
    </row>
    <row r="82" spans="4:20">
      <c r="D82" s="153"/>
      <c r="E82" s="153"/>
      <c r="F82" s="153"/>
      <c r="R82" s="152"/>
      <c r="S82" s="152"/>
      <c r="T82" s="152"/>
    </row>
    <row r="83" spans="4:20">
      <c r="D83" s="153"/>
      <c r="E83" s="153"/>
      <c r="F83" s="153"/>
      <c r="R83" s="152"/>
      <c r="S83" s="152"/>
      <c r="T83" s="152"/>
    </row>
    <row r="84" spans="4:20">
      <c r="D84" s="153"/>
      <c r="E84" s="153"/>
      <c r="F84" s="153"/>
      <c r="R84" s="152"/>
      <c r="S84" s="152"/>
      <c r="T84" s="152"/>
    </row>
    <row r="85" spans="4:20">
      <c r="D85" s="153"/>
      <c r="E85" s="153"/>
      <c r="F85" s="153"/>
      <c r="R85" s="152"/>
      <c r="S85" s="152"/>
      <c r="T85" s="152"/>
    </row>
    <row r="86" spans="4:20">
      <c r="D86" s="153"/>
      <c r="E86" s="153"/>
      <c r="F86" s="153"/>
      <c r="R86" s="152"/>
      <c r="S86" s="152"/>
      <c r="T86" s="152"/>
    </row>
    <row r="87" spans="4:20">
      <c r="D87" s="153"/>
      <c r="E87" s="153"/>
      <c r="F87" s="153"/>
      <c r="R87" s="152"/>
      <c r="S87" s="152"/>
      <c r="T87" s="152"/>
    </row>
    <row r="88" spans="4:20">
      <c r="D88" s="153"/>
      <c r="E88" s="153"/>
      <c r="F88" s="153"/>
      <c r="R88" s="152"/>
      <c r="S88" s="152"/>
      <c r="T88" s="152"/>
    </row>
    <row r="89" spans="4:20">
      <c r="D89" s="153"/>
      <c r="E89" s="153"/>
      <c r="F89" s="153"/>
      <c r="R89" s="152"/>
      <c r="S89" s="152"/>
      <c r="T89" s="152"/>
    </row>
    <row r="90" spans="4:20">
      <c r="D90" s="153"/>
      <c r="E90" s="153"/>
      <c r="F90" s="153"/>
      <c r="R90" s="152"/>
      <c r="S90" s="152"/>
      <c r="T90" s="152"/>
    </row>
    <row r="91" spans="4:20">
      <c r="D91" s="153"/>
      <c r="E91" s="153"/>
      <c r="F91" s="153"/>
      <c r="R91" s="152"/>
      <c r="S91" s="152"/>
      <c r="T91" s="152"/>
    </row>
    <row r="92" spans="4:20">
      <c r="D92" s="153"/>
      <c r="E92" s="153"/>
      <c r="F92" s="153"/>
      <c r="R92" s="152"/>
      <c r="S92" s="152"/>
      <c r="T92" s="152"/>
    </row>
    <row r="93" spans="4:20">
      <c r="D93" s="153"/>
      <c r="E93" s="153"/>
      <c r="F93" s="153"/>
      <c r="R93" s="152"/>
      <c r="S93" s="152"/>
      <c r="T93" s="152"/>
    </row>
    <row r="94" spans="4:20">
      <c r="D94" s="153"/>
      <c r="E94" s="153"/>
      <c r="F94" s="153"/>
      <c r="R94" s="152"/>
      <c r="S94" s="152"/>
      <c r="T94" s="152"/>
    </row>
    <row r="95" spans="4:20">
      <c r="D95" s="153"/>
      <c r="E95" s="153"/>
      <c r="F95" s="153"/>
      <c r="R95" s="152"/>
      <c r="S95" s="152"/>
      <c r="T95" s="152"/>
    </row>
    <row r="96" spans="4:20">
      <c r="D96" s="153"/>
      <c r="E96" s="153"/>
      <c r="F96" s="153"/>
      <c r="R96" s="152"/>
      <c r="S96" s="152"/>
      <c r="T96" s="152"/>
    </row>
    <row r="97" spans="4:20">
      <c r="D97" s="153"/>
      <c r="E97" s="153"/>
      <c r="F97" s="153"/>
      <c r="R97" s="152"/>
      <c r="S97" s="152"/>
      <c r="T97" s="152"/>
    </row>
    <row r="98" spans="4:20">
      <c r="D98" s="153"/>
      <c r="E98" s="153"/>
      <c r="F98" s="153"/>
      <c r="R98" s="152"/>
      <c r="S98" s="152"/>
      <c r="T98" s="152"/>
    </row>
    <row r="99" spans="4:20">
      <c r="D99" s="153"/>
      <c r="E99" s="153"/>
      <c r="F99" s="153"/>
      <c r="R99" s="152"/>
      <c r="S99" s="152"/>
      <c r="T99" s="152"/>
    </row>
    <row r="100" spans="4:20">
      <c r="D100" s="153"/>
      <c r="E100" s="153"/>
      <c r="F100" s="153"/>
      <c r="R100" s="152"/>
      <c r="S100" s="152"/>
      <c r="T100" s="152"/>
    </row>
    <row r="101" spans="4:20">
      <c r="D101" s="153"/>
      <c r="E101" s="153"/>
      <c r="F101" s="153"/>
      <c r="R101" s="152"/>
      <c r="S101" s="152"/>
      <c r="T101" s="152"/>
    </row>
    <row r="102" spans="4:20">
      <c r="D102" s="153"/>
      <c r="E102" s="153"/>
      <c r="F102" s="153"/>
      <c r="R102" s="152"/>
      <c r="S102" s="152"/>
      <c r="T102" s="152"/>
    </row>
    <row r="103" spans="4:20">
      <c r="D103" s="153"/>
      <c r="E103" s="153"/>
      <c r="F103" s="153"/>
      <c r="R103" s="152"/>
      <c r="S103" s="152"/>
      <c r="T103" s="152"/>
    </row>
    <row r="104" spans="4:20">
      <c r="D104" s="153"/>
      <c r="E104" s="153"/>
      <c r="F104" s="153"/>
      <c r="R104" s="152"/>
      <c r="S104" s="152"/>
      <c r="T104" s="152"/>
    </row>
    <row r="105" spans="4:20">
      <c r="D105" s="153"/>
      <c r="E105" s="153"/>
      <c r="F105" s="153"/>
      <c r="R105" s="152"/>
      <c r="S105" s="152"/>
      <c r="T105" s="152"/>
    </row>
    <row r="106" spans="4:20">
      <c r="D106" s="153"/>
      <c r="E106" s="153"/>
      <c r="F106" s="153"/>
      <c r="R106" s="152"/>
      <c r="S106" s="152"/>
      <c r="T106" s="152"/>
    </row>
    <row r="107" spans="4:20">
      <c r="D107" s="153"/>
      <c r="E107" s="153"/>
      <c r="F107" s="153"/>
      <c r="R107" s="152"/>
      <c r="S107" s="152"/>
      <c r="T107" s="152"/>
    </row>
    <row r="108" spans="4:20">
      <c r="D108" s="153"/>
      <c r="E108" s="153"/>
      <c r="F108" s="153"/>
      <c r="R108" s="152"/>
      <c r="S108" s="152"/>
      <c r="T108" s="152"/>
    </row>
    <row r="109" spans="4:20">
      <c r="D109" s="153"/>
      <c r="E109" s="153"/>
      <c r="F109" s="153"/>
      <c r="R109" s="152"/>
      <c r="S109" s="152"/>
      <c r="T109" s="152"/>
    </row>
    <row r="110" spans="4:20">
      <c r="D110" s="153"/>
      <c r="E110" s="153"/>
      <c r="F110" s="153"/>
      <c r="R110" s="152"/>
      <c r="S110" s="152"/>
      <c r="T110" s="152"/>
    </row>
    <row r="111" spans="4:20">
      <c r="D111" s="153"/>
      <c r="E111" s="153"/>
      <c r="F111" s="153"/>
      <c r="R111" s="152"/>
      <c r="S111" s="152"/>
      <c r="T111" s="152"/>
    </row>
    <row r="112" spans="4:20">
      <c r="D112" s="153"/>
      <c r="E112" s="153"/>
      <c r="F112" s="153"/>
      <c r="R112" s="152"/>
      <c r="S112" s="152"/>
      <c r="T112" s="152"/>
    </row>
    <row r="113" spans="4:20">
      <c r="D113" s="153"/>
      <c r="E113" s="153"/>
      <c r="F113" s="153"/>
      <c r="R113" s="152"/>
      <c r="S113" s="152"/>
      <c r="T113" s="152"/>
    </row>
    <row r="114" spans="4:20">
      <c r="D114" s="153"/>
      <c r="E114" s="153"/>
      <c r="F114" s="153"/>
      <c r="R114" s="152"/>
      <c r="S114" s="152"/>
      <c r="T114" s="152"/>
    </row>
    <row r="115" spans="4:20">
      <c r="D115" s="153"/>
      <c r="E115" s="153"/>
      <c r="F115" s="153"/>
      <c r="R115" s="152"/>
      <c r="S115" s="152"/>
      <c r="T115" s="152"/>
    </row>
    <row r="116" spans="4:20">
      <c r="D116" s="153"/>
      <c r="E116" s="153"/>
      <c r="F116" s="153"/>
      <c r="R116" s="152"/>
      <c r="S116" s="152"/>
      <c r="T116" s="152"/>
    </row>
    <row r="117" spans="4:20">
      <c r="D117" s="153"/>
      <c r="E117" s="153"/>
      <c r="F117" s="153"/>
      <c r="R117" s="152"/>
      <c r="S117" s="152"/>
      <c r="T117" s="152"/>
    </row>
    <row r="118" spans="4:20">
      <c r="D118" s="153"/>
      <c r="E118" s="153"/>
      <c r="F118" s="153"/>
      <c r="R118" s="152"/>
      <c r="S118" s="152"/>
      <c r="T118" s="152"/>
    </row>
    <row r="119" spans="4:20">
      <c r="D119" s="153"/>
      <c r="E119" s="153"/>
      <c r="F119" s="153"/>
      <c r="R119" s="152"/>
      <c r="S119" s="152"/>
      <c r="T119" s="152"/>
    </row>
    <row r="120" spans="4:20">
      <c r="D120" s="153"/>
      <c r="E120" s="153"/>
      <c r="F120" s="153"/>
      <c r="R120" s="152"/>
      <c r="S120" s="152"/>
      <c r="T120" s="152"/>
    </row>
    <row r="121" spans="4:20">
      <c r="D121" s="153"/>
      <c r="E121" s="153"/>
      <c r="F121" s="153"/>
      <c r="R121" s="152"/>
      <c r="S121" s="152"/>
      <c r="T121" s="152"/>
    </row>
    <row r="122" spans="4:20">
      <c r="D122" s="153"/>
      <c r="E122" s="153"/>
      <c r="F122" s="153"/>
      <c r="R122" s="152"/>
      <c r="S122" s="152"/>
      <c r="T122" s="152"/>
    </row>
    <row r="123" spans="4:20">
      <c r="D123" s="153"/>
      <c r="E123" s="153"/>
      <c r="F123" s="153"/>
      <c r="R123" s="152"/>
      <c r="S123" s="152"/>
      <c r="T123" s="152"/>
    </row>
    <row r="124" spans="4:20">
      <c r="D124" s="153"/>
      <c r="E124" s="153"/>
      <c r="F124" s="153"/>
      <c r="R124" s="152"/>
      <c r="S124" s="152"/>
      <c r="T124" s="152"/>
    </row>
    <row r="125" spans="4:20">
      <c r="D125" s="153"/>
      <c r="E125" s="153"/>
      <c r="F125" s="153"/>
      <c r="R125" s="152"/>
      <c r="S125" s="152"/>
      <c r="T125" s="152"/>
    </row>
    <row r="126" spans="4:20">
      <c r="D126" s="153"/>
      <c r="E126" s="153"/>
      <c r="F126" s="153"/>
      <c r="R126" s="152"/>
      <c r="S126" s="152"/>
      <c r="T126" s="152"/>
    </row>
    <row r="127" spans="4:20">
      <c r="D127" s="153"/>
      <c r="E127" s="153"/>
      <c r="F127" s="153"/>
      <c r="R127" s="152"/>
      <c r="S127" s="152"/>
      <c r="T127" s="152"/>
    </row>
    <row r="128" spans="4:20">
      <c r="D128" s="153"/>
      <c r="E128" s="153"/>
      <c r="F128" s="153"/>
      <c r="R128" s="152"/>
      <c r="S128" s="152"/>
      <c r="T128" s="152"/>
    </row>
    <row r="129" spans="4:20">
      <c r="D129" s="153"/>
      <c r="E129" s="153"/>
      <c r="F129" s="153"/>
      <c r="R129" s="152"/>
      <c r="S129" s="152"/>
      <c r="T129" s="152"/>
    </row>
    <row r="130" spans="4:20">
      <c r="D130" s="153"/>
      <c r="E130" s="153"/>
      <c r="F130" s="153"/>
      <c r="R130" s="152"/>
      <c r="S130" s="152"/>
      <c r="T130" s="152"/>
    </row>
    <row r="131" spans="4:20">
      <c r="D131" s="153"/>
      <c r="E131" s="153"/>
      <c r="F131" s="153"/>
      <c r="R131" s="152"/>
      <c r="S131" s="152"/>
      <c r="T131" s="152"/>
    </row>
    <row r="132" spans="4:20">
      <c r="D132" s="153"/>
      <c r="E132" s="153"/>
      <c r="F132" s="153"/>
      <c r="R132" s="152"/>
      <c r="S132" s="152"/>
      <c r="T132" s="152"/>
    </row>
    <row r="133" spans="4:20">
      <c r="D133" s="153"/>
      <c r="E133" s="153"/>
      <c r="F133" s="153"/>
      <c r="R133" s="152"/>
      <c r="S133" s="152"/>
      <c r="T133" s="152"/>
    </row>
    <row r="134" spans="4:20">
      <c r="D134" s="153"/>
      <c r="E134" s="153"/>
      <c r="F134" s="153"/>
      <c r="R134" s="152"/>
      <c r="S134" s="152"/>
      <c r="T134" s="152"/>
    </row>
    <row r="135" spans="4:20">
      <c r="D135" s="153"/>
      <c r="E135" s="153"/>
      <c r="F135" s="153"/>
      <c r="R135" s="152"/>
      <c r="S135" s="152"/>
      <c r="T135" s="152"/>
    </row>
    <row r="136" spans="4:20">
      <c r="D136" s="153"/>
      <c r="E136" s="153"/>
      <c r="F136" s="153"/>
      <c r="R136" s="152"/>
      <c r="S136" s="152"/>
      <c r="T136" s="152"/>
    </row>
    <row r="137" spans="4:20">
      <c r="D137" s="153"/>
      <c r="E137" s="153"/>
      <c r="F137" s="153"/>
      <c r="R137" s="152"/>
      <c r="S137" s="152"/>
      <c r="T137" s="152"/>
    </row>
    <row r="138" spans="4:20">
      <c r="D138" s="153"/>
      <c r="E138" s="153"/>
      <c r="F138" s="153"/>
      <c r="R138" s="152"/>
      <c r="S138" s="152"/>
      <c r="T138" s="152"/>
    </row>
    <row r="139" spans="4:20">
      <c r="D139" s="153"/>
      <c r="E139" s="153"/>
      <c r="F139" s="153"/>
      <c r="R139" s="152"/>
      <c r="S139" s="152"/>
      <c r="T139" s="152"/>
    </row>
    <row r="140" spans="4:20">
      <c r="D140" s="153"/>
      <c r="E140" s="153"/>
      <c r="F140" s="153"/>
      <c r="R140" s="152"/>
      <c r="S140" s="152"/>
      <c r="T140" s="152"/>
    </row>
    <row r="141" spans="4:20">
      <c r="D141" s="153"/>
      <c r="E141" s="153"/>
      <c r="F141" s="153"/>
      <c r="R141" s="152"/>
      <c r="S141" s="152"/>
      <c r="T141" s="152"/>
    </row>
    <row r="142" spans="4:20">
      <c r="D142" s="153"/>
      <c r="E142" s="153"/>
      <c r="F142" s="153"/>
      <c r="R142" s="152"/>
      <c r="S142" s="152"/>
      <c r="T142" s="152"/>
    </row>
    <row r="143" spans="4:20">
      <c r="D143" s="153"/>
      <c r="E143" s="153"/>
      <c r="F143" s="153"/>
      <c r="R143" s="152"/>
      <c r="S143" s="152"/>
      <c r="T143" s="152"/>
    </row>
    <row r="144" spans="4:20">
      <c r="D144" s="153"/>
      <c r="E144" s="153"/>
      <c r="F144" s="153"/>
      <c r="R144" s="152"/>
      <c r="S144" s="152"/>
      <c r="T144" s="152"/>
    </row>
    <row r="145" spans="4:20">
      <c r="D145" s="153"/>
      <c r="E145" s="153"/>
      <c r="F145" s="153"/>
      <c r="R145" s="152"/>
      <c r="S145" s="152"/>
      <c r="T145" s="152"/>
    </row>
    <row r="146" spans="4:20">
      <c r="D146" s="153"/>
      <c r="E146" s="153"/>
      <c r="F146" s="153"/>
      <c r="R146" s="152"/>
      <c r="S146" s="152"/>
      <c r="T146" s="152"/>
    </row>
    <row r="147" spans="4:20">
      <c r="D147" s="153"/>
      <c r="E147" s="153"/>
      <c r="F147" s="153"/>
      <c r="R147" s="152"/>
      <c r="S147" s="152"/>
      <c r="T147" s="152"/>
    </row>
    <row r="148" spans="4:20">
      <c r="D148" s="153"/>
      <c r="E148" s="153"/>
      <c r="F148" s="153"/>
      <c r="R148" s="152"/>
      <c r="S148" s="152"/>
      <c r="T148" s="152"/>
    </row>
    <row r="149" spans="4:20">
      <c r="D149" s="153"/>
      <c r="E149" s="153"/>
      <c r="F149" s="153"/>
      <c r="R149" s="152"/>
      <c r="S149" s="152"/>
      <c r="T149" s="152"/>
    </row>
    <row r="150" spans="4:20">
      <c r="D150" s="153"/>
      <c r="E150" s="153"/>
      <c r="F150" s="153"/>
      <c r="R150" s="152"/>
      <c r="S150" s="152"/>
      <c r="T150" s="152"/>
    </row>
    <row r="151" spans="4:20">
      <c r="D151" s="153"/>
      <c r="E151" s="153"/>
      <c r="F151" s="153"/>
      <c r="R151" s="152"/>
      <c r="S151" s="152"/>
      <c r="T151" s="152"/>
    </row>
    <row r="152" spans="4:20">
      <c r="D152" s="153"/>
      <c r="E152" s="153"/>
      <c r="F152" s="153"/>
      <c r="R152" s="152"/>
      <c r="S152" s="152"/>
      <c r="T152" s="152"/>
    </row>
    <row r="153" spans="4:20">
      <c r="D153" s="153"/>
      <c r="E153" s="153"/>
      <c r="F153" s="153"/>
      <c r="R153" s="152"/>
      <c r="S153" s="152"/>
      <c r="T153" s="152"/>
    </row>
    <row r="154" spans="4:20">
      <c r="D154" s="153"/>
      <c r="E154" s="153"/>
      <c r="F154" s="153"/>
      <c r="R154" s="152"/>
      <c r="S154" s="152"/>
      <c r="T154" s="152"/>
    </row>
    <row r="155" spans="4:20">
      <c r="D155" s="153"/>
      <c r="E155" s="153"/>
      <c r="F155" s="153"/>
      <c r="R155" s="152"/>
      <c r="S155" s="152"/>
      <c r="T155" s="152"/>
    </row>
    <row r="156" spans="4:20">
      <c r="D156" s="153"/>
      <c r="E156" s="153"/>
      <c r="F156" s="153"/>
      <c r="R156" s="152"/>
      <c r="S156" s="152"/>
      <c r="T156" s="152"/>
    </row>
    <row r="157" spans="4:20">
      <c r="D157" s="153"/>
      <c r="E157" s="153"/>
      <c r="F157" s="153"/>
      <c r="R157" s="152"/>
      <c r="S157" s="152"/>
      <c r="T157" s="152"/>
    </row>
    <row r="158" spans="4:20">
      <c r="D158" s="153"/>
      <c r="E158" s="153"/>
      <c r="F158" s="153"/>
      <c r="R158" s="152"/>
      <c r="S158" s="152"/>
      <c r="T158" s="152"/>
    </row>
    <row r="159" spans="4:20">
      <c r="D159" s="153"/>
      <c r="E159" s="153"/>
      <c r="F159" s="153"/>
      <c r="R159" s="152"/>
      <c r="S159" s="152"/>
      <c r="T159" s="152"/>
    </row>
    <row r="160" spans="4:20">
      <c r="D160" s="153"/>
      <c r="E160" s="153"/>
      <c r="F160" s="153"/>
      <c r="R160" s="152"/>
      <c r="S160" s="152"/>
      <c r="T160" s="152"/>
    </row>
    <row r="161" spans="4:20">
      <c r="D161" s="153"/>
      <c r="E161" s="153"/>
      <c r="F161" s="153"/>
      <c r="R161" s="152"/>
      <c r="S161" s="152"/>
      <c r="T161" s="152"/>
    </row>
    <row r="162" spans="4:20">
      <c r="D162" s="153"/>
      <c r="E162" s="153"/>
      <c r="F162" s="153"/>
      <c r="R162" s="152"/>
      <c r="S162" s="152"/>
      <c r="T162" s="152"/>
    </row>
    <row r="163" spans="4:20">
      <c r="D163" s="153"/>
      <c r="E163" s="153"/>
      <c r="F163" s="153"/>
      <c r="R163" s="152"/>
      <c r="S163" s="152"/>
      <c r="T163" s="152"/>
    </row>
    <row r="164" spans="4:20">
      <c r="D164" s="153"/>
      <c r="E164" s="153"/>
      <c r="F164" s="153"/>
      <c r="R164" s="152"/>
      <c r="S164" s="152"/>
      <c r="T164" s="152"/>
    </row>
    <row r="165" spans="4:20">
      <c r="D165" s="153"/>
      <c r="E165" s="153"/>
      <c r="F165" s="153"/>
      <c r="R165" s="152"/>
      <c r="S165" s="152"/>
      <c r="T165" s="152"/>
    </row>
    <row r="166" spans="4:20">
      <c r="D166" s="153"/>
      <c r="E166" s="153"/>
      <c r="F166" s="153"/>
      <c r="R166" s="152"/>
      <c r="S166" s="152"/>
      <c r="T166" s="152"/>
    </row>
    <row r="167" spans="4:20">
      <c r="D167" s="153"/>
      <c r="E167" s="153"/>
      <c r="F167" s="153"/>
      <c r="R167" s="152"/>
      <c r="S167" s="152"/>
      <c r="T167" s="152"/>
    </row>
    <row r="168" spans="4:20">
      <c r="D168" s="153"/>
      <c r="E168" s="153"/>
      <c r="F168" s="153"/>
      <c r="R168" s="152"/>
      <c r="S168" s="152"/>
      <c r="T168" s="152"/>
    </row>
    <row r="169" spans="4:20">
      <c r="D169" s="153"/>
      <c r="E169" s="153"/>
      <c r="F169" s="153"/>
      <c r="R169" s="152"/>
      <c r="S169" s="152"/>
      <c r="T169" s="152"/>
    </row>
    <row r="170" spans="4:20">
      <c r="D170" s="153"/>
      <c r="E170" s="153"/>
      <c r="F170" s="153"/>
      <c r="R170" s="152"/>
      <c r="S170" s="152"/>
      <c r="T170" s="152"/>
    </row>
    <row r="171" spans="4:20">
      <c r="D171" s="153"/>
      <c r="E171" s="153"/>
      <c r="F171" s="153"/>
      <c r="R171" s="152"/>
      <c r="S171" s="152"/>
      <c r="T171" s="152"/>
    </row>
  </sheetData>
  <mergeCells count="2">
    <mergeCell ref="A35:K35"/>
    <mergeCell ref="A36:K36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82"/>
  <sheetViews>
    <sheetView showGridLines="0" workbookViewId="0"/>
  </sheetViews>
  <sheetFormatPr defaultRowHeight="16.5"/>
  <cols>
    <col min="3" max="3" width="9.625" customWidth="1"/>
    <col min="4" max="4" width="10.125" customWidth="1"/>
    <col min="5" max="5" width="10.25" customWidth="1"/>
    <col min="6" max="6" width="12.625" customWidth="1"/>
    <col min="7" max="7" width="12.875" customWidth="1"/>
  </cols>
  <sheetData>
    <row r="1" spans="1:7">
      <c r="A1" s="78" t="s">
        <v>314</v>
      </c>
      <c r="B1" s="79"/>
      <c r="C1" s="2"/>
    </row>
    <row r="2" spans="1:7">
      <c r="A2" s="54"/>
      <c r="B2" s="79"/>
      <c r="C2" s="2"/>
    </row>
    <row r="3" spans="1:7">
      <c r="A3" s="78" t="s">
        <v>466</v>
      </c>
      <c r="B3" s="79"/>
      <c r="C3" s="2"/>
    </row>
    <row r="4" spans="1:7">
      <c r="A4" s="54" t="s">
        <v>460</v>
      </c>
      <c r="B4" s="79"/>
      <c r="C4" s="2"/>
    </row>
    <row r="7" spans="1:7">
      <c r="A7" s="79"/>
      <c r="B7" s="100" t="s">
        <v>25</v>
      </c>
      <c r="C7" s="100" t="s">
        <v>13</v>
      </c>
      <c r="D7" s="100" t="s">
        <v>467</v>
      </c>
      <c r="E7" s="100" t="s">
        <v>17</v>
      </c>
      <c r="F7" s="100" t="s">
        <v>468</v>
      </c>
      <c r="G7" s="100" t="s">
        <v>469</v>
      </c>
    </row>
    <row r="8" spans="1:7">
      <c r="A8" s="170">
        <v>42682</v>
      </c>
      <c r="B8" s="79">
        <v>1</v>
      </c>
      <c r="C8" s="79">
        <v>1</v>
      </c>
      <c r="D8" s="79">
        <v>1</v>
      </c>
      <c r="E8" s="79">
        <v>1</v>
      </c>
      <c r="F8" s="79">
        <v>1</v>
      </c>
      <c r="G8" s="79">
        <v>1</v>
      </c>
    </row>
    <row r="9" spans="1:7">
      <c r="A9" s="170">
        <v>42683</v>
      </c>
      <c r="B9" s="84">
        <v>1.202</v>
      </c>
      <c r="C9" s="84">
        <v>1.0150000000000001</v>
      </c>
      <c r="D9" s="84">
        <v>1.02</v>
      </c>
      <c r="E9" s="84">
        <v>0.99399999999999999</v>
      </c>
      <c r="F9" s="84">
        <v>1.2930000000000001</v>
      </c>
      <c r="G9" s="84">
        <v>1.4289999999999998</v>
      </c>
    </row>
    <row r="10" spans="1:7">
      <c r="A10" s="170">
        <v>42684</v>
      </c>
      <c r="B10" s="84">
        <v>1.2949999999999999</v>
      </c>
      <c r="C10" s="84">
        <v>1.0860000000000001</v>
      </c>
      <c r="D10" s="84">
        <v>1.105</v>
      </c>
      <c r="E10" s="84">
        <v>1.024</v>
      </c>
      <c r="F10" s="84">
        <v>1.6660000000000004</v>
      </c>
      <c r="G10" s="84">
        <v>1.7559999999999998</v>
      </c>
    </row>
    <row r="11" spans="1:7">
      <c r="A11" s="170">
        <v>42685</v>
      </c>
      <c r="B11" s="84">
        <v>1.2949999999999999</v>
      </c>
      <c r="C11" s="84">
        <v>1.1200000000000001</v>
      </c>
      <c r="D11" s="84">
        <v>1.1269999999999998</v>
      </c>
      <c r="E11" s="84">
        <v>1.0389999999999999</v>
      </c>
      <c r="F11" s="84">
        <v>1.6660000000000004</v>
      </c>
      <c r="G11" s="84">
        <v>1.7559999999999998</v>
      </c>
    </row>
    <row r="12" spans="1:7">
      <c r="A12" s="170">
        <v>42688</v>
      </c>
      <c r="B12" s="84">
        <v>1.4060000000000001</v>
      </c>
      <c r="C12" s="84">
        <v>1.1310000000000002</v>
      </c>
      <c r="D12" s="84">
        <v>1.1709999999999998</v>
      </c>
      <c r="E12" s="84">
        <v>1.0519999999999998</v>
      </c>
      <c r="F12" s="84">
        <v>1.6660000000000004</v>
      </c>
      <c r="G12" s="84">
        <v>2</v>
      </c>
    </row>
    <row r="13" spans="1:7">
      <c r="A13" s="170">
        <v>42689</v>
      </c>
      <c r="B13" s="84">
        <v>1.3640000000000003</v>
      </c>
      <c r="C13" s="84">
        <v>1.1200000000000001</v>
      </c>
      <c r="D13" s="84">
        <v>1.1419999999999999</v>
      </c>
      <c r="E13" s="84">
        <v>1.0699999999999998</v>
      </c>
      <c r="F13" s="84">
        <v>1.665</v>
      </c>
      <c r="G13" s="84">
        <v>1.8079999999999998</v>
      </c>
    </row>
    <row r="14" spans="1:7">
      <c r="A14" s="170">
        <v>42690</v>
      </c>
      <c r="B14" s="84">
        <v>1.367</v>
      </c>
      <c r="C14" s="84">
        <v>1.109</v>
      </c>
      <c r="D14" s="84">
        <v>1.1459999999999999</v>
      </c>
      <c r="E14" s="84">
        <v>1.0879999999999999</v>
      </c>
      <c r="F14" s="84">
        <v>1.6980000000000004</v>
      </c>
      <c r="G14" s="84">
        <v>1.8220000000000001</v>
      </c>
    </row>
    <row r="15" spans="1:7">
      <c r="A15" s="170">
        <v>42691</v>
      </c>
      <c r="B15" s="84">
        <v>1.448</v>
      </c>
      <c r="C15" s="84">
        <v>1.091</v>
      </c>
      <c r="D15" s="84">
        <v>1.1729999999999998</v>
      </c>
      <c r="E15" s="84">
        <v>1.0719999999999998</v>
      </c>
      <c r="F15" s="84">
        <v>1.8029999999999999</v>
      </c>
      <c r="G15" s="84">
        <v>1.9539999999999997</v>
      </c>
    </row>
    <row r="16" spans="1:7">
      <c r="A16" s="170">
        <v>42692</v>
      </c>
      <c r="B16" s="84">
        <v>1.5</v>
      </c>
      <c r="C16" s="84">
        <v>1.0840000000000001</v>
      </c>
      <c r="D16" s="84">
        <v>1.218</v>
      </c>
      <c r="E16" s="84">
        <v>1.1009999999999998</v>
      </c>
      <c r="F16" s="84">
        <v>1.8760000000000003</v>
      </c>
      <c r="G16" s="84">
        <v>2.1109999999999998</v>
      </c>
    </row>
    <row r="17" spans="1:7">
      <c r="A17" s="170">
        <v>42695</v>
      </c>
      <c r="B17" s="84">
        <v>1.46</v>
      </c>
      <c r="C17" s="84">
        <v>1.0860000000000001</v>
      </c>
      <c r="D17" s="84">
        <v>1.1889999999999998</v>
      </c>
      <c r="E17" s="84">
        <v>1.0909999999999997</v>
      </c>
      <c r="F17" s="84">
        <v>1.8559999999999999</v>
      </c>
      <c r="G17" s="84">
        <v>2.101</v>
      </c>
    </row>
    <row r="18" spans="1:7">
      <c r="A18" s="170">
        <v>42696</v>
      </c>
      <c r="B18" s="84">
        <v>1.4570000000000003</v>
      </c>
      <c r="C18" s="84">
        <v>1.0330000000000001</v>
      </c>
      <c r="D18" s="84">
        <v>1.125</v>
      </c>
      <c r="E18" s="84">
        <v>1.0939999999999999</v>
      </c>
      <c r="F18" s="84">
        <v>1.8289999999999997</v>
      </c>
      <c r="G18" s="84">
        <v>2</v>
      </c>
    </row>
    <row r="19" spans="1:7">
      <c r="A19" s="170">
        <v>42697</v>
      </c>
      <c r="B19" s="84">
        <v>1.4950000000000001</v>
      </c>
      <c r="C19" s="84">
        <v>1.0740000000000001</v>
      </c>
      <c r="D19" s="84">
        <v>1.212</v>
      </c>
      <c r="E19" s="84">
        <v>1.0939999999999999</v>
      </c>
      <c r="F19" s="84">
        <v>1.9420000000000002</v>
      </c>
      <c r="G19" s="84">
        <v>2.1349999999999998</v>
      </c>
    </row>
    <row r="20" spans="1:7">
      <c r="A20" s="170">
        <v>42698</v>
      </c>
      <c r="B20" s="84">
        <v>1.4950000000000001</v>
      </c>
      <c r="C20" s="84">
        <v>1.0710000000000002</v>
      </c>
      <c r="D20" s="84">
        <v>1.1989999999999998</v>
      </c>
      <c r="E20" s="84">
        <v>1.093</v>
      </c>
      <c r="F20" s="84">
        <v>1.9420000000000002</v>
      </c>
      <c r="G20" s="84">
        <v>2.1049999999999995</v>
      </c>
    </row>
    <row r="21" spans="1:7">
      <c r="A21" s="170">
        <v>42699</v>
      </c>
      <c r="B21" s="84">
        <v>1.5020000000000002</v>
      </c>
      <c r="C21" s="84">
        <v>1.052</v>
      </c>
      <c r="D21" s="84">
        <v>1.18</v>
      </c>
      <c r="E21" s="84">
        <v>1.103</v>
      </c>
      <c r="F21" s="84">
        <v>1.9420000000000002</v>
      </c>
      <c r="G21" s="84">
        <v>2.1049999999999995</v>
      </c>
    </row>
    <row r="22" spans="1:7">
      <c r="A22" s="170">
        <v>42702</v>
      </c>
      <c r="B22" s="84">
        <v>1.4570000000000003</v>
      </c>
      <c r="C22" s="84">
        <v>1.0170000000000001</v>
      </c>
      <c r="D22" s="84">
        <v>1.1429999999999998</v>
      </c>
      <c r="E22" s="84">
        <v>1.083</v>
      </c>
      <c r="F22" s="84">
        <v>1.7949999999999999</v>
      </c>
      <c r="G22" s="84">
        <v>2.0009999999999994</v>
      </c>
    </row>
    <row r="23" spans="1:7">
      <c r="A23" s="170">
        <v>42703</v>
      </c>
      <c r="B23" s="84">
        <v>1.4359999999999999</v>
      </c>
      <c r="C23" s="84">
        <v>1.0330000000000001</v>
      </c>
      <c r="D23" s="84">
        <v>1.133</v>
      </c>
      <c r="E23" s="84">
        <v>1.081</v>
      </c>
      <c r="F23" s="84">
        <v>1.7949999999999999</v>
      </c>
      <c r="G23" s="84">
        <v>1.9740000000000002</v>
      </c>
    </row>
    <row r="24" spans="1:7">
      <c r="A24" s="170">
        <v>42704</v>
      </c>
      <c r="B24" s="84">
        <v>1.5260000000000002</v>
      </c>
      <c r="C24" s="84">
        <v>1.0870000000000002</v>
      </c>
      <c r="D24" s="84">
        <v>1.1809999999999998</v>
      </c>
      <c r="E24" s="84">
        <v>1.0859999999999999</v>
      </c>
      <c r="F24" s="84">
        <v>1.827</v>
      </c>
      <c r="G24" s="84">
        <v>2.0540000000000003</v>
      </c>
    </row>
    <row r="25" spans="1:7">
      <c r="A25" s="170">
        <v>42705</v>
      </c>
      <c r="B25" s="84">
        <v>1.593</v>
      </c>
      <c r="C25" s="84">
        <v>1.181</v>
      </c>
      <c r="D25" s="84">
        <v>1.2599999999999998</v>
      </c>
      <c r="E25" s="84">
        <v>1.0919999999999999</v>
      </c>
      <c r="F25" s="84">
        <v>2.0700000000000003</v>
      </c>
      <c r="G25" s="84">
        <v>2.1150000000000002</v>
      </c>
    </row>
    <row r="26" spans="1:7">
      <c r="A26" s="170">
        <v>42706</v>
      </c>
      <c r="B26" s="84">
        <v>1.528</v>
      </c>
      <c r="C26" s="84">
        <v>1.093</v>
      </c>
      <c r="D26" s="84">
        <v>1.1429999999999998</v>
      </c>
      <c r="E26" s="84">
        <v>1.1009999999999998</v>
      </c>
      <c r="F26" s="84">
        <v>2.0700000000000003</v>
      </c>
      <c r="G26" s="84">
        <v>2.0880000000000001</v>
      </c>
    </row>
    <row r="27" spans="1:7">
      <c r="A27" s="170">
        <v>42709</v>
      </c>
      <c r="B27" s="84">
        <v>1.5390000000000001</v>
      </c>
      <c r="C27" s="84">
        <v>1.145</v>
      </c>
      <c r="D27" s="84">
        <v>1.1659999999999999</v>
      </c>
      <c r="E27" s="84">
        <v>1.1019999999999999</v>
      </c>
      <c r="F27" s="84">
        <v>1.9880000000000004</v>
      </c>
      <c r="G27" s="84">
        <v>1.9340000000000002</v>
      </c>
    </row>
    <row r="28" spans="1:7">
      <c r="A28" s="170">
        <v>42710</v>
      </c>
      <c r="B28" s="84">
        <v>1.5340000000000003</v>
      </c>
      <c r="C28" s="84">
        <v>1.1850000000000001</v>
      </c>
      <c r="D28" s="84">
        <v>1.1809999999999998</v>
      </c>
      <c r="E28" s="84">
        <v>1.1109999999999998</v>
      </c>
      <c r="F28" s="84">
        <v>1.9409999999999998</v>
      </c>
      <c r="G28" s="84">
        <v>1.9210000000000003</v>
      </c>
    </row>
    <row r="29" spans="1:7">
      <c r="A29" s="170">
        <v>42711</v>
      </c>
      <c r="B29" s="84">
        <v>1.4850000000000003</v>
      </c>
      <c r="C29" s="84">
        <v>1.159</v>
      </c>
      <c r="D29" s="84">
        <v>1.1219999999999999</v>
      </c>
      <c r="E29" s="84">
        <v>1.0929999999999997</v>
      </c>
      <c r="F29" s="84">
        <v>1.8399999999999999</v>
      </c>
      <c r="G29" s="84">
        <v>1.8149999999999995</v>
      </c>
    </row>
    <row r="30" spans="1:7">
      <c r="A30" s="170">
        <v>42712</v>
      </c>
      <c r="B30" s="84">
        <v>1.552</v>
      </c>
      <c r="C30" s="84">
        <v>1.194</v>
      </c>
      <c r="D30" s="84">
        <v>1.145</v>
      </c>
      <c r="E30" s="84">
        <v>1.1099999999999997</v>
      </c>
      <c r="F30" s="84">
        <v>1.8730000000000002</v>
      </c>
      <c r="G30" s="84">
        <v>1.8879999999999999</v>
      </c>
    </row>
    <row r="31" spans="1:7">
      <c r="A31" s="170">
        <v>42713</v>
      </c>
      <c r="B31" s="84">
        <v>1.6120000000000001</v>
      </c>
      <c r="C31" s="84">
        <v>1.177</v>
      </c>
      <c r="D31" s="84">
        <v>1.216</v>
      </c>
      <c r="E31" s="84">
        <v>1.1219999999999997</v>
      </c>
      <c r="F31" s="84">
        <v>1.8730000000000002</v>
      </c>
      <c r="G31" s="84">
        <v>1.9340000000000002</v>
      </c>
    </row>
    <row r="32" spans="1:7">
      <c r="A32" s="170">
        <v>42716</v>
      </c>
      <c r="B32" s="84">
        <v>1.6160000000000001</v>
      </c>
      <c r="C32" s="84">
        <v>1.2110000000000001</v>
      </c>
      <c r="D32" s="84">
        <v>1.23</v>
      </c>
      <c r="E32" s="84">
        <v>1.1489999999999996</v>
      </c>
      <c r="F32" s="84">
        <v>1.9260000000000002</v>
      </c>
      <c r="G32" s="84">
        <v>1.9879999999999995</v>
      </c>
    </row>
    <row r="33" spans="1:7">
      <c r="A33" s="170">
        <v>42717</v>
      </c>
      <c r="B33" s="84">
        <v>1.6160000000000001</v>
      </c>
      <c r="C33" s="84">
        <v>1.1720000000000002</v>
      </c>
      <c r="D33" s="84">
        <v>1.204</v>
      </c>
      <c r="E33" s="84">
        <v>1.1469999999999996</v>
      </c>
      <c r="F33" s="84">
        <v>1.8390000000000004</v>
      </c>
      <c r="G33" s="84">
        <v>1.9340000000000002</v>
      </c>
    </row>
    <row r="34" spans="1:7">
      <c r="A34" s="170">
        <v>42718</v>
      </c>
      <c r="B34" s="84">
        <v>1.7160000000000002</v>
      </c>
      <c r="C34" s="84">
        <v>1.1130000000000002</v>
      </c>
      <c r="D34" s="84">
        <v>1.149</v>
      </c>
      <c r="E34" s="84">
        <v>1.1199999999999997</v>
      </c>
      <c r="F34" s="84">
        <v>1.96</v>
      </c>
      <c r="G34" s="84">
        <v>2.0049999999999999</v>
      </c>
    </row>
    <row r="35" spans="1:7">
      <c r="A35" s="170">
        <v>42719</v>
      </c>
      <c r="B35" s="84">
        <v>1.742</v>
      </c>
      <c r="C35" s="84">
        <v>1.1770000000000003</v>
      </c>
      <c r="D35" s="84">
        <v>1.2509999999999999</v>
      </c>
      <c r="E35" s="84">
        <v>1.1509999999999996</v>
      </c>
      <c r="F35" s="84">
        <v>2.0819999999999999</v>
      </c>
      <c r="G35" s="84">
        <v>2.0209999999999999</v>
      </c>
    </row>
    <row r="36" spans="1:7">
      <c r="A36" s="170">
        <v>42720</v>
      </c>
      <c r="B36" s="84">
        <v>1.7370000000000001</v>
      </c>
      <c r="C36" s="84">
        <v>1.1260000000000003</v>
      </c>
      <c r="D36" s="84">
        <v>1.2009999999999998</v>
      </c>
      <c r="E36" s="84">
        <v>1.1419999999999997</v>
      </c>
      <c r="F36" s="84">
        <v>2.0819999999999999</v>
      </c>
      <c r="G36" s="84">
        <v>2.0279999999999996</v>
      </c>
    </row>
    <row r="37" spans="1:7">
      <c r="A37" s="170">
        <v>42723</v>
      </c>
      <c r="B37" s="84">
        <v>1.6830000000000003</v>
      </c>
      <c r="C37" s="84">
        <v>1.0590000000000004</v>
      </c>
      <c r="D37" s="84">
        <v>1.1619999999999999</v>
      </c>
      <c r="E37" s="84">
        <v>1.1489999999999996</v>
      </c>
      <c r="F37" s="84">
        <v>2.0819999999999999</v>
      </c>
      <c r="G37" s="84">
        <v>1.9710000000000001</v>
      </c>
    </row>
    <row r="38" spans="1:7">
      <c r="A38" s="170">
        <v>42724</v>
      </c>
      <c r="B38" s="84">
        <v>1.7040000000000002</v>
      </c>
      <c r="C38" s="84">
        <v>1.0810000000000004</v>
      </c>
      <c r="D38" s="84">
        <v>1.17</v>
      </c>
      <c r="E38" s="84">
        <v>1.1319999999999997</v>
      </c>
      <c r="F38" s="84">
        <v>2.0410000000000004</v>
      </c>
      <c r="G38" s="84">
        <v>1.9749999999999996</v>
      </c>
    </row>
    <row r="39" spans="1:7">
      <c r="A39" s="170">
        <v>42725</v>
      </c>
      <c r="B39" s="84">
        <v>1.6800000000000002</v>
      </c>
      <c r="C39" s="84">
        <v>1.0590000000000004</v>
      </c>
      <c r="D39" s="84">
        <v>1.1559999999999999</v>
      </c>
      <c r="E39" s="84">
        <v>1.1219999999999997</v>
      </c>
      <c r="F39" s="84">
        <v>1.9859999999999998</v>
      </c>
      <c r="G39" s="84">
        <v>1.9409999999999998</v>
      </c>
    </row>
    <row r="40" spans="1:7">
      <c r="A40" s="170">
        <v>42726</v>
      </c>
      <c r="B40" s="84">
        <v>1.6960000000000002</v>
      </c>
      <c r="C40" s="84">
        <v>1.0720000000000005</v>
      </c>
      <c r="D40" s="84">
        <v>1.1349999999999998</v>
      </c>
      <c r="E40" s="84">
        <v>1.1169999999999998</v>
      </c>
      <c r="F40" s="84">
        <v>2.0670000000000002</v>
      </c>
      <c r="G40" s="84">
        <v>2.0149999999999997</v>
      </c>
    </row>
    <row r="41" spans="1:7">
      <c r="A41" s="170">
        <v>42727</v>
      </c>
      <c r="B41" s="84">
        <v>1.6820000000000004</v>
      </c>
      <c r="C41" s="84">
        <v>1.0330000000000006</v>
      </c>
      <c r="D41" s="84">
        <v>1.1079999999999999</v>
      </c>
      <c r="E41" s="84">
        <v>1.1169999999999998</v>
      </c>
      <c r="F41" s="84">
        <v>2.0670000000000002</v>
      </c>
      <c r="G41" s="84">
        <v>2.0049999999999999</v>
      </c>
    </row>
    <row r="42" spans="1:7">
      <c r="A42" s="170">
        <v>42730</v>
      </c>
      <c r="B42" s="84">
        <v>1.6820000000000004</v>
      </c>
      <c r="C42" s="84">
        <v>1.0330000000000006</v>
      </c>
      <c r="D42" s="84">
        <v>1.1079999999999999</v>
      </c>
      <c r="E42" s="84">
        <v>1.1219999999999997</v>
      </c>
      <c r="F42" s="84">
        <v>2.0670000000000002</v>
      </c>
      <c r="G42" s="84">
        <v>2.0049999999999999</v>
      </c>
    </row>
    <row r="43" spans="1:7">
      <c r="A43" s="170">
        <v>42731</v>
      </c>
      <c r="B43" s="84">
        <v>1.7050000000000001</v>
      </c>
      <c r="C43" s="84">
        <v>1.0190000000000006</v>
      </c>
      <c r="D43" s="84">
        <v>1.1079999999999999</v>
      </c>
      <c r="E43" s="84">
        <v>1.1249999999999996</v>
      </c>
      <c r="F43" s="84">
        <v>2.0670000000000002</v>
      </c>
      <c r="G43" s="84">
        <v>2.0220000000000002</v>
      </c>
    </row>
    <row r="44" spans="1:7">
      <c r="A44" s="170">
        <v>42732</v>
      </c>
      <c r="B44" s="84">
        <v>1.653</v>
      </c>
      <c r="C44" s="84">
        <v>1.0070000000000006</v>
      </c>
      <c r="D44" s="84">
        <v>1.0599999999999998</v>
      </c>
      <c r="E44" s="84">
        <v>1.1209999999999996</v>
      </c>
      <c r="F44" s="84">
        <v>1.9989999999999997</v>
      </c>
      <c r="G44" s="84">
        <v>2.0250000000000004</v>
      </c>
    </row>
    <row r="45" spans="1:7">
      <c r="A45" s="170">
        <v>42733</v>
      </c>
      <c r="B45" s="84">
        <v>1.62</v>
      </c>
      <c r="C45" s="84">
        <v>0.98700000000000054</v>
      </c>
      <c r="D45" s="84">
        <v>0.99799999999999978</v>
      </c>
      <c r="E45" s="84">
        <v>1.1009999999999995</v>
      </c>
      <c r="F45" s="84">
        <v>1.9980000000000002</v>
      </c>
      <c r="G45" s="84">
        <v>1.9719999999999995</v>
      </c>
    </row>
    <row r="46" spans="1:7">
      <c r="A46" s="170">
        <v>42734</v>
      </c>
      <c r="B46" s="84">
        <v>1.589</v>
      </c>
      <c r="C46" s="84">
        <v>1.0200000000000005</v>
      </c>
      <c r="D46" s="84">
        <v>1.0019999999999998</v>
      </c>
      <c r="E46" s="84">
        <v>1.1069999999999995</v>
      </c>
      <c r="F46" s="84">
        <v>1.9710000000000001</v>
      </c>
      <c r="G46" s="84">
        <v>1.9550000000000001</v>
      </c>
    </row>
    <row r="47" spans="1:7">
      <c r="A47" s="170">
        <v>42737</v>
      </c>
      <c r="B47" s="84">
        <v>1.589</v>
      </c>
      <c r="C47" s="84">
        <v>1.0010000000000006</v>
      </c>
      <c r="D47" s="84">
        <v>1.0019999999999998</v>
      </c>
      <c r="E47" s="84">
        <v>1.1069999999999995</v>
      </c>
      <c r="F47" s="84">
        <v>1.9710000000000001</v>
      </c>
      <c r="G47" s="84">
        <v>1.9719999999999995</v>
      </c>
    </row>
    <row r="48" spans="1:7">
      <c r="A48" s="170">
        <v>42738</v>
      </c>
      <c r="B48" s="84">
        <v>1.589</v>
      </c>
      <c r="C48" s="84">
        <v>1.0760000000000005</v>
      </c>
      <c r="D48" s="84">
        <v>1.093</v>
      </c>
      <c r="E48" s="84">
        <v>1.1069999999999995</v>
      </c>
      <c r="F48" s="84">
        <v>1.9509999999999996</v>
      </c>
      <c r="G48" s="84">
        <v>1.9660000000000002</v>
      </c>
    </row>
    <row r="49" spans="1:7">
      <c r="A49" s="170">
        <v>42739</v>
      </c>
      <c r="B49" s="84">
        <v>1.5840000000000001</v>
      </c>
      <c r="C49" s="84">
        <v>1.0880000000000005</v>
      </c>
      <c r="D49" s="84">
        <v>1.0979999999999999</v>
      </c>
      <c r="E49" s="84">
        <v>1.1259999999999994</v>
      </c>
      <c r="F49" s="84">
        <v>1.7949999999999999</v>
      </c>
      <c r="G49" s="84">
        <v>2.0229999999999997</v>
      </c>
    </row>
    <row r="50" spans="1:7">
      <c r="A50" s="170">
        <v>42740</v>
      </c>
      <c r="B50" s="84">
        <v>1.4889999999999999</v>
      </c>
      <c r="C50" s="84">
        <v>1.0550000000000006</v>
      </c>
      <c r="D50" s="84">
        <v>1.0549999999999999</v>
      </c>
      <c r="E50" s="84">
        <v>1.1209999999999996</v>
      </c>
      <c r="F50" s="84">
        <v>1.6159999999999997</v>
      </c>
      <c r="G50" s="84">
        <v>1.9550000000000001</v>
      </c>
    </row>
    <row r="51" spans="1:7">
      <c r="A51" s="170">
        <v>42741</v>
      </c>
      <c r="B51" s="84">
        <v>1.5640000000000001</v>
      </c>
      <c r="C51" s="84">
        <v>1.1100000000000005</v>
      </c>
      <c r="D51" s="84">
        <v>1.1459999999999999</v>
      </c>
      <c r="E51" s="84">
        <v>1.1199999999999997</v>
      </c>
      <c r="F51" s="84">
        <v>1.6879999999999997</v>
      </c>
      <c r="G51" s="84">
        <v>1.9459999999999997</v>
      </c>
    </row>
    <row r="52" spans="1:7">
      <c r="A52" s="170">
        <v>42744</v>
      </c>
      <c r="B52" s="84">
        <v>1.5100000000000002</v>
      </c>
      <c r="C52" s="84">
        <v>1.0900000000000005</v>
      </c>
      <c r="D52" s="84">
        <v>1.0979999999999999</v>
      </c>
      <c r="E52" s="84">
        <v>1.1199999999999997</v>
      </c>
      <c r="F52" s="84">
        <v>1.6280000000000001</v>
      </c>
      <c r="G52" s="84">
        <v>1.9420000000000002</v>
      </c>
    </row>
    <row r="53" spans="1:7">
      <c r="A53" s="170">
        <v>42745</v>
      </c>
      <c r="B53" s="84">
        <v>1.5209999999999999</v>
      </c>
      <c r="C53" s="84">
        <v>1.0970000000000004</v>
      </c>
      <c r="D53" s="84">
        <v>1.125</v>
      </c>
      <c r="E53" s="84">
        <v>1.1249999999999996</v>
      </c>
      <c r="F53" s="84">
        <v>1.6749999999999998</v>
      </c>
      <c r="G53" s="84">
        <v>1.9889999999999999</v>
      </c>
    </row>
    <row r="54" spans="1:7">
      <c r="A54" s="170">
        <v>42746</v>
      </c>
      <c r="B54" s="84">
        <v>1.5170000000000003</v>
      </c>
      <c r="C54" s="84">
        <v>1.1400000000000006</v>
      </c>
      <c r="D54" s="84">
        <v>1.1099999999999999</v>
      </c>
      <c r="E54" s="84">
        <v>1.1259999999999994</v>
      </c>
      <c r="F54" s="84">
        <v>1.6340000000000003</v>
      </c>
      <c r="G54" s="84">
        <v>1.9889999999999999</v>
      </c>
    </row>
    <row r="55" spans="1:7">
      <c r="A55" s="170">
        <v>42747</v>
      </c>
      <c r="B55" s="84">
        <v>1.508</v>
      </c>
      <c r="C55" s="84">
        <v>1.1280000000000006</v>
      </c>
      <c r="D55" s="84">
        <v>1.0619999999999998</v>
      </c>
      <c r="E55" s="84">
        <v>1.1009999999999995</v>
      </c>
      <c r="F55" s="84">
        <v>1.5419999999999998</v>
      </c>
      <c r="G55" s="84">
        <v>1.9550000000000001</v>
      </c>
    </row>
    <row r="56" spans="1:7">
      <c r="A56" s="170">
        <v>42748</v>
      </c>
      <c r="B56" s="84">
        <v>1.5410000000000004</v>
      </c>
      <c r="C56" s="84">
        <v>1.1500000000000006</v>
      </c>
      <c r="D56" s="84">
        <v>1.1269999999999998</v>
      </c>
      <c r="E56" s="84">
        <v>1.1109999999999995</v>
      </c>
      <c r="F56" s="84">
        <v>1.4820000000000002</v>
      </c>
      <c r="G56" s="84">
        <v>1.875</v>
      </c>
    </row>
    <row r="57" spans="1:7">
      <c r="A57" s="170">
        <v>42751</v>
      </c>
      <c r="B57" s="84">
        <v>1.5410000000000004</v>
      </c>
      <c r="C57" s="84">
        <v>1.1350000000000007</v>
      </c>
      <c r="D57" s="84">
        <v>1.075</v>
      </c>
      <c r="E57" s="84">
        <v>1.1139999999999994</v>
      </c>
      <c r="F57" s="84">
        <v>1.4820000000000002</v>
      </c>
      <c r="G57" s="84">
        <v>1.88</v>
      </c>
    </row>
    <row r="58" spans="1:7">
      <c r="A58" s="170">
        <v>42752</v>
      </c>
      <c r="B58" s="84">
        <v>1.4700000000000002</v>
      </c>
      <c r="C58" s="84">
        <v>1.1330000000000007</v>
      </c>
      <c r="D58" s="84">
        <v>1.0719999999999998</v>
      </c>
      <c r="E58" s="84">
        <v>1.1079999999999994</v>
      </c>
      <c r="F58" s="84">
        <v>1.3780000000000001</v>
      </c>
      <c r="G58" s="84">
        <v>1.7679999999999998</v>
      </c>
    </row>
    <row r="59" spans="1:7">
      <c r="A59" s="170">
        <v>42753</v>
      </c>
      <c r="B59" s="84">
        <v>1.5740000000000003</v>
      </c>
      <c r="C59" s="84">
        <v>1.1670000000000007</v>
      </c>
      <c r="D59" s="84">
        <v>1.099</v>
      </c>
      <c r="E59" s="84">
        <v>1.1179999999999994</v>
      </c>
      <c r="F59" s="84">
        <v>1.6059999999999999</v>
      </c>
      <c r="G59" s="84">
        <v>1.9219999999999997</v>
      </c>
    </row>
    <row r="60" spans="1:7">
      <c r="A60" s="170">
        <v>42754</v>
      </c>
      <c r="B60" s="84">
        <v>1.6190000000000002</v>
      </c>
      <c r="C60" s="84">
        <v>1.1910000000000007</v>
      </c>
      <c r="D60" s="84">
        <v>1.1709999999999998</v>
      </c>
      <c r="E60" s="84">
        <v>1.1379999999999995</v>
      </c>
      <c r="F60" s="84">
        <v>1.7190000000000003</v>
      </c>
      <c r="G60" s="84">
        <v>2.016</v>
      </c>
    </row>
    <row r="61" spans="1:7">
      <c r="A61" s="170">
        <v>42755</v>
      </c>
      <c r="B61" s="84">
        <v>1.6120000000000001</v>
      </c>
      <c r="C61" s="84">
        <v>1.2330000000000008</v>
      </c>
      <c r="D61" s="84">
        <v>1.194</v>
      </c>
      <c r="E61" s="84">
        <v>1.1269999999999996</v>
      </c>
      <c r="F61" s="84">
        <v>1.7190000000000003</v>
      </c>
      <c r="G61" s="84">
        <v>1.9550000000000001</v>
      </c>
    </row>
    <row r="62" spans="1:7">
      <c r="A62" s="170">
        <v>42758</v>
      </c>
      <c r="B62" s="84">
        <v>1.5420000000000003</v>
      </c>
      <c r="C62" s="84">
        <v>1.1750000000000007</v>
      </c>
      <c r="D62" s="84">
        <v>1.1299999999999999</v>
      </c>
      <c r="E62" s="84">
        <v>1.1179999999999997</v>
      </c>
      <c r="F62" s="84">
        <v>1.6189999999999998</v>
      </c>
      <c r="G62" s="84">
        <v>1.9550000000000001</v>
      </c>
    </row>
    <row r="63" spans="1:7">
      <c r="A63" s="170">
        <v>42759</v>
      </c>
      <c r="B63" s="84">
        <v>1.6100000000000003</v>
      </c>
      <c r="C63" s="84">
        <v>1.2200000000000006</v>
      </c>
      <c r="D63" s="84">
        <v>1.165</v>
      </c>
      <c r="E63" s="84">
        <v>1.1129999999999995</v>
      </c>
      <c r="F63" s="84">
        <v>1.7190000000000003</v>
      </c>
      <c r="G63" s="84">
        <v>1.9889999999999999</v>
      </c>
    </row>
    <row r="64" spans="1:7">
      <c r="A64" s="170">
        <v>42760</v>
      </c>
      <c r="B64" s="84">
        <v>1.657</v>
      </c>
      <c r="C64" s="84">
        <v>1.2760000000000007</v>
      </c>
      <c r="D64" s="84">
        <v>1.234</v>
      </c>
      <c r="E64" s="84">
        <v>1.1349999999999996</v>
      </c>
      <c r="F64" s="84">
        <v>1.7919999999999998</v>
      </c>
      <c r="G64" s="84">
        <v>1.9550000000000001</v>
      </c>
    </row>
    <row r="65" spans="1:7">
      <c r="A65" s="170">
        <v>42761</v>
      </c>
      <c r="B65" s="84">
        <v>1.649</v>
      </c>
      <c r="C65" s="84">
        <v>1.2960000000000007</v>
      </c>
      <c r="D65" s="84">
        <v>1.278</v>
      </c>
      <c r="E65" s="84">
        <v>1.1519999999999995</v>
      </c>
      <c r="F65" s="84">
        <v>1.665</v>
      </c>
      <c r="G65" s="84">
        <v>1.9299999999999997</v>
      </c>
    </row>
    <row r="66" spans="1:7">
      <c r="A66" s="170">
        <v>42762</v>
      </c>
      <c r="B66" s="84">
        <v>1.629</v>
      </c>
      <c r="C66" s="84">
        <v>1.2740000000000007</v>
      </c>
      <c r="D66" s="84">
        <v>1.234</v>
      </c>
      <c r="E66" s="84">
        <v>1.1449999999999996</v>
      </c>
      <c r="F66" s="84">
        <v>1.5190000000000001</v>
      </c>
      <c r="G66" s="84">
        <v>1.9550000000000001</v>
      </c>
    </row>
    <row r="67" spans="1:7">
      <c r="A67" s="170">
        <v>42765</v>
      </c>
      <c r="B67" s="84">
        <v>1.633</v>
      </c>
      <c r="C67" s="84">
        <v>1.2610000000000006</v>
      </c>
      <c r="D67" s="84">
        <v>1.2069999999999999</v>
      </c>
      <c r="E67" s="84">
        <v>1.1459999999999995</v>
      </c>
      <c r="F67" s="84">
        <v>1.585</v>
      </c>
      <c r="G67" s="84">
        <v>1.8979999999999997</v>
      </c>
    </row>
    <row r="68" spans="1:7">
      <c r="A68" s="170">
        <v>42766</v>
      </c>
      <c r="B68" s="84">
        <v>1.5980000000000003</v>
      </c>
      <c r="C68" s="84">
        <v>1.2480000000000007</v>
      </c>
      <c r="D68" s="84">
        <v>1.18</v>
      </c>
      <c r="E68" s="84">
        <v>1.1479999999999995</v>
      </c>
      <c r="F68" s="84">
        <v>1.4790000000000001</v>
      </c>
      <c r="G68" s="84">
        <v>1.8460000000000001</v>
      </c>
    </row>
    <row r="69" spans="1:7">
      <c r="A69" s="170">
        <v>42767</v>
      </c>
      <c r="B69" s="84">
        <v>1.6150000000000002</v>
      </c>
      <c r="C69" s="84">
        <v>1.2800000000000007</v>
      </c>
      <c r="D69" s="84">
        <v>1.212</v>
      </c>
      <c r="E69" s="84">
        <v>1.1589999999999994</v>
      </c>
      <c r="F69" s="84">
        <v>1.5110000000000001</v>
      </c>
      <c r="G69" s="84">
        <v>1.8680000000000003</v>
      </c>
    </row>
    <row r="70" spans="1:7">
      <c r="A70" s="170">
        <v>42768</v>
      </c>
      <c r="B70" s="84">
        <v>1.6190000000000002</v>
      </c>
      <c r="C70" s="84">
        <v>1.2390000000000008</v>
      </c>
      <c r="D70" s="84">
        <v>1.1459999999999999</v>
      </c>
      <c r="E70" s="84">
        <v>1.1769999999999994</v>
      </c>
      <c r="F70" s="84">
        <v>1.5040000000000004</v>
      </c>
      <c r="G70" s="84">
        <v>1.8209999999999997</v>
      </c>
    </row>
    <row r="71" spans="1:7">
      <c r="A71" s="170">
        <v>42769</v>
      </c>
      <c r="B71" s="84">
        <v>1.6100000000000003</v>
      </c>
      <c r="C71" s="84">
        <v>1.2240000000000006</v>
      </c>
      <c r="D71" s="84">
        <v>1.1149999999999998</v>
      </c>
      <c r="E71" s="84">
        <v>1.1609999999999994</v>
      </c>
      <c r="F71" s="84">
        <v>1.399</v>
      </c>
      <c r="G71" s="84">
        <v>1.8040000000000003</v>
      </c>
    </row>
    <row r="72" spans="1:7">
      <c r="A72" s="170">
        <v>42772</v>
      </c>
      <c r="B72" s="84">
        <v>1.5529999999999999</v>
      </c>
      <c r="C72" s="84">
        <v>1.1820000000000006</v>
      </c>
      <c r="D72" s="84">
        <v>1.0799999999999998</v>
      </c>
      <c r="E72" s="84">
        <v>1.1669999999999994</v>
      </c>
      <c r="F72" s="84">
        <v>1.3209999999999997</v>
      </c>
      <c r="G72" s="84">
        <v>1.7869999999999999</v>
      </c>
    </row>
    <row r="73" spans="1:7">
      <c r="A73" s="170">
        <v>42773</v>
      </c>
      <c r="B73" s="84">
        <v>1.5380000000000003</v>
      </c>
      <c r="C73" s="84">
        <v>1.1620000000000006</v>
      </c>
      <c r="D73" s="84">
        <v>1.0519999999999998</v>
      </c>
      <c r="E73" s="84">
        <v>1.1689999999999994</v>
      </c>
      <c r="F73" s="84">
        <v>1.4050000000000002</v>
      </c>
      <c r="G73" s="84">
        <v>1.7969999999999997</v>
      </c>
    </row>
    <row r="74" spans="1:7">
      <c r="A74" s="170">
        <v>42774</v>
      </c>
      <c r="B74" s="84">
        <v>1.4810000000000003</v>
      </c>
      <c r="C74" s="84">
        <v>1.1080000000000005</v>
      </c>
      <c r="D74" s="84">
        <v>0.97499999999999987</v>
      </c>
      <c r="E74" s="84">
        <v>1.1589999999999994</v>
      </c>
      <c r="F74" s="84">
        <v>1.3070000000000004</v>
      </c>
      <c r="G74" s="84">
        <v>1.7069999999999999</v>
      </c>
    </row>
    <row r="75" spans="1:7">
      <c r="A75" s="170">
        <v>42775</v>
      </c>
      <c r="B75" s="84">
        <v>1.54</v>
      </c>
      <c r="C75" s="84">
        <v>1.1240000000000006</v>
      </c>
      <c r="D75" s="84">
        <v>1.0089999999999999</v>
      </c>
      <c r="E75" s="84">
        <v>1.1599999999999993</v>
      </c>
      <c r="F75" s="84">
        <v>1.3200000000000003</v>
      </c>
      <c r="G75" s="84">
        <v>1.734</v>
      </c>
    </row>
    <row r="76" spans="1:7">
      <c r="A76" s="170">
        <v>42776</v>
      </c>
      <c r="B76" s="84">
        <v>1.552</v>
      </c>
      <c r="C76" s="84">
        <v>1.1320000000000006</v>
      </c>
      <c r="D76" s="84">
        <v>1.0189999999999999</v>
      </c>
      <c r="E76" s="84">
        <v>1.1529999999999991</v>
      </c>
      <c r="F76" s="84">
        <v>1.242</v>
      </c>
      <c r="G76" s="84">
        <v>1.7199999999999998</v>
      </c>
    </row>
    <row r="77" spans="1:7">
      <c r="A77" s="170">
        <v>42779</v>
      </c>
      <c r="B77" s="84">
        <v>1.581</v>
      </c>
      <c r="C77" s="84">
        <v>1.1430000000000007</v>
      </c>
      <c r="D77" s="84">
        <v>1.0559999999999998</v>
      </c>
      <c r="E77" s="84">
        <v>1.153999999999999</v>
      </c>
      <c r="F77" s="84">
        <v>1.2160000000000002</v>
      </c>
      <c r="G77" s="84">
        <v>1.6869999999999998</v>
      </c>
    </row>
    <row r="78" spans="1:7">
      <c r="A78" s="170">
        <v>42780</v>
      </c>
      <c r="B78" s="84">
        <v>1.6150000000000002</v>
      </c>
      <c r="C78" s="84">
        <v>1.1780000000000006</v>
      </c>
      <c r="D78" s="84">
        <v>1.073</v>
      </c>
      <c r="E78" s="84">
        <v>1.1589999999999989</v>
      </c>
      <c r="F78" s="84">
        <v>1.274</v>
      </c>
      <c r="G78" s="84">
        <v>1.7279999999999998</v>
      </c>
    </row>
    <row r="79" spans="1:7">
      <c r="A79" s="170">
        <v>42781</v>
      </c>
      <c r="B79" s="84">
        <v>1.6379999999999999</v>
      </c>
      <c r="C79" s="84">
        <v>1.1850000000000005</v>
      </c>
      <c r="D79" s="84">
        <v>1.0599999999999998</v>
      </c>
      <c r="E79" s="84">
        <v>1.1519999999999988</v>
      </c>
      <c r="F79" s="84">
        <v>1.37</v>
      </c>
      <c r="G79" s="84">
        <v>1.7370000000000001</v>
      </c>
    </row>
    <row r="80" spans="1:7">
      <c r="A80" s="170">
        <v>42782</v>
      </c>
      <c r="B80" s="84">
        <v>1.5920000000000001</v>
      </c>
      <c r="C80" s="84">
        <v>1.1610000000000005</v>
      </c>
      <c r="D80" s="84">
        <v>1.0219999999999998</v>
      </c>
      <c r="E80" s="84">
        <v>1.1599999999999988</v>
      </c>
      <c r="F80" s="84">
        <v>1.3959999999999999</v>
      </c>
      <c r="G80" s="84">
        <v>1.7869999999999999</v>
      </c>
    </row>
    <row r="81" spans="1:7">
      <c r="A81" s="170">
        <v>42783</v>
      </c>
      <c r="B81" s="84">
        <v>1.56</v>
      </c>
      <c r="C81" s="84">
        <v>1.1140000000000005</v>
      </c>
      <c r="D81" s="84">
        <v>0.97399999999999998</v>
      </c>
      <c r="E81" s="84">
        <v>1.1549999999999989</v>
      </c>
      <c r="F81" s="84">
        <v>1.3959999999999999</v>
      </c>
      <c r="G81" s="84">
        <v>1.7729999999999997</v>
      </c>
    </row>
    <row r="82" spans="1:7">
      <c r="A82" s="79"/>
      <c r="B82" s="79"/>
      <c r="C82" s="79"/>
      <c r="D82" s="79"/>
      <c r="E82" s="79"/>
      <c r="F82" s="79"/>
      <c r="G82" s="79"/>
    </row>
  </sheetData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83"/>
  <sheetViews>
    <sheetView showGridLines="0" workbookViewId="0"/>
  </sheetViews>
  <sheetFormatPr defaultRowHeight="16.5"/>
  <cols>
    <col min="1" max="2" width="11.25" customWidth="1"/>
    <col min="3" max="3" width="10.25" customWidth="1"/>
    <col min="4" max="4" width="12.25" customWidth="1"/>
    <col min="5" max="5" width="12.625" customWidth="1"/>
    <col min="6" max="6" width="12.875" customWidth="1"/>
  </cols>
  <sheetData>
    <row r="1" spans="1:6">
      <c r="A1" s="78" t="s">
        <v>314</v>
      </c>
      <c r="B1" s="79"/>
      <c r="C1" s="2"/>
    </row>
    <row r="2" spans="1:6">
      <c r="A2" s="54"/>
      <c r="B2" s="79"/>
      <c r="C2" s="2"/>
    </row>
    <row r="3" spans="1:6">
      <c r="A3" s="78" t="s">
        <v>470</v>
      </c>
      <c r="B3" s="79"/>
      <c r="C3" s="2"/>
    </row>
    <row r="4" spans="1:6">
      <c r="A4" s="54" t="s">
        <v>460</v>
      </c>
      <c r="B4" s="79"/>
      <c r="C4" s="2"/>
    </row>
    <row r="7" spans="1:6">
      <c r="A7" s="79"/>
      <c r="B7" s="100" t="s">
        <v>471</v>
      </c>
      <c r="C7" s="100" t="s">
        <v>472</v>
      </c>
      <c r="D7" s="100" t="s">
        <v>473</v>
      </c>
      <c r="E7" s="100" t="s">
        <v>474</v>
      </c>
      <c r="F7" s="100" t="s">
        <v>475</v>
      </c>
    </row>
    <row r="8" spans="1:6">
      <c r="A8" s="171">
        <v>42682</v>
      </c>
      <c r="B8" s="84">
        <v>100</v>
      </c>
      <c r="C8" s="84">
        <v>100</v>
      </c>
      <c r="D8" s="84">
        <v>100</v>
      </c>
      <c r="E8" s="84">
        <v>100</v>
      </c>
      <c r="F8" s="84">
        <v>100</v>
      </c>
    </row>
    <row r="9" spans="1:6">
      <c r="A9" s="171">
        <v>42683</v>
      </c>
      <c r="B9" s="84">
        <v>98.941856659757846</v>
      </c>
      <c r="C9" s="84">
        <v>99.517365382795475</v>
      </c>
      <c r="D9" s="84">
        <v>100.21091811414391</v>
      </c>
      <c r="E9" s="84">
        <v>98.23897811124202</v>
      </c>
      <c r="F9" s="84">
        <v>92.33319895182423</v>
      </c>
    </row>
    <row r="10" spans="1:6">
      <c r="A10" s="171">
        <v>42684</v>
      </c>
      <c r="B10" s="84">
        <v>98.801742919389994</v>
      </c>
      <c r="C10" s="84">
        <v>98.436768697931285</v>
      </c>
      <c r="D10" s="84">
        <v>101.40615191462649</v>
      </c>
      <c r="E10" s="84">
        <v>93.380879405870559</v>
      </c>
      <c r="F10" s="84">
        <v>89.051002653654379</v>
      </c>
    </row>
    <row r="11" spans="1:6">
      <c r="A11" s="171">
        <v>42685</v>
      </c>
      <c r="B11" s="84">
        <v>98.469221582890043</v>
      </c>
      <c r="C11" s="84">
        <v>98.602906704172511</v>
      </c>
      <c r="D11" s="84">
        <v>101.76389063878038</v>
      </c>
      <c r="E11" s="84">
        <v>93.131117185433396</v>
      </c>
      <c r="F11" s="84">
        <v>87.881549411967868</v>
      </c>
    </row>
    <row r="12" spans="1:6">
      <c r="A12" s="171">
        <v>42688</v>
      </c>
      <c r="B12" s="84">
        <v>97.380287738887716</v>
      </c>
      <c r="C12" s="84">
        <v>96.993174691016407</v>
      </c>
      <c r="D12" s="84">
        <v>100.88683487384461</v>
      </c>
      <c r="E12" s="84">
        <v>92.260656883298395</v>
      </c>
      <c r="F12" s="84">
        <v>88.555189313021401</v>
      </c>
    </row>
    <row r="13" spans="1:6">
      <c r="A13" s="171">
        <v>42689</v>
      </c>
      <c r="B13" s="84">
        <v>97.254986060476128</v>
      </c>
      <c r="C13" s="84">
        <v>96.300366300366306</v>
      </c>
      <c r="D13" s="84">
        <v>100.58530510585304</v>
      </c>
      <c r="E13" s="84">
        <v>92.260656883298395</v>
      </c>
      <c r="F13" s="84">
        <v>90.394928340610306</v>
      </c>
    </row>
    <row r="14" spans="1:6">
      <c r="A14" s="171">
        <v>42690</v>
      </c>
      <c r="B14" s="84">
        <v>96.963865725892688</v>
      </c>
      <c r="C14" s="84">
        <v>96.40630729739641</v>
      </c>
      <c r="D14" s="84">
        <v>100.49769814607441</v>
      </c>
      <c r="E14" s="84">
        <v>92.48146634755706</v>
      </c>
      <c r="F14" s="84">
        <v>90.66778830690059</v>
      </c>
    </row>
    <row r="15" spans="1:6">
      <c r="A15" s="171">
        <v>42691</v>
      </c>
      <c r="B15" s="84">
        <v>96.366340841479001</v>
      </c>
      <c r="C15" s="84">
        <v>95.495822738830356</v>
      </c>
      <c r="D15" s="84">
        <v>100.298025580529</v>
      </c>
      <c r="E15" s="84">
        <v>92.619332963082059</v>
      </c>
      <c r="F15" s="84">
        <v>89.69092350919793</v>
      </c>
    </row>
    <row r="16" spans="1:6">
      <c r="A16" s="171">
        <v>42692</v>
      </c>
      <c r="B16" s="84">
        <v>96.039813638288905</v>
      </c>
      <c r="C16" s="84">
        <v>94.815616265440426</v>
      </c>
      <c r="D16" s="84">
        <v>99.716049382716037</v>
      </c>
      <c r="E16" s="84">
        <v>93.695665030457164</v>
      </c>
      <c r="F16" s="84">
        <v>88.757235933829079</v>
      </c>
    </row>
    <row r="17" spans="1:6">
      <c r="A17" s="171">
        <v>42695</v>
      </c>
      <c r="B17" s="84">
        <v>96.397066638325057</v>
      </c>
      <c r="C17" s="84">
        <v>94.892618660891515</v>
      </c>
      <c r="D17" s="84">
        <v>100.91204397801098</v>
      </c>
      <c r="E17" s="84">
        <v>94.539921231650567</v>
      </c>
      <c r="F17" s="84">
        <v>89.599256705542942</v>
      </c>
    </row>
    <row r="18" spans="1:6">
      <c r="A18" s="171">
        <v>42696</v>
      </c>
      <c r="B18" s="84">
        <v>96.386822529224276</v>
      </c>
      <c r="C18" s="84">
        <v>94.61939895627134</v>
      </c>
      <c r="D18" s="84">
        <v>100.33540372670805</v>
      </c>
      <c r="E18" s="84">
        <v>94.407532103804797</v>
      </c>
      <c r="F18" s="84">
        <v>88.966685927098482</v>
      </c>
    </row>
    <row r="19" spans="1:6">
      <c r="A19" s="171">
        <v>42697</v>
      </c>
      <c r="B19" s="84">
        <v>95.705392001688338</v>
      </c>
      <c r="C19" s="84">
        <v>93.458940632776375</v>
      </c>
      <c r="D19" s="84">
        <v>100.48519532221944</v>
      </c>
      <c r="E19" s="84">
        <v>93.460755685337602</v>
      </c>
      <c r="F19" s="84">
        <v>88.752506708776153</v>
      </c>
    </row>
    <row r="20" spans="1:6">
      <c r="A20" s="171">
        <v>42698</v>
      </c>
      <c r="B20" s="84">
        <v>95.725593667546207</v>
      </c>
      <c r="C20" s="84">
        <v>92.790964440130566</v>
      </c>
      <c r="D20" s="84">
        <v>100.5727804756568</v>
      </c>
      <c r="E20" s="84">
        <v>93.281912388130024</v>
      </c>
      <c r="F20" s="84">
        <v>88.326801355566175</v>
      </c>
    </row>
    <row r="21" spans="1:6">
      <c r="A21" s="171">
        <v>42699</v>
      </c>
      <c r="B21" s="84">
        <v>96.080508474576305</v>
      </c>
      <c r="C21" s="84">
        <v>92.881116410528151</v>
      </c>
      <c r="D21" s="84">
        <v>100.79870210907274</v>
      </c>
      <c r="E21" s="84">
        <v>92.809232301338582</v>
      </c>
      <c r="F21" s="84">
        <v>88.71297291539571</v>
      </c>
    </row>
    <row r="22" spans="1:6">
      <c r="A22" s="171">
        <v>42702</v>
      </c>
      <c r="B22" s="84">
        <v>96.243633276740269</v>
      </c>
      <c r="C22" s="84">
        <v>93.943183848490222</v>
      </c>
      <c r="D22" s="84">
        <v>100.28557238639183</v>
      </c>
      <c r="E22" s="84">
        <v>93.535246191994347</v>
      </c>
      <c r="F22" s="84">
        <v>88.814025971507945</v>
      </c>
    </row>
    <row r="23" spans="1:6">
      <c r="A23" s="171">
        <v>42703</v>
      </c>
      <c r="B23" s="84">
        <v>96.592119275825382</v>
      </c>
      <c r="C23" s="84">
        <v>93.57536928279049</v>
      </c>
      <c r="D23" s="84">
        <v>100.89943785134288</v>
      </c>
      <c r="E23" s="84">
        <v>93.391888705494011</v>
      </c>
      <c r="F23" s="84">
        <v>88.842879031788826</v>
      </c>
    </row>
    <row r="24" spans="1:6">
      <c r="A24" s="171">
        <v>42704</v>
      </c>
      <c r="B24" s="84">
        <v>96.039813638288905</v>
      </c>
      <c r="C24" s="84">
        <v>91.874890791542867</v>
      </c>
      <c r="D24" s="84">
        <v>101.01300650325162</v>
      </c>
      <c r="E24" s="84">
        <v>93.58497253234097</v>
      </c>
      <c r="F24" s="84">
        <v>89.055763744088495</v>
      </c>
    </row>
    <row r="25" spans="1:6">
      <c r="A25" s="171">
        <v>42705</v>
      </c>
      <c r="B25" s="84">
        <v>96.705405693570796</v>
      </c>
      <c r="C25" s="84">
        <v>92.164767747589792</v>
      </c>
      <c r="D25" s="84">
        <v>101.69982372198436</v>
      </c>
      <c r="E25" s="84">
        <v>91.45908500505125</v>
      </c>
      <c r="F25" s="84">
        <v>88.18057126356571</v>
      </c>
    </row>
    <row r="26" spans="1:6">
      <c r="A26" s="171">
        <v>42706</v>
      </c>
      <c r="B26" s="84">
        <v>96.746666666666712</v>
      </c>
      <c r="C26" s="84">
        <v>92.643819927759608</v>
      </c>
      <c r="D26" s="84">
        <v>102.81313645621178</v>
      </c>
      <c r="E26" s="84">
        <v>91.132905749374459</v>
      </c>
      <c r="F26" s="84">
        <v>88.823498043930357</v>
      </c>
    </row>
    <row r="27" spans="1:6">
      <c r="A27" s="171">
        <v>42709</v>
      </c>
      <c r="B27" s="84">
        <v>97.63186221743814</v>
      </c>
      <c r="C27" s="84">
        <v>92.367149758454062</v>
      </c>
      <c r="D27" s="84">
        <v>102.82622533418201</v>
      </c>
      <c r="E27" s="84">
        <v>92.567922874671339</v>
      </c>
      <c r="F27" s="84">
        <v>88.969277906993668</v>
      </c>
    </row>
    <row r="28" spans="1:6">
      <c r="A28" s="171">
        <v>42710</v>
      </c>
      <c r="B28" s="84">
        <v>97.213290460878923</v>
      </c>
      <c r="C28" s="84">
        <v>92.229433432731042</v>
      </c>
      <c r="D28" s="84">
        <v>102.39604462474639</v>
      </c>
      <c r="E28" s="84">
        <v>92.920821114369488</v>
      </c>
      <c r="F28" s="84">
        <v>89.843531644266179</v>
      </c>
    </row>
    <row r="29" spans="1:6">
      <c r="A29" s="171">
        <v>42711</v>
      </c>
      <c r="B29" s="84">
        <v>97.52688172043014</v>
      </c>
      <c r="C29" s="84">
        <v>92.432099850575682</v>
      </c>
      <c r="D29" s="84">
        <v>101.98232323232317</v>
      </c>
      <c r="E29" s="84">
        <v>93.400147383935149</v>
      </c>
      <c r="F29" s="84">
        <v>90.101989633840503</v>
      </c>
    </row>
    <row r="30" spans="1:6">
      <c r="A30" s="171">
        <v>42712</v>
      </c>
      <c r="B30" s="84">
        <v>96.274280861904288</v>
      </c>
      <c r="C30" s="84">
        <v>92.213258505787394</v>
      </c>
      <c r="D30" s="84">
        <v>101.66142227816231</v>
      </c>
      <c r="E30" s="84">
        <v>93.876099902230905</v>
      </c>
      <c r="F30" s="84">
        <v>90.182702340873746</v>
      </c>
    </row>
    <row r="31" spans="1:6">
      <c r="A31" s="171">
        <v>42713</v>
      </c>
      <c r="B31" s="84">
        <v>95.786249867990321</v>
      </c>
      <c r="C31" s="84">
        <v>91.189732917100201</v>
      </c>
      <c r="D31" s="84">
        <v>101.57193158953716</v>
      </c>
      <c r="E31" s="84">
        <v>93.740015383705114</v>
      </c>
      <c r="F31" s="84">
        <v>89.863360373527428</v>
      </c>
    </row>
    <row r="32" spans="1:6">
      <c r="A32" s="171">
        <v>42716</v>
      </c>
      <c r="B32" s="84">
        <v>96.468836417783464</v>
      </c>
      <c r="C32" s="84">
        <v>91.427577812554304</v>
      </c>
      <c r="D32" s="84">
        <v>102.38306502725307</v>
      </c>
      <c r="E32" s="84">
        <v>94.933636935614345</v>
      </c>
      <c r="F32" s="84">
        <v>90.641324996042414</v>
      </c>
    </row>
    <row r="33" spans="1:6">
      <c r="A33" s="171">
        <v>42717</v>
      </c>
      <c r="B33" s="84">
        <v>96.376580597173543</v>
      </c>
      <c r="C33" s="84">
        <v>91.292646931157194</v>
      </c>
      <c r="D33" s="84">
        <v>102.22756613086945</v>
      </c>
      <c r="E33" s="84">
        <v>95.027591170825346</v>
      </c>
      <c r="F33" s="84">
        <v>90.352581488239068</v>
      </c>
    </row>
    <row r="34" spans="1:6">
      <c r="A34" s="171">
        <v>42718</v>
      </c>
      <c r="B34" s="84">
        <v>95.564218733537075</v>
      </c>
      <c r="C34" s="84">
        <v>89.849624060150333</v>
      </c>
      <c r="D34" s="84">
        <v>101.48259831637134</v>
      </c>
      <c r="E34" s="84">
        <v>93.981907162983831</v>
      </c>
      <c r="F34" s="84">
        <v>89.506028098559895</v>
      </c>
    </row>
    <row r="35" spans="1:6">
      <c r="A35" s="171">
        <v>42719</v>
      </c>
      <c r="B35" s="84">
        <v>94.449651150682115</v>
      </c>
      <c r="C35" s="84">
        <v>88.982907429345033</v>
      </c>
      <c r="D35" s="84">
        <v>100.31048186785885</v>
      </c>
      <c r="E35" s="84">
        <v>94.160649014888122</v>
      </c>
      <c r="F35" s="84">
        <v>90.1143975684369</v>
      </c>
    </row>
    <row r="36" spans="1:6">
      <c r="A36" s="171">
        <v>42720</v>
      </c>
      <c r="B36" s="84">
        <v>94.795150501672296</v>
      </c>
      <c r="C36" s="84">
        <v>89.171542440430727</v>
      </c>
      <c r="D36" s="84">
        <v>100.86163836163831</v>
      </c>
      <c r="E36" s="84">
        <v>93.526963605773489</v>
      </c>
      <c r="F36" s="84">
        <v>89.643093030651443</v>
      </c>
    </row>
    <row r="37" spans="1:6">
      <c r="A37" s="171">
        <v>42723</v>
      </c>
      <c r="B37" s="84">
        <v>94.351399146988499</v>
      </c>
      <c r="C37" s="84">
        <v>89.811256298573738</v>
      </c>
      <c r="D37" s="84">
        <v>100.08674101610899</v>
      </c>
      <c r="E37" s="84">
        <v>94.037691052084881</v>
      </c>
      <c r="F37" s="84">
        <v>89.876143526353218</v>
      </c>
    </row>
    <row r="38" spans="1:6">
      <c r="A38" s="171">
        <v>42724</v>
      </c>
      <c r="B38" s="84">
        <v>94.21418925937472</v>
      </c>
      <c r="C38" s="84">
        <v>89.224503648396407</v>
      </c>
      <c r="D38" s="84">
        <v>99.901051329622703</v>
      </c>
      <c r="E38" s="84">
        <v>94.576605080142087</v>
      </c>
      <c r="F38" s="84">
        <v>89.560716188539615</v>
      </c>
    </row>
    <row r="39" spans="1:6">
      <c r="A39" s="171">
        <v>42725</v>
      </c>
      <c r="B39" s="84">
        <v>94.548107995413346</v>
      </c>
      <c r="C39" s="84">
        <v>89.459804338579332</v>
      </c>
      <c r="D39" s="84">
        <v>99.777640518838737</v>
      </c>
      <c r="E39" s="84">
        <v>95.12744303341438</v>
      </c>
      <c r="F39" s="84">
        <v>89.126807699229985</v>
      </c>
    </row>
    <row r="40" spans="1:6">
      <c r="A40" s="171">
        <v>42726</v>
      </c>
      <c r="B40" s="84">
        <v>94.66652750234843</v>
      </c>
      <c r="C40" s="84">
        <v>89.46741534796665</v>
      </c>
      <c r="D40" s="84">
        <v>99.213855791671719</v>
      </c>
      <c r="E40" s="84">
        <v>96.263215457528261</v>
      </c>
      <c r="F40" s="84">
        <v>88.262553470268614</v>
      </c>
    </row>
    <row r="41" spans="1:6">
      <c r="A41" s="171">
        <v>42727</v>
      </c>
      <c r="B41" s="84">
        <v>94.834797156001684</v>
      </c>
      <c r="C41" s="84">
        <v>89.627546237109016</v>
      </c>
      <c r="D41" s="84">
        <v>99.238235655485866</v>
      </c>
      <c r="E41" s="84">
        <v>96.89019356022385</v>
      </c>
      <c r="F41" s="84">
        <v>88.903660933064856</v>
      </c>
    </row>
    <row r="42" spans="1:6">
      <c r="A42" s="171">
        <v>42730</v>
      </c>
      <c r="B42" s="84">
        <v>94.824882383690564</v>
      </c>
      <c r="C42" s="84">
        <v>89.803586678052937</v>
      </c>
      <c r="D42" s="84">
        <v>99.226044226044166</v>
      </c>
      <c r="E42" s="84">
        <v>96.603658536585371</v>
      </c>
      <c r="F42" s="84">
        <v>88.794657568767349</v>
      </c>
    </row>
    <row r="43" spans="1:6">
      <c r="A43" s="171">
        <v>42731</v>
      </c>
      <c r="B43" s="84">
        <v>94.844714001882281</v>
      </c>
      <c r="C43" s="84">
        <v>89.551222004598472</v>
      </c>
      <c r="D43" s="84">
        <v>99.116456006871942</v>
      </c>
      <c r="E43" s="84">
        <v>96.798435877069721</v>
      </c>
      <c r="F43" s="84">
        <v>88.262128299123788</v>
      </c>
    </row>
    <row r="44" spans="1:6">
      <c r="A44" s="171">
        <v>42732</v>
      </c>
      <c r="B44" s="84">
        <v>94.439816743023769</v>
      </c>
      <c r="C44" s="84">
        <v>89.681050656660403</v>
      </c>
      <c r="D44" s="84">
        <v>98.752903777967902</v>
      </c>
      <c r="E44" s="84">
        <v>96.668497162731114</v>
      </c>
      <c r="F44" s="84">
        <v>88.283391875418616</v>
      </c>
    </row>
    <row r="45" spans="1:6">
      <c r="A45" s="171">
        <v>42733</v>
      </c>
      <c r="B45" s="84">
        <v>95.153168275283264</v>
      </c>
      <c r="C45" s="84">
        <v>90.235112407756986</v>
      </c>
      <c r="D45" s="84">
        <v>99.043531575720337</v>
      </c>
      <c r="E45" s="84">
        <v>97.381523142172227</v>
      </c>
      <c r="F45" s="84">
        <v>88.394980726646466</v>
      </c>
    </row>
    <row r="46" spans="1:6">
      <c r="A46" s="171">
        <v>42734</v>
      </c>
      <c r="B46" s="84">
        <v>95.413423101199285</v>
      </c>
      <c r="C46" s="84">
        <v>89.911080711354316</v>
      </c>
      <c r="D46" s="84">
        <v>99.703740278977818</v>
      </c>
      <c r="E46" s="84">
        <v>97.339641189481441</v>
      </c>
      <c r="F46" s="84">
        <v>88.398818943224398</v>
      </c>
    </row>
    <row r="47" spans="1:6">
      <c r="A47" s="171">
        <v>42737</v>
      </c>
      <c r="B47" s="84">
        <v>94.824882383690579</v>
      </c>
      <c r="C47" s="84">
        <v>89.459804338579346</v>
      </c>
      <c r="D47" s="84">
        <v>99.165131982811459</v>
      </c>
      <c r="E47" s="84">
        <v>96.430201771204239</v>
      </c>
      <c r="F47" s="84">
        <v>88.372384654711752</v>
      </c>
    </row>
    <row r="48" spans="1:6">
      <c r="A48" s="171">
        <v>42738</v>
      </c>
      <c r="B48" s="84">
        <v>94.371033191135197</v>
      </c>
      <c r="C48" s="84">
        <v>89.307855626326983</v>
      </c>
      <c r="D48" s="84">
        <v>98.837493881546649</v>
      </c>
      <c r="E48" s="84">
        <v>97.047473200612544</v>
      </c>
      <c r="F48" s="84">
        <v>86.795009047758938</v>
      </c>
    </row>
    <row r="49" spans="1:6">
      <c r="A49" s="171">
        <v>42739</v>
      </c>
      <c r="B49" s="84">
        <v>95.133207468009246</v>
      </c>
      <c r="C49" s="84">
        <v>89.688699360341175</v>
      </c>
      <c r="D49" s="84">
        <v>99.53173136167581</v>
      </c>
      <c r="E49" s="84">
        <v>98.364014528296011</v>
      </c>
      <c r="F49" s="84">
        <v>85.436377116371915</v>
      </c>
    </row>
    <row r="50" spans="1:6">
      <c r="A50" s="171">
        <v>42740</v>
      </c>
      <c r="B50" s="84">
        <v>96.202800169707288</v>
      </c>
      <c r="C50" s="84">
        <v>91.166016471608174</v>
      </c>
      <c r="D50" s="84">
        <v>100.31048186785883</v>
      </c>
      <c r="E50" s="84">
        <v>99.055895960985367</v>
      </c>
      <c r="F50" s="84">
        <v>85.529300831831833</v>
      </c>
    </row>
    <row r="51" spans="1:6">
      <c r="A51" s="171">
        <v>42741</v>
      </c>
      <c r="B51" s="84">
        <v>95.544085115348182</v>
      </c>
      <c r="C51" s="84">
        <v>89.86498034524017</v>
      </c>
      <c r="D51" s="84">
        <v>99.226044226044152</v>
      </c>
      <c r="E51" s="84">
        <v>98.324334388382042</v>
      </c>
      <c r="F51" s="84">
        <v>86.338983210581645</v>
      </c>
    </row>
    <row r="52" spans="1:6">
      <c r="A52" s="171">
        <v>42744</v>
      </c>
      <c r="B52" s="84">
        <v>95.887514536420383</v>
      </c>
      <c r="C52" s="84">
        <v>90.631733172455426</v>
      </c>
      <c r="D52" s="84">
        <v>98.236438822670777</v>
      </c>
      <c r="E52" s="84">
        <v>99.028033878176075</v>
      </c>
      <c r="F52" s="84">
        <v>85.704529721032074</v>
      </c>
    </row>
    <row r="53" spans="1:6">
      <c r="A53" s="171">
        <v>42745</v>
      </c>
      <c r="B53" s="84">
        <v>95.725593667546221</v>
      </c>
      <c r="C53" s="84">
        <v>90.835276842014366</v>
      </c>
      <c r="D53" s="84">
        <v>98.356064296151899</v>
      </c>
      <c r="E53" s="84">
        <v>99.201653047806872</v>
      </c>
      <c r="F53" s="84">
        <v>84.022800332008075</v>
      </c>
    </row>
    <row r="54" spans="1:6">
      <c r="A54" s="171">
        <v>42746</v>
      </c>
      <c r="B54" s="84">
        <v>95.978835978836045</v>
      </c>
      <c r="C54" s="84">
        <v>91.118620570141275</v>
      </c>
      <c r="D54" s="84">
        <v>98.632311637562509</v>
      </c>
      <c r="E54" s="84">
        <v>99.111667187988715</v>
      </c>
      <c r="F54" s="84">
        <v>83.827902678269169</v>
      </c>
    </row>
    <row r="55" spans="1:6">
      <c r="A55" s="171">
        <v>42747</v>
      </c>
      <c r="B55" s="84">
        <v>96.253846970179396</v>
      </c>
      <c r="C55" s="84">
        <v>91.666666666666714</v>
      </c>
      <c r="D55" s="84">
        <v>98.236438822670792</v>
      </c>
      <c r="E55" s="84">
        <v>99.428894188527678</v>
      </c>
      <c r="F55" s="84">
        <v>84.126576001616186</v>
      </c>
    </row>
    <row r="56" spans="1:6">
      <c r="A56" s="171">
        <v>42748</v>
      </c>
      <c r="B56" s="84">
        <v>96.540713145290098</v>
      </c>
      <c r="C56" s="84">
        <v>91.850816665210985</v>
      </c>
      <c r="D56" s="84">
        <v>98.380024360535856</v>
      </c>
      <c r="E56" s="84">
        <v>98.477125808055675</v>
      </c>
      <c r="F56" s="84">
        <v>85.314646241240439</v>
      </c>
    </row>
    <row r="57" spans="1:6">
      <c r="A57" s="171">
        <v>42751</v>
      </c>
      <c r="B57" s="84">
        <v>96.141615433538306</v>
      </c>
      <c r="C57" s="84">
        <v>92.084063047285511</v>
      </c>
      <c r="D57" s="84">
        <v>97.313253012048122</v>
      </c>
      <c r="E57" s="84">
        <v>97.754056888998562</v>
      </c>
      <c r="F57" s="84">
        <v>84.294935200563131</v>
      </c>
    </row>
    <row r="58" spans="1:6">
      <c r="A58" s="171">
        <v>42752</v>
      </c>
      <c r="B58" s="84">
        <v>97.171630597814485</v>
      </c>
      <c r="C58" s="84">
        <v>93.375954537382398</v>
      </c>
      <c r="D58" s="84">
        <v>100.2731222842954</v>
      </c>
      <c r="E58" s="84">
        <v>98.661103499813166</v>
      </c>
      <c r="F58" s="84">
        <v>85.190092942593196</v>
      </c>
    </row>
    <row r="59" spans="1:6">
      <c r="A59" s="171">
        <v>42753</v>
      </c>
      <c r="B59" s="84">
        <v>96.407312925170118</v>
      </c>
      <c r="C59" s="84">
        <v>91.722634103794206</v>
      </c>
      <c r="D59" s="84">
        <v>99.031387935262302</v>
      </c>
      <c r="E59" s="84">
        <v>98.306031273268786</v>
      </c>
      <c r="F59" s="84">
        <v>83.457530153408896</v>
      </c>
    </row>
    <row r="60" spans="1:6">
      <c r="A60" s="171">
        <v>42754</v>
      </c>
      <c r="B60" s="84">
        <v>96.726031779886995</v>
      </c>
      <c r="C60" s="84">
        <v>91.554936444367101</v>
      </c>
      <c r="D60" s="84">
        <v>99.679131185980424</v>
      </c>
      <c r="E60" s="84">
        <v>98.963083265663045</v>
      </c>
      <c r="F60" s="84">
        <v>83.453348819202489</v>
      </c>
    </row>
    <row r="61" spans="1:6">
      <c r="A61" s="171">
        <v>42755</v>
      </c>
      <c r="B61" s="84">
        <v>97.057249866238678</v>
      </c>
      <c r="C61" s="84">
        <v>91.7466410748561</v>
      </c>
      <c r="D61" s="84">
        <v>99.925770134850822</v>
      </c>
      <c r="E61" s="84">
        <v>99.820432851337301</v>
      </c>
      <c r="F61" s="84">
        <v>84.875183553597651</v>
      </c>
    </row>
    <row r="62" spans="1:6">
      <c r="A62" s="171">
        <v>42758</v>
      </c>
      <c r="B62" s="84">
        <v>97.63186221743814</v>
      </c>
      <c r="C62" s="84">
        <v>93.301392955372265</v>
      </c>
      <c r="D62" s="84">
        <v>101.2536041118214</v>
      </c>
      <c r="E62" s="84">
        <v>100.12639828098337</v>
      </c>
      <c r="F62" s="84">
        <v>85.668064653378792</v>
      </c>
    </row>
    <row r="63" spans="1:6">
      <c r="A63" s="171">
        <v>42759</v>
      </c>
      <c r="B63" s="84">
        <v>97.328039489215641</v>
      </c>
      <c r="C63" s="84">
        <v>92.415853765708817</v>
      </c>
      <c r="D63" s="84">
        <v>101.12683110053828</v>
      </c>
      <c r="E63" s="84">
        <v>99.94007254376281</v>
      </c>
      <c r="F63" s="84">
        <v>85.113321224677506</v>
      </c>
    </row>
    <row r="64" spans="1:6">
      <c r="A64" s="171">
        <v>42760</v>
      </c>
      <c r="B64" s="84">
        <v>97.484952708512495</v>
      </c>
      <c r="C64" s="84">
        <v>92.831920903954867</v>
      </c>
      <c r="D64" s="84">
        <v>102.04674668351224</v>
      </c>
      <c r="E64" s="84">
        <v>99.952682880666217</v>
      </c>
      <c r="F64" s="84">
        <v>86.952766480478758</v>
      </c>
    </row>
    <row r="65" spans="1:6">
      <c r="A65" s="171">
        <v>42761</v>
      </c>
      <c r="B65" s="84">
        <v>96.891357760923</v>
      </c>
      <c r="C65" s="84">
        <v>91.818737448703459</v>
      </c>
      <c r="D65" s="84">
        <v>101.72544080604524</v>
      </c>
      <c r="E65" s="84">
        <v>99.817288306451601</v>
      </c>
      <c r="F65" s="84">
        <v>86.370728626042379</v>
      </c>
    </row>
    <row r="66" spans="1:6">
      <c r="A66" s="171">
        <v>42762</v>
      </c>
      <c r="B66" s="84">
        <v>97.036482293784118</v>
      </c>
      <c r="C66" s="84">
        <v>91.364031277150374</v>
      </c>
      <c r="D66" s="84">
        <v>101.38069536839456</v>
      </c>
      <c r="E66" s="84">
        <v>100.88191282753351</v>
      </c>
      <c r="F66" s="84">
        <v>87.725446823994687</v>
      </c>
    </row>
    <row r="67" spans="1:6">
      <c r="A67" s="171">
        <v>42765</v>
      </c>
      <c r="B67" s="84">
        <v>97.015723606802879</v>
      </c>
      <c r="C67" s="84">
        <v>92.432099850575781</v>
      </c>
      <c r="D67" s="84">
        <v>100.84904482457227</v>
      </c>
      <c r="E67" s="84">
        <v>101.34655365424595</v>
      </c>
      <c r="F67" s="84">
        <v>88.157660496826878</v>
      </c>
    </row>
    <row r="68" spans="1:6">
      <c r="A68" s="171">
        <v>42766</v>
      </c>
      <c r="B68" s="84">
        <v>97.93758773350612</v>
      </c>
      <c r="C68" s="84">
        <v>93.226950354609997</v>
      </c>
      <c r="D68" s="84">
        <v>101.61026544219389</v>
      </c>
      <c r="E68" s="84">
        <v>100.63520294734167</v>
      </c>
      <c r="F68" s="84">
        <v>87.953264657597387</v>
      </c>
    </row>
    <row r="69" spans="1:6">
      <c r="A69" s="171">
        <v>42767</v>
      </c>
      <c r="B69" s="84">
        <v>97.673917725608462</v>
      </c>
      <c r="C69" s="84">
        <v>92.856512141280419</v>
      </c>
      <c r="D69" s="84">
        <v>102.24050632911383</v>
      </c>
      <c r="E69" s="84">
        <v>101.29471564208303</v>
      </c>
      <c r="F69" s="84">
        <v>88.483344118527697</v>
      </c>
    </row>
    <row r="70" spans="1:6">
      <c r="A70" s="171">
        <v>42768</v>
      </c>
      <c r="B70" s="84">
        <v>97.579343733189916</v>
      </c>
      <c r="C70" s="84">
        <v>93.226950354610011</v>
      </c>
      <c r="D70" s="84">
        <v>101.19017790027554</v>
      </c>
      <c r="E70" s="84">
        <v>101.50238652016526</v>
      </c>
      <c r="F70" s="84">
        <v>89.116837384850356</v>
      </c>
    </row>
    <row r="71" spans="1:6">
      <c r="A71" s="171">
        <v>42769</v>
      </c>
      <c r="B71" s="84">
        <v>97.821397756686807</v>
      </c>
      <c r="C71" s="84">
        <v>93.384246514519205</v>
      </c>
      <c r="D71" s="84">
        <v>100.82386718262381</v>
      </c>
      <c r="E71" s="84">
        <v>101.46013448607106</v>
      </c>
      <c r="F71" s="84">
        <v>89.979423565174287</v>
      </c>
    </row>
    <row r="72" spans="1:6">
      <c r="A72" s="171">
        <v>42772</v>
      </c>
      <c r="B72" s="84">
        <v>97.505912706944756</v>
      </c>
      <c r="C72" s="84">
        <v>94.111329872919342</v>
      </c>
      <c r="D72" s="84">
        <v>100.69816731080904</v>
      </c>
      <c r="E72" s="84">
        <v>101.58048280062833</v>
      </c>
      <c r="F72" s="84">
        <v>89.102969353317064</v>
      </c>
    </row>
    <row r="73" spans="1:6">
      <c r="A73" s="171">
        <v>42773</v>
      </c>
      <c r="B73" s="84">
        <v>96.901709401709411</v>
      </c>
      <c r="C73" s="84">
        <v>93.567043331257295</v>
      </c>
      <c r="D73" s="84">
        <v>101.05091955461022</v>
      </c>
      <c r="E73" s="84">
        <v>101.52515219480935</v>
      </c>
      <c r="F73" s="84">
        <v>88.854942582247077</v>
      </c>
    </row>
    <row r="74" spans="1:6">
      <c r="A74" s="171">
        <v>42774</v>
      </c>
      <c r="B74" s="84">
        <v>97.036482293784104</v>
      </c>
      <c r="C74" s="84">
        <v>93.9515768784062</v>
      </c>
      <c r="D74" s="84">
        <v>101.29169801856025</v>
      </c>
      <c r="E74" s="84">
        <v>101.70111695981511</v>
      </c>
      <c r="F74" s="84">
        <v>89.46887833080234</v>
      </c>
    </row>
    <row r="75" spans="1:6">
      <c r="A75" s="171">
        <v>42775</v>
      </c>
      <c r="B75" s="84">
        <v>96.643580181140109</v>
      </c>
      <c r="C75" s="84">
        <v>92.856512141280405</v>
      </c>
      <c r="D75" s="84">
        <v>100.9246532550293</v>
      </c>
      <c r="E75" s="84">
        <v>101.32062801777892</v>
      </c>
      <c r="F75" s="84">
        <v>90.035576696281169</v>
      </c>
    </row>
    <row r="76" spans="1:6">
      <c r="A76" s="171">
        <v>42776</v>
      </c>
      <c r="B76" s="84">
        <v>96.50989572249415</v>
      </c>
      <c r="C76" s="84">
        <v>92.881116410528222</v>
      </c>
      <c r="D76" s="84">
        <v>100.88683487384456</v>
      </c>
      <c r="E76" s="84">
        <v>101.7174408526211</v>
      </c>
      <c r="F76" s="84">
        <v>90.054605059446303</v>
      </c>
    </row>
    <row r="77" spans="1:6">
      <c r="A77" s="171">
        <v>42779</v>
      </c>
      <c r="B77" s="84">
        <v>96.111052241178328</v>
      </c>
      <c r="C77" s="84">
        <v>92.456479690522286</v>
      </c>
      <c r="D77" s="84">
        <v>101.17750219215827</v>
      </c>
      <c r="E77" s="84">
        <v>101.87441725878531</v>
      </c>
      <c r="F77" s="84">
        <v>90.337880812333935</v>
      </c>
    </row>
    <row r="78" spans="1:6">
      <c r="A78" s="171">
        <v>42780</v>
      </c>
      <c r="B78" s="84">
        <v>95.938227205415686</v>
      </c>
      <c r="C78" s="84">
        <v>92.03570803430776</v>
      </c>
      <c r="D78" s="84">
        <v>100.71072319201987</v>
      </c>
      <c r="E78" s="84">
        <v>102.7032283158304</v>
      </c>
      <c r="F78" s="84">
        <v>90.435083043360251</v>
      </c>
    </row>
    <row r="79" spans="1:6">
      <c r="A79" s="171">
        <v>42781</v>
      </c>
      <c r="B79" s="84">
        <v>96.141615433538249</v>
      </c>
      <c r="C79" s="84">
        <v>92.116327960756891</v>
      </c>
      <c r="D79" s="84">
        <v>100.66051844466594</v>
      </c>
      <c r="E79" s="84">
        <v>103.63707725518414</v>
      </c>
      <c r="F79" s="84">
        <v>90.371298360526396</v>
      </c>
    </row>
    <row r="80" spans="1:6">
      <c r="A80" s="171">
        <v>42782</v>
      </c>
      <c r="B80" s="84">
        <v>96.808624186145806</v>
      </c>
      <c r="C80" s="84">
        <v>92.864712115860186</v>
      </c>
      <c r="D80" s="84">
        <v>100.87423504433615</v>
      </c>
      <c r="E80" s="84">
        <v>102.55032688199883</v>
      </c>
      <c r="F80" s="84">
        <v>89.90392635989835</v>
      </c>
    </row>
    <row r="81" spans="1:6">
      <c r="A81" s="171">
        <v>42783</v>
      </c>
      <c r="B81" s="84">
        <v>96.264062831670557</v>
      </c>
      <c r="C81" s="84">
        <v>93.193902871322265</v>
      </c>
      <c r="D81" s="84">
        <v>100.24823135161964</v>
      </c>
      <c r="E81" s="84">
        <v>102.28549293046679</v>
      </c>
      <c r="F81" s="84">
        <v>89.688289311377844</v>
      </c>
    </row>
    <row r="82" spans="1:6">
      <c r="B82" s="172"/>
      <c r="C82" s="172"/>
      <c r="D82" s="172"/>
      <c r="E82" s="172"/>
      <c r="F82" s="172"/>
    </row>
    <row r="83" spans="1:6">
      <c r="B83" s="172"/>
      <c r="C83" s="172"/>
      <c r="D83" s="172"/>
      <c r="E83" s="172"/>
      <c r="F83" s="172"/>
    </row>
  </sheetData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E9"/>
  <sheetViews>
    <sheetView showGridLines="0" workbookViewId="0"/>
  </sheetViews>
  <sheetFormatPr defaultRowHeight="15"/>
  <cols>
    <col min="1" max="1" width="15.25" style="50" customWidth="1"/>
    <col min="2" max="2" width="14.5" style="50" customWidth="1"/>
    <col min="3" max="3" width="20.75" style="50" customWidth="1"/>
    <col min="4" max="4" width="25.25" style="50" customWidth="1"/>
    <col min="5" max="16384" width="9" style="50"/>
  </cols>
  <sheetData>
    <row r="1" spans="1:5" ht="16.5">
      <c r="A1" s="78" t="s">
        <v>314</v>
      </c>
      <c r="B1" s="79"/>
      <c r="C1" s="2"/>
      <c r="D1"/>
    </row>
    <row r="2" spans="1:5" ht="16.5">
      <c r="A2" s="54"/>
      <c r="B2" s="79"/>
      <c r="C2" s="2"/>
      <c r="D2"/>
    </row>
    <row r="3" spans="1:5" ht="16.5">
      <c r="A3" s="78" t="s">
        <v>476</v>
      </c>
      <c r="B3" s="79"/>
      <c r="C3" s="2"/>
      <c r="D3"/>
    </row>
    <row r="4" spans="1:5" ht="16.5">
      <c r="A4" s="54" t="s">
        <v>460</v>
      </c>
      <c r="B4" s="79"/>
      <c r="C4" s="2"/>
      <c r="D4"/>
    </row>
    <row r="5" spans="1:5" ht="16.5">
      <c r="A5"/>
      <c r="B5"/>
      <c r="C5"/>
      <c r="D5"/>
    </row>
    <row r="7" spans="1:5" ht="15.75">
      <c r="A7" s="79"/>
      <c r="B7" s="100" t="s">
        <v>477</v>
      </c>
      <c r="C7" s="100" t="s">
        <v>478</v>
      </c>
      <c r="D7" s="100" t="s">
        <v>479</v>
      </c>
      <c r="E7" s="100"/>
    </row>
    <row r="8" spans="1:5" ht="15.75">
      <c r="A8" s="173" t="s">
        <v>480</v>
      </c>
      <c r="B8" s="174">
        <v>0.16300000000000001</v>
      </c>
      <c r="C8" s="175">
        <v>7.45E-3</v>
      </c>
      <c r="D8" s="176">
        <v>1.49E-2</v>
      </c>
      <c r="E8" s="79"/>
    </row>
    <row r="9" spans="1:5" ht="15.75">
      <c r="A9" s="79" t="s">
        <v>481</v>
      </c>
      <c r="B9" s="174">
        <v>-2.4799999999999999E-2</v>
      </c>
      <c r="C9" s="175">
        <v>5.8999999999999999E-3</v>
      </c>
      <c r="D9" s="175">
        <v>4.1200000000000004E-3</v>
      </c>
      <c r="E9" s="79"/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80"/>
  <sheetViews>
    <sheetView showGridLines="0" workbookViewId="0"/>
  </sheetViews>
  <sheetFormatPr defaultRowHeight="16.5"/>
  <cols>
    <col min="1" max="1" width="11.875" customWidth="1"/>
    <col min="2" max="2" width="16.75" customWidth="1"/>
  </cols>
  <sheetData>
    <row r="1" spans="1:3">
      <c r="A1" s="78" t="s">
        <v>314</v>
      </c>
      <c r="B1" s="79"/>
      <c r="C1" s="2"/>
    </row>
    <row r="2" spans="1:3">
      <c r="A2" s="54"/>
      <c r="B2" s="79"/>
      <c r="C2" s="2"/>
    </row>
    <row r="3" spans="1:3">
      <c r="A3" s="78" t="s">
        <v>482</v>
      </c>
      <c r="B3" s="79"/>
      <c r="C3" s="2"/>
    </row>
    <row r="4" spans="1:3">
      <c r="A4" s="54" t="s">
        <v>460</v>
      </c>
      <c r="B4" s="79"/>
      <c r="C4" s="2"/>
    </row>
    <row r="6" spans="1:3">
      <c r="A6" s="79"/>
      <c r="B6" s="79" t="s">
        <v>483</v>
      </c>
    </row>
    <row r="7" spans="1:3">
      <c r="A7" s="169">
        <v>42682</v>
      </c>
      <c r="B7" s="84">
        <v>256.5498</v>
      </c>
    </row>
    <row r="8" spans="1:3">
      <c r="A8" s="169">
        <v>42683</v>
      </c>
      <c r="B8" s="84">
        <v>269.09989999999999</v>
      </c>
    </row>
    <row r="9" spans="1:3">
      <c r="A9" s="169">
        <v>42684</v>
      </c>
      <c r="B9" s="84">
        <v>306.63990000000001</v>
      </c>
    </row>
    <row r="10" spans="1:3">
      <c r="A10" s="169">
        <v>42685</v>
      </c>
      <c r="B10" s="84">
        <v>306.5598</v>
      </c>
    </row>
    <row r="11" spans="1:3">
      <c r="A11" s="169">
        <v>42688</v>
      </c>
      <c r="B11" s="84">
        <v>315.20999999999998</v>
      </c>
    </row>
    <row r="12" spans="1:3">
      <c r="A12" s="169">
        <v>42689</v>
      </c>
      <c r="B12" s="84">
        <v>288.26979999999998</v>
      </c>
    </row>
    <row r="13" spans="1:3">
      <c r="A13" s="169">
        <v>42690</v>
      </c>
      <c r="B13" s="84">
        <v>297.26979999999998</v>
      </c>
    </row>
    <row r="14" spans="1:3">
      <c r="A14" s="169">
        <v>42691</v>
      </c>
      <c r="B14" s="84">
        <v>304.1499</v>
      </c>
    </row>
    <row r="15" spans="1:3">
      <c r="A15" s="169">
        <v>42692</v>
      </c>
      <c r="B15" s="84">
        <v>305.81979999999999</v>
      </c>
    </row>
    <row r="16" spans="1:3">
      <c r="A16" s="169">
        <v>42695</v>
      </c>
      <c r="B16" s="84">
        <v>299.81979999999999</v>
      </c>
    </row>
    <row r="17" spans="1:2">
      <c r="A17" s="169">
        <v>42696</v>
      </c>
      <c r="B17" s="84">
        <v>292.62990000000002</v>
      </c>
    </row>
    <row r="18" spans="1:2">
      <c r="A18" s="169">
        <v>42697</v>
      </c>
      <c r="B18" s="84">
        <v>298.5</v>
      </c>
    </row>
    <row r="19" spans="1:2">
      <c r="A19" s="169">
        <v>42698</v>
      </c>
      <c r="B19" s="84">
        <v>298.40989999999999</v>
      </c>
    </row>
    <row r="20" spans="1:2">
      <c r="A20" s="169">
        <v>42699</v>
      </c>
      <c r="B20" s="84">
        <v>303.15989999999999</v>
      </c>
    </row>
    <row r="21" spans="1:2">
      <c r="A21" s="169">
        <v>42702</v>
      </c>
      <c r="B21" s="84">
        <v>294.47000000000003</v>
      </c>
    </row>
    <row r="22" spans="1:2">
      <c r="A22" s="169">
        <v>42703</v>
      </c>
      <c r="B22" s="84">
        <v>291.61989999999997</v>
      </c>
    </row>
    <row r="23" spans="1:2">
      <c r="A23" s="169">
        <v>42704</v>
      </c>
      <c r="B23" s="84">
        <v>289.33980000000003</v>
      </c>
    </row>
    <row r="24" spans="1:2">
      <c r="A24" s="169">
        <v>42705</v>
      </c>
      <c r="B24" s="84">
        <v>307.60989999999998</v>
      </c>
    </row>
    <row r="25" spans="1:2">
      <c r="A25" s="169">
        <v>42706</v>
      </c>
      <c r="B25" s="84">
        <v>308.7998</v>
      </c>
    </row>
    <row r="26" spans="1:2">
      <c r="A26" s="169">
        <v>42709</v>
      </c>
      <c r="B26" s="84">
        <v>298.01979999999998</v>
      </c>
    </row>
    <row r="27" spans="1:2">
      <c r="A27" s="169">
        <v>42710</v>
      </c>
      <c r="B27" s="84">
        <v>292.22000000000003</v>
      </c>
    </row>
    <row r="28" spans="1:2">
      <c r="A28" s="169">
        <v>42711</v>
      </c>
      <c r="B28" s="84">
        <v>286.42989999999998</v>
      </c>
    </row>
    <row r="29" spans="1:2">
      <c r="A29" s="169">
        <v>42712</v>
      </c>
      <c r="B29" s="84">
        <v>283.65989999999999</v>
      </c>
    </row>
    <row r="30" spans="1:2">
      <c r="A30" s="169">
        <v>42713</v>
      </c>
      <c r="B30" s="84">
        <v>286.62990000000002</v>
      </c>
    </row>
    <row r="31" spans="1:2">
      <c r="A31" s="169">
        <v>42716</v>
      </c>
      <c r="B31" s="84">
        <v>285.11989999999997</v>
      </c>
    </row>
    <row r="32" spans="1:2">
      <c r="A32" s="169">
        <v>42717</v>
      </c>
      <c r="B32" s="84">
        <v>285.66989999999998</v>
      </c>
    </row>
    <row r="33" spans="1:2">
      <c r="A33" s="169">
        <v>42718</v>
      </c>
      <c r="B33" s="84">
        <v>290.27980000000002</v>
      </c>
    </row>
    <row r="34" spans="1:2">
      <c r="A34" s="169">
        <v>42719</v>
      </c>
      <c r="B34" s="84">
        <v>288.11989999999997</v>
      </c>
    </row>
    <row r="35" spans="1:2">
      <c r="A35" s="169">
        <v>42720</v>
      </c>
      <c r="B35" s="84">
        <v>286.06979999999999</v>
      </c>
    </row>
    <row r="36" spans="1:2">
      <c r="A36" s="169">
        <v>42723</v>
      </c>
      <c r="B36" s="84">
        <v>283.28980000000001</v>
      </c>
    </row>
    <row r="37" spans="1:2">
      <c r="A37" s="169">
        <v>42724</v>
      </c>
      <c r="B37" s="84">
        <v>277.18990000000002</v>
      </c>
    </row>
    <row r="38" spans="1:2">
      <c r="A38" s="169">
        <v>42725</v>
      </c>
      <c r="B38" s="84">
        <v>274.73</v>
      </c>
    </row>
    <row r="39" spans="1:2">
      <c r="A39" s="169">
        <v>42726</v>
      </c>
      <c r="B39" s="84">
        <v>276.72000000000003</v>
      </c>
    </row>
    <row r="40" spans="1:2">
      <c r="A40" s="169">
        <v>42727</v>
      </c>
      <c r="B40" s="84">
        <v>276.17989999999998</v>
      </c>
    </row>
    <row r="41" spans="1:2">
      <c r="A41" s="169">
        <v>42731</v>
      </c>
      <c r="B41" s="84">
        <v>276.2</v>
      </c>
    </row>
    <row r="42" spans="1:2">
      <c r="A42" s="169">
        <v>42732</v>
      </c>
      <c r="B42" s="84">
        <v>274.31979999999999</v>
      </c>
    </row>
    <row r="43" spans="1:2">
      <c r="A43" s="169">
        <v>42733</v>
      </c>
      <c r="B43" s="84">
        <v>273.33980000000003</v>
      </c>
    </row>
    <row r="44" spans="1:2">
      <c r="A44" s="169">
        <v>42734</v>
      </c>
      <c r="B44" s="84">
        <v>273.34989999999999</v>
      </c>
    </row>
    <row r="45" spans="1:2">
      <c r="A45" s="169">
        <v>42737</v>
      </c>
      <c r="B45" s="84">
        <v>274.35989999999998</v>
      </c>
    </row>
    <row r="46" spans="1:2">
      <c r="A46" s="169">
        <v>42738</v>
      </c>
      <c r="B46" s="84">
        <v>274.37990000000002</v>
      </c>
    </row>
    <row r="47" spans="1:2">
      <c r="A47" s="169">
        <v>42739</v>
      </c>
      <c r="B47" s="84">
        <v>270.6499</v>
      </c>
    </row>
    <row r="48" spans="1:2">
      <c r="A48" s="169">
        <v>42740</v>
      </c>
      <c r="B48" s="84">
        <v>258.62990000000002</v>
      </c>
    </row>
    <row r="49" spans="1:2">
      <c r="A49" s="169">
        <v>42741</v>
      </c>
      <c r="B49" s="84">
        <v>250.93</v>
      </c>
    </row>
    <row r="50" spans="1:2">
      <c r="A50" s="169">
        <v>42744</v>
      </c>
      <c r="B50" s="84">
        <v>253.99</v>
      </c>
    </row>
    <row r="51" spans="1:2">
      <c r="A51" s="169">
        <v>42745</v>
      </c>
      <c r="B51" s="84">
        <v>253.02</v>
      </c>
    </row>
    <row r="52" spans="1:2">
      <c r="A52" s="169">
        <v>42746</v>
      </c>
      <c r="B52" s="84">
        <v>256.63990000000001</v>
      </c>
    </row>
    <row r="53" spans="1:2">
      <c r="A53" s="169">
        <v>42747</v>
      </c>
      <c r="B53" s="84">
        <v>249.89</v>
      </c>
    </row>
    <row r="54" spans="1:2">
      <c r="A54" s="169">
        <v>42748</v>
      </c>
      <c r="B54" s="84">
        <v>250.88</v>
      </c>
    </row>
    <row r="55" spans="1:2">
      <c r="A55" s="169">
        <v>42751</v>
      </c>
      <c r="B55" s="84">
        <v>246.19</v>
      </c>
    </row>
    <row r="56" spans="1:2">
      <c r="A56" s="169">
        <v>42752</v>
      </c>
      <c r="B56" s="84">
        <v>246.12</v>
      </c>
    </row>
    <row r="57" spans="1:2">
      <c r="A57" s="169">
        <v>42753</v>
      </c>
      <c r="B57" s="84">
        <v>245.06</v>
      </c>
    </row>
    <row r="58" spans="1:2">
      <c r="A58" s="169">
        <v>42754</v>
      </c>
      <c r="B58" s="84">
        <v>250.16</v>
      </c>
    </row>
    <row r="59" spans="1:2">
      <c r="A59" s="169">
        <v>42755</v>
      </c>
      <c r="B59" s="84">
        <v>251.21</v>
      </c>
    </row>
    <row r="60" spans="1:2">
      <c r="A60" s="169">
        <v>42758</v>
      </c>
      <c r="B60" s="84">
        <v>248.99</v>
      </c>
    </row>
    <row r="61" spans="1:2">
      <c r="A61" s="169">
        <v>42759</v>
      </c>
      <c r="B61" s="84">
        <v>246.8</v>
      </c>
    </row>
    <row r="62" spans="1:2">
      <c r="A62" s="169">
        <v>42760</v>
      </c>
      <c r="B62" s="84">
        <v>248.44</v>
      </c>
    </row>
    <row r="63" spans="1:2">
      <c r="A63" s="169">
        <v>42761</v>
      </c>
      <c r="B63" s="84">
        <v>247.25</v>
      </c>
    </row>
    <row r="64" spans="1:2">
      <c r="A64" s="169">
        <v>42762</v>
      </c>
      <c r="B64" s="84">
        <v>248.15</v>
      </c>
    </row>
    <row r="65" spans="1:2">
      <c r="A65" s="169">
        <v>42765</v>
      </c>
      <c r="B65" s="84">
        <v>240.51</v>
      </c>
    </row>
    <row r="66" spans="1:2">
      <c r="A66" s="169">
        <v>42766</v>
      </c>
      <c r="B66" s="84">
        <v>246.53</v>
      </c>
    </row>
    <row r="67" spans="1:2">
      <c r="A67" s="169">
        <v>42767</v>
      </c>
      <c r="B67" s="84">
        <v>247.2</v>
      </c>
    </row>
    <row r="68" spans="1:2">
      <c r="A68" s="169">
        <v>42768</v>
      </c>
      <c r="B68" s="84">
        <v>240.64</v>
      </c>
    </row>
    <row r="69" spans="1:2">
      <c r="A69" s="169">
        <v>42769</v>
      </c>
      <c r="B69" s="84">
        <v>238.67</v>
      </c>
    </row>
    <row r="70" spans="1:2">
      <c r="A70" s="169">
        <v>42772</v>
      </c>
      <c r="B70" s="84">
        <v>234.87</v>
      </c>
    </row>
    <row r="71" spans="1:2">
      <c r="A71" s="169">
        <v>42773</v>
      </c>
      <c r="B71" s="84">
        <v>233.83</v>
      </c>
    </row>
    <row r="72" spans="1:2">
      <c r="A72" s="169">
        <v>42774</v>
      </c>
      <c r="B72" s="84">
        <v>238.23</v>
      </c>
    </row>
    <row r="73" spans="1:2">
      <c r="A73" s="169">
        <v>42775</v>
      </c>
      <c r="B73" s="84">
        <v>232.88</v>
      </c>
    </row>
    <row r="74" spans="1:2">
      <c r="A74" s="169">
        <v>42776</v>
      </c>
      <c r="B74" s="84">
        <v>229.23</v>
      </c>
    </row>
    <row r="75" spans="1:2">
      <c r="A75" s="169">
        <v>42779</v>
      </c>
      <c r="B75" s="84">
        <v>221.89</v>
      </c>
    </row>
    <row r="76" spans="1:2">
      <c r="A76" s="169">
        <v>42780</v>
      </c>
      <c r="B76" s="84">
        <v>212.3</v>
      </c>
    </row>
    <row r="77" spans="1:2">
      <c r="A77" s="169">
        <v>42781</v>
      </c>
      <c r="B77" s="84">
        <v>214.86</v>
      </c>
    </row>
    <row r="78" spans="1:2">
      <c r="A78" s="169">
        <v>42782</v>
      </c>
      <c r="B78" s="84">
        <v>217.42</v>
      </c>
    </row>
    <row r="79" spans="1:2">
      <c r="A79" s="169">
        <v>42783</v>
      </c>
      <c r="B79" s="84">
        <v>224.75</v>
      </c>
    </row>
    <row r="80" spans="1:2">
      <c r="B80" s="172"/>
    </row>
  </sheetData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14"/>
  <sheetViews>
    <sheetView showGridLines="0" workbookViewId="0">
      <selection activeCell="A13" sqref="A13:M13"/>
    </sheetView>
  </sheetViews>
  <sheetFormatPr defaultRowHeight="15"/>
  <cols>
    <col min="1" max="1" width="9" style="50"/>
    <col min="2" max="7" width="11.25" style="50" customWidth="1"/>
    <col min="8" max="16" width="9" style="50"/>
    <col min="17" max="17" width="10.75" style="50" customWidth="1"/>
    <col min="18" max="16384" width="9" style="50"/>
  </cols>
  <sheetData>
    <row r="1" spans="1:17" ht="15.75">
      <c r="A1" s="78" t="s">
        <v>314</v>
      </c>
    </row>
    <row r="3" spans="1:17" ht="18.75" customHeight="1">
      <c r="A3" s="78" t="s">
        <v>442</v>
      </c>
    </row>
    <row r="4" spans="1:17" ht="15.75">
      <c r="A4" s="54" t="s">
        <v>223</v>
      </c>
    </row>
    <row r="5" spans="1:17" ht="15.75">
      <c r="A5" s="54"/>
    </row>
    <row r="6" spans="1:17" ht="48" customHeight="1">
      <c r="A6" s="167" t="s">
        <v>443</v>
      </c>
      <c r="B6" s="167" t="s">
        <v>444</v>
      </c>
      <c r="C6" s="167" t="s">
        <v>445</v>
      </c>
      <c r="D6" s="167" t="s">
        <v>446</v>
      </c>
      <c r="E6" s="167" t="s">
        <v>447</v>
      </c>
      <c r="F6" s="167" t="s">
        <v>448</v>
      </c>
      <c r="G6" s="167" t="s">
        <v>449</v>
      </c>
    </row>
    <row r="7" spans="1:17">
      <c r="A7" s="50" t="s">
        <v>450</v>
      </c>
      <c r="B7" s="50">
        <v>6</v>
      </c>
      <c r="C7" s="50">
        <v>6</v>
      </c>
      <c r="D7" s="50">
        <v>0</v>
      </c>
      <c r="E7" s="168">
        <v>0.69399999999999995</v>
      </c>
      <c r="F7" s="168">
        <v>0.93799999999999994</v>
      </c>
      <c r="G7" s="168">
        <v>0.95499999999999996</v>
      </c>
    </row>
    <row r="8" spans="1:17">
      <c r="A8" s="50" t="s">
        <v>451</v>
      </c>
      <c r="B8" s="50">
        <v>7</v>
      </c>
      <c r="C8" s="50">
        <v>7</v>
      </c>
      <c r="D8" s="50">
        <v>0</v>
      </c>
      <c r="E8" s="168">
        <v>0.188</v>
      </c>
      <c r="F8" s="168">
        <v>0.254</v>
      </c>
      <c r="G8" s="168">
        <v>3.1E-2</v>
      </c>
    </row>
    <row r="9" spans="1:17">
      <c r="A9" s="50" t="s">
        <v>452</v>
      </c>
      <c r="B9" s="50">
        <v>39</v>
      </c>
      <c r="C9" s="50">
        <v>36</v>
      </c>
      <c r="D9" s="50">
        <v>3</v>
      </c>
      <c r="E9" s="168">
        <v>7.2999999999999995E-2</v>
      </c>
      <c r="F9" s="168">
        <v>9.9000000000000005E-2</v>
      </c>
      <c r="G9" s="168">
        <v>1.2999999999999999E-2</v>
      </c>
    </row>
    <row r="10" spans="1:17">
      <c r="A10" s="50" t="s">
        <v>453</v>
      </c>
      <c r="B10" s="50">
        <v>419</v>
      </c>
      <c r="C10" s="50">
        <v>85</v>
      </c>
      <c r="D10" s="50">
        <v>334</v>
      </c>
      <c r="E10" s="168">
        <v>3.4000000000000002E-2</v>
      </c>
      <c r="F10" s="168">
        <v>4.5999999999999999E-2</v>
      </c>
      <c r="G10" s="168">
        <v>1E-3</v>
      </c>
    </row>
    <row r="11" spans="1:17">
      <c r="A11" s="50" t="s">
        <v>454</v>
      </c>
      <c r="B11" s="50">
        <v>983</v>
      </c>
      <c r="C11" s="50">
        <v>0</v>
      </c>
      <c r="D11" s="50">
        <v>983</v>
      </c>
      <c r="E11" s="168">
        <v>0.01</v>
      </c>
      <c r="F11" s="168">
        <v>1.4E-2</v>
      </c>
      <c r="G11" s="168">
        <v>0</v>
      </c>
    </row>
    <row r="13" spans="1:17" ht="30" customHeight="1">
      <c r="A13" s="472" t="s">
        <v>900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05"/>
      <c r="O13" s="405"/>
      <c r="P13" s="405"/>
      <c r="Q13" s="405"/>
    </row>
    <row r="14" spans="1:17" ht="31.5" customHeight="1">
      <c r="A14" s="472" t="s">
        <v>901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</row>
  </sheetData>
  <mergeCells count="2">
    <mergeCell ref="A13:M13"/>
    <mergeCell ref="A14:M1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8"/>
  <sheetViews>
    <sheetView showGridLines="0" workbookViewId="0"/>
  </sheetViews>
  <sheetFormatPr defaultRowHeight="16.5"/>
  <cols>
    <col min="1" max="1" width="14" customWidth="1"/>
    <col min="2" max="2" width="17.125" bestFit="1" customWidth="1"/>
  </cols>
  <sheetData>
    <row r="1" spans="1:2">
      <c r="A1" s="78" t="s">
        <v>314</v>
      </c>
    </row>
    <row r="3" spans="1:2">
      <c r="A3" s="177" t="s">
        <v>183</v>
      </c>
    </row>
    <row r="5" spans="1:2">
      <c r="A5" s="48"/>
      <c r="B5" s="48" t="s">
        <v>171</v>
      </c>
    </row>
    <row r="6" spans="1:2">
      <c r="A6" s="377" t="s">
        <v>761</v>
      </c>
      <c r="B6" s="49">
        <v>363255919399.19</v>
      </c>
    </row>
    <row r="7" spans="1:2">
      <c r="A7" s="48" t="s">
        <v>172</v>
      </c>
      <c r="B7" s="49">
        <v>370479208570.07001</v>
      </c>
    </row>
    <row r="8" spans="1:2">
      <c r="A8" s="48" t="s">
        <v>173</v>
      </c>
      <c r="B8" s="49">
        <v>373220576136.46002</v>
      </c>
    </row>
    <row r="9" spans="1:2">
      <c r="A9" s="48" t="s">
        <v>174</v>
      </c>
      <c r="B9" s="49">
        <v>363803034429.85999</v>
      </c>
    </row>
    <row r="10" spans="1:2">
      <c r="A10" s="48" t="s">
        <v>175</v>
      </c>
      <c r="B10" s="49">
        <v>360836111762.94</v>
      </c>
    </row>
    <row r="11" spans="1:2">
      <c r="A11" s="48" t="s">
        <v>176</v>
      </c>
      <c r="B11" s="49">
        <v>354605321244.48999</v>
      </c>
    </row>
    <row r="12" spans="1:2">
      <c r="A12" s="48" t="s">
        <v>177</v>
      </c>
      <c r="B12" s="49">
        <v>357374607241.57001</v>
      </c>
    </row>
    <row r="13" spans="1:2">
      <c r="A13" s="48" t="s">
        <v>178</v>
      </c>
      <c r="B13" s="49">
        <v>360282635007.71002</v>
      </c>
    </row>
    <row r="14" spans="1:2">
      <c r="A14" s="48" t="s">
        <v>179</v>
      </c>
      <c r="B14" s="49">
        <v>338400996287.15997</v>
      </c>
    </row>
    <row r="15" spans="1:2">
      <c r="A15" s="48" t="s">
        <v>180</v>
      </c>
      <c r="B15" s="49">
        <v>332149167513.57001</v>
      </c>
    </row>
    <row r="16" spans="1:2">
      <c r="A16" s="48" t="s">
        <v>181</v>
      </c>
      <c r="B16" s="49">
        <v>329815489657.40002</v>
      </c>
    </row>
    <row r="17" spans="1:2">
      <c r="A17" s="378" t="s">
        <v>762</v>
      </c>
      <c r="B17" s="49">
        <v>321825033716.65002</v>
      </c>
    </row>
    <row r="18" spans="1:2">
      <c r="A18" s="48" t="s">
        <v>182</v>
      </c>
      <c r="B18" s="49">
        <v>306755986141.76001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76"/>
  <sheetViews>
    <sheetView showGridLines="0" zoomScaleNormal="100" workbookViewId="0"/>
  </sheetViews>
  <sheetFormatPr defaultRowHeight="12.75"/>
  <cols>
    <col min="1" max="1" width="6.25" style="152" customWidth="1"/>
    <col min="2" max="2" width="3.75" style="163" customWidth="1"/>
    <col min="3" max="3" width="7" style="163" customWidth="1"/>
    <col min="4" max="4" width="7" style="152" customWidth="1"/>
    <col min="5" max="5" width="9.125" style="152" customWidth="1"/>
    <col min="6" max="6" width="9.25" style="152" customWidth="1"/>
    <col min="7" max="7" width="4" style="152" customWidth="1"/>
    <col min="8" max="16384" width="9" style="152"/>
  </cols>
  <sheetData>
    <row r="1" spans="1:1">
      <c r="A1" s="162"/>
    </row>
    <row r="2" spans="1:1">
      <c r="A2" s="162"/>
    </row>
    <row r="3" spans="1:1">
      <c r="A3" s="162"/>
    </row>
    <row r="4" spans="1:1">
      <c r="A4" s="162"/>
    </row>
    <row r="5" spans="1:1">
      <c r="A5" s="162"/>
    </row>
    <row r="6" spans="1:1">
      <c r="A6" s="162"/>
    </row>
    <row r="7" spans="1:1">
      <c r="A7" s="162"/>
    </row>
    <row r="8" spans="1:1">
      <c r="A8" s="162"/>
    </row>
    <row r="9" spans="1:1">
      <c r="A9" s="162"/>
    </row>
    <row r="10" spans="1:1">
      <c r="A10" s="162"/>
    </row>
    <row r="11" spans="1:1">
      <c r="A11" s="162"/>
    </row>
    <row r="12" spans="1:1">
      <c r="A12" s="162"/>
    </row>
    <row r="13" spans="1:1">
      <c r="A13" s="162"/>
    </row>
    <row r="14" spans="1:1">
      <c r="A14" s="162"/>
    </row>
    <row r="15" spans="1:1">
      <c r="A15" s="162"/>
    </row>
    <row r="16" spans="1:1">
      <c r="A16" s="162"/>
    </row>
    <row r="17" spans="1:1">
      <c r="A17" s="162"/>
    </row>
    <row r="18" spans="1:1">
      <c r="A18" s="162"/>
    </row>
    <row r="19" spans="1:1">
      <c r="A19" s="162"/>
    </row>
    <row r="20" spans="1:1">
      <c r="A20" s="162"/>
    </row>
    <row r="21" spans="1:1">
      <c r="A21" s="162"/>
    </row>
    <row r="22" spans="1:1">
      <c r="A22" s="162"/>
    </row>
    <row r="23" spans="1:1">
      <c r="A23" s="162"/>
    </row>
    <row r="24" spans="1:1">
      <c r="A24" s="162"/>
    </row>
    <row r="25" spans="1:1">
      <c r="A25" s="162"/>
    </row>
    <row r="26" spans="1:1">
      <c r="A26" s="162"/>
    </row>
    <row r="27" spans="1:1">
      <c r="A27" s="162"/>
    </row>
    <row r="28" spans="1:1">
      <c r="A28" s="162"/>
    </row>
    <row r="29" spans="1:1">
      <c r="A29" s="162"/>
    </row>
    <row r="30" spans="1:1">
      <c r="A30" s="162"/>
    </row>
    <row r="31" spans="1:1">
      <c r="A31" s="162"/>
    </row>
    <row r="32" spans="1:1">
      <c r="A32" s="162"/>
    </row>
    <row r="33" spans="1:21">
      <c r="A33" s="162"/>
    </row>
    <row r="34" spans="1:21">
      <c r="A34" s="162"/>
    </row>
    <row r="35" spans="1:21" ht="15.75">
      <c r="A35" s="424" t="s">
        <v>431</v>
      </c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  <c r="S35" s="153"/>
      <c r="T35" s="153"/>
      <c r="U35" s="153"/>
    </row>
    <row r="36" spans="1:21" ht="18.75" customHeight="1">
      <c r="A36" s="424" t="s">
        <v>440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  <c r="M36" s="154"/>
      <c r="S36" s="153"/>
      <c r="T36" s="153"/>
      <c r="U36" s="153"/>
    </row>
    <row r="37" spans="1:21" ht="15.75">
      <c r="A37" s="383"/>
      <c r="B37" s="384"/>
      <c r="C37" s="384"/>
      <c r="D37" s="379"/>
      <c r="E37" s="379"/>
      <c r="F37" s="379"/>
      <c r="G37" s="379"/>
      <c r="H37" s="379"/>
      <c r="I37" s="379"/>
      <c r="J37" s="379"/>
      <c r="K37" s="379"/>
      <c r="L37" s="379"/>
    </row>
    <row r="38" spans="1:21" ht="15.75">
      <c r="A38" s="155" t="s">
        <v>433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R38" s="153"/>
      <c r="S38" s="153"/>
      <c r="T38" s="153"/>
    </row>
    <row r="39" spans="1:21" s="153" customFormat="1" ht="47.25" customHeight="1">
      <c r="A39" s="380" t="s">
        <v>434</v>
      </c>
      <c r="B39" s="385" t="s">
        <v>435</v>
      </c>
      <c r="C39" s="385" t="s">
        <v>436</v>
      </c>
      <c r="D39" s="156" t="s">
        <v>437</v>
      </c>
      <c r="E39" s="157" t="s">
        <v>438</v>
      </c>
      <c r="F39" s="157" t="s">
        <v>439</v>
      </c>
      <c r="G39" s="380"/>
      <c r="H39" s="380"/>
      <c r="I39" s="380"/>
      <c r="J39" s="380"/>
      <c r="K39" s="380"/>
      <c r="L39" s="380"/>
    </row>
    <row r="40" spans="1:21" s="161" customFormat="1" ht="15.75">
      <c r="A40" s="383">
        <v>2016</v>
      </c>
      <c r="B40" s="383" t="s">
        <v>181</v>
      </c>
      <c r="C40" s="159">
        <v>42705</v>
      </c>
      <c r="D40" s="160">
        <v>72.698009095982485</v>
      </c>
      <c r="E40" s="160">
        <v>78.985050051551951</v>
      </c>
      <c r="F40" s="160">
        <v>78.483410618650652</v>
      </c>
      <c r="G40" s="386"/>
      <c r="H40" s="383"/>
      <c r="I40" s="383"/>
      <c r="J40" s="383"/>
      <c r="K40" s="383"/>
      <c r="L40" s="383"/>
    </row>
    <row r="41" spans="1:21" s="161" customFormat="1" ht="15.75">
      <c r="A41" s="383"/>
      <c r="B41" s="383"/>
      <c r="C41" s="159">
        <v>42614</v>
      </c>
      <c r="D41" s="160">
        <v>72.424658531894011</v>
      </c>
      <c r="E41" s="160">
        <v>78.745123307373021</v>
      </c>
      <c r="F41" s="160">
        <v>77.067695964399491</v>
      </c>
      <c r="G41" s="386"/>
      <c r="H41" s="383"/>
      <c r="I41" s="383"/>
      <c r="J41" s="383"/>
      <c r="K41" s="383"/>
      <c r="L41" s="383"/>
    </row>
    <row r="42" spans="1:21" s="161" customFormat="1" ht="15.75">
      <c r="A42" s="383"/>
      <c r="B42" s="383"/>
      <c r="C42" s="159">
        <v>42522</v>
      </c>
      <c r="D42" s="160">
        <v>70.484495948923254</v>
      </c>
      <c r="E42" s="160">
        <v>76.946446450916298</v>
      </c>
      <c r="F42" s="160">
        <v>74.560152244017303</v>
      </c>
      <c r="G42" s="383"/>
      <c r="H42" s="383"/>
      <c r="I42" s="383"/>
      <c r="J42" s="383"/>
      <c r="K42" s="383"/>
      <c r="L42" s="383"/>
    </row>
    <row r="43" spans="1:21" s="161" customFormat="1" ht="15.75">
      <c r="A43" s="379"/>
      <c r="B43" s="387"/>
      <c r="C43" s="159">
        <v>42430</v>
      </c>
      <c r="D43" s="160">
        <v>69.058373773358795</v>
      </c>
      <c r="E43" s="160">
        <v>76.0220739564908</v>
      </c>
      <c r="F43" s="160">
        <v>73.382861577020535</v>
      </c>
      <c r="G43" s="383"/>
      <c r="H43" s="383"/>
      <c r="I43" s="383"/>
      <c r="J43" s="383"/>
      <c r="K43" s="383"/>
      <c r="L43" s="383"/>
    </row>
    <row r="44" spans="1:21" ht="15.75">
      <c r="A44" s="379">
        <v>2015</v>
      </c>
      <c r="B44" s="387" t="s">
        <v>181</v>
      </c>
      <c r="C44" s="159">
        <v>42339</v>
      </c>
      <c r="D44" s="160">
        <v>69.190474969432913</v>
      </c>
      <c r="E44" s="160">
        <v>75.763115167326717</v>
      </c>
      <c r="F44" s="160">
        <v>73.512161077310125</v>
      </c>
      <c r="G44" s="379"/>
      <c r="H44" s="379"/>
      <c r="I44" s="379"/>
      <c r="J44" s="379"/>
      <c r="K44" s="379"/>
      <c r="L44" s="379"/>
    </row>
    <row r="45" spans="1:21" ht="15.75">
      <c r="A45" s="379"/>
      <c r="B45" s="379"/>
      <c r="C45" s="159">
        <v>42248</v>
      </c>
      <c r="D45" s="160">
        <v>67.504022759492571</v>
      </c>
      <c r="E45" s="160">
        <v>74.965989454139162</v>
      </c>
      <c r="F45" s="160">
        <v>73.086871089240461</v>
      </c>
      <c r="G45" s="379"/>
      <c r="H45" s="379"/>
      <c r="I45" s="379"/>
      <c r="J45" s="379"/>
      <c r="K45" s="379"/>
      <c r="L45" s="379"/>
    </row>
    <row r="46" spans="1:21" ht="15.75">
      <c r="A46" s="379"/>
      <c r="B46" s="379"/>
      <c r="C46" s="159">
        <v>42156</v>
      </c>
      <c r="D46" s="160">
        <v>69.842702909965197</v>
      </c>
      <c r="E46" s="160">
        <v>76.365259251700053</v>
      </c>
      <c r="F46" s="160">
        <v>75.480272082346431</v>
      </c>
      <c r="G46" s="379"/>
      <c r="H46" s="379"/>
      <c r="I46" s="379"/>
      <c r="J46" s="379"/>
      <c r="K46" s="379"/>
      <c r="L46" s="379"/>
    </row>
    <row r="47" spans="1:21" ht="15.75">
      <c r="A47" s="379"/>
      <c r="B47" s="379"/>
      <c r="C47" s="159">
        <v>42064</v>
      </c>
      <c r="D47" s="160">
        <v>69.379283556553943</v>
      </c>
      <c r="E47" s="160">
        <v>75.910886713383007</v>
      </c>
      <c r="F47" s="160">
        <v>76.212084637439517</v>
      </c>
      <c r="G47" s="379"/>
      <c r="H47" s="379"/>
      <c r="I47" s="379"/>
      <c r="J47" s="379"/>
      <c r="K47" s="379"/>
      <c r="L47" s="379"/>
    </row>
    <row r="48" spans="1:21" ht="15.75">
      <c r="A48" s="379">
        <v>2014</v>
      </c>
      <c r="B48" s="379" t="s">
        <v>181</v>
      </c>
      <c r="C48" s="159">
        <v>41974</v>
      </c>
      <c r="D48" s="160">
        <v>70.251891808448548</v>
      </c>
      <c r="E48" s="160">
        <v>76.058157650293694</v>
      </c>
      <c r="F48" s="160">
        <v>76.010806126309376</v>
      </c>
      <c r="G48" s="379"/>
      <c r="H48" s="379"/>
      <c r="I48" s="379"/>
      <c r="J48" s="379"/>
      <c r="K48" s="379"/>
      <c r="L48" s="379"/>
    </row>
    <row r="49" spans="1:12" ht="15.75">
      <c r="A49" s="379"/>
      <c r="B49" s="379"/>
      <c r="C49" s="159">
        <v>41883</v>
      </c>
      <c r="D49" s="160">
        <v>71.064829871614535</v>
      </c>
      <c r="E49" s="160">
        <v>75.772528807213831</v>
      </c>
      <c r="F49" s="160">
        <v>76.0290555569958</v>
      </c>
      <c r="G49" s="379"/>
      <c r="H49" s="379"/>
      <c r="I49" s="379"/>
      <c r="J49" s="379"/>
      <c r="K49" s="379"/>
      <c r="L49" s="379"/>
    </row>
    <row r="50" spans="1:12" ht="15.75">
      <c r="A50" s="379"/>
      <c r="B50" s="379"/>
      <c r="C50" s="159">
        <v>41791</v>
      </c>
      <c r="D50" s="160">
        <v>71.352909321452671</v>
      </c>
      <c r="E50" s="160">
        <v>75.692459215833821</v>
      </c>
      <c r="F50" s="160">
        <v>76.087803213620589</v>
      </c>
      <c r="G50" s="379"/>
      <c r="H50" s="379"/>
      <c r="I50" s="379"/>
      <c r="J50" s="379"/>
      <c r="K50" s="379"/>
      <c r="L50" s="379"/>
    </row>
    <row r="51" spans="1:12" ht="15.75">
      <c r="A51" s="379"/>
      <c r="B51" s="379"/>
      <c r="C51" s="159">
        <v>41699</v>
      </c>
      <c r="D51" s="160">
        <v>70.451670312660426</v>
      </c>
      <c r="E51" s="160">
        <v>75.059858261370167</v>
      </c>
      <c r="F51" s="160">
        <v>76.212710682942031</v>
      </c>
      <c r="G51" s="379"/>
      <c r="H51" s="379"/>
      <c r="I51" s="379"/>
      <c r="J51" s="379"/>
      <c r="K51" s="379"/>
      <c r="L51" s="379"/>
    </row>
    <row r="52" spans="1:12" ht="15.75">
      <c r="A52" s="379">
        <v>2013</v>
      </c>
      <c r="B52" s="379" t="s">
        <v>181</v>
      </c>
      <c r="C52" s="159">
        <v>41609</v>
      </c>
      <c r="D52" s="160">
        <v>70.588406790635432</v>
      </c>
      <c r="E52" s="160">
        <v>74.666179143380319</v>
      </c>
      <c r="F52" s="160">
        <v>76.267834617761508</v>
      </c>
      <c r="G52" s="379"/>
      <c r="H52" s="379"/>
      <c r="I52" s="379"/>
      <c r="J52" s="379"/>
      <c r="K52" s="379"/>
      <c r="L52" s="379"/>
    </row>
    <row r="53" spans="1:12" ht="15.75">
      <c r="A53" s="379"/>
      <c r="B53" s="379"/>
      <c r="C53" s="159">
        <v>41518</v>
      </c>
      <c r="D53" s="160">
        <v>69.829406900822562</v>
      </c>
      <c r="E53" s="160">
        <v>73.851691339464537</v>
      </c>
      <c r="F53" s="160">
        <v>75.84650133352865</v>
      </c>
      <c r="G53" s="379"/>
      <c r="H53" s="379"/>
      <c r="I53" s="379"/>
      <c r="J53" s="379"/>
      <c r="K53" s="379"/>
      <c r="L53" s="379"/>
    </row>
    <row r="54" spans="1:12" ht="15.75">
      <c r="A54" s="379"/>
      <c r="B54" s="379"/>
      <c r="C54" s="159">
        <v>41426</v>
      </c>
      <c r="D54" s="160">
        <v>69.343631442192049</v>
      </c>
      <c r="E54" s="160">
        <v>73.449747195480896</v>
      </c>
      <c r="F54" s="160">
        <v>75.644220222365846</v>
      </c>
      <c r="G54" s="379"/>
      <c r="H54" s="379"/>
      <c r="I54" s="379"/>
      <c r="J54" s="379"/>
      <c r="K54" s="379"/>
      <c r="L54" s="379"/>
    </row>
    <row r="55" spans="1:12" ht="15.75">
      <c r="A55" s="379"/>
      <c r="B55" s="379"/>
      <c r="C55" s="159">
        <v>41334</v>
      </c>
      <c r="D55" s="160">
        <v>69.247676942014422</v>
      </c>
      <c r="E55" s="160">
        <v>72.569734544637512</v>
      </c>
      <c r="F55" s="160">
        <v>75.410156562003252</v>
      </c>
      <c r="G55" s="379"/>
      <c r="H55" s="379"/>
      <c r="I55" s="379"/>
      <c r="J55" s="379"/>
      <c r="K55" s="379"/>
      <c r="L55" s="379"/>
    </row>
    <row r="56" spans="1:12" ht="15.75">
      <c r="A56" s="379">
        <v>2012</v>
      </c>
      <c r="B56" s="379" t="s">
        <v>181</v>
      </c>
      <c r="C56" s="159">
        <v>41244</v>
      </c>
      <c r="D56" s="160">
        <v>69.721193613500844</v>
      </c>
      <c r="E56" s="160">
        <v>72.219118828896072</v>
      </c>
      <c r="F56" s="160">
        <v>75.053504694484644</v>
      </c>
      <c r="G56" s="379"/>
      <c r="H56" s="379"/>
      <c r="I56" s="379"/>
      <c r="J56" s="379"/>
      <c r="K56" s="379"/>
      <c r="L56" s="379"/>
    </row>
    <row r="57" spans="1:12" ht="15.75">
      <c r="A57" s="379"/>
      <c r="B57" s="388"/>
      <c r="C57" s="159">
        <v>41153</v>
      </c>
      <c r="D57" s="160">
        <v>69.15542551136717</v>
      </c>
      <c r="E57" s="160">
        <v>71.192036137977468</v>
      </c>
      <c r="F57" s="160">
        <v>74.33869080361319</v>
      </c>
      <c r="G57" s="379"/>
      <c r="H57" s="379"/>
      <c r="I57" s="379"/>
      <c r="J57" s="379"/>
      <c r="K57" s="379"/>
      <c r="L57" s="379"/>
    </row>
    <row r="58" spans="1:12" ht="15.75">
      <c r="A58" s="379"/>
      <c r="B58" s="388"/>
      <c r="C58" s="159">
        <v>41061</v>
      </c>
      <c r="D58" s="160">
        <v>67.877987984713371</v>
      </c>
      <c r="E58" s="160">
        <v>70.643685241270717</v>
      </c>
      <c r="F58" s="160">
        <v>73.728206276646148</v>
      </c>
      <c r="G58" s="379"/>
      <c r="H58" s="379"/>
      <c r="I58" s="379"/>
      <c r="J58" s="379"/>
      <c r="K58" s="379"/>
      <c r="L58" s="379"/>
    </row>
    <row r="59" spans="1:12" ht="13.5" customHeight="1">
      <c r="A59" s="379"/>
      <c r="B59" s="379"/>
      <c r="C59" s="159">
        <v>40969</v>
      </c>
      <c r="D59" s="160">
        <v>68.271001929920331</v>
      </c>
      <c r="E59" s="160">
        <v>70.140474625794738</v>
      </c>
      <c r="F59" s="160">
        <v>72.50045485230892</v>
      </c>
      <c r="G59" s="379"/>
      <c r="H59" s="379"/>
      <c r="I59" s="379"/>
      <c r="J59" s="379"/>
      <c r="K59" s="379"/>
      <c r="L59" s="379"/>
    </row>
    <row r="60" spans="1:12" ht="13.5" customHeight="1">
      <c r="A60" s="379">
        <v>2011</v>
      </c>
      <c r="B60" s="379" t="s">
        <v>181</v>
      </c>
      <c r="C60" s="159">
        <v>40878</v>
      </c>
      <c r="D60" s="160">
        <v>68.040580665080611</v>
      </c>
      <c r="E60" s="160">
        <v>69.906757974233187</v>
      </c>
      <c r="F60" s="160">
        <v>72.849653538872786</v>
      </c>
      <c r="G60" s="379"/>
      <c r="H60" s="379"/>
      <c r="I60" s="379"/>
      <c r="J60" s="379"/>
      <c r="K60" s="379"/>
      <c r="L60" s="379"/>
    </row>
    <row r="61" spans="1:12" ht="13.5" customHeight="1">
      <c r="A61" s="379"/>
      <c r="B61" s="379"/>
      <c r="C61" s="159">
        <v>40787</v>
      </c>
      <c r="D61" s="160">
        <v>67.210000000000008</v>
      </c>
      <c r="E61" s="160">
        <v>69.199999999999989</v>
      </c>
      <c r="F61" s="160">
        <v>72.55</v>
      </c>
      <c r="G61" s="379"/>
      <c r="H61" s="379"/>
      <c r="I61" s="379"/>
      <c r="J61" s="379"/>
      <c r="K61" s="379"/>
      <c r="L61" s="379"/>
    </row>
    <row r="62" spans="1:12" ht="13.5" customHeight="1">
      <c r="A62" s="379"/>
      <c r="B62" s="379"/>
      <c r="C62" s="159">
        <v>40695</v>
      </c>
      <c r="D62" s="160">
        <v>67.14</v>
      </c>
      <c r="E62" s="160">
        <v>69.138119899999992</v>
      </c>
      <c r="F62" s="160">
        <v>71.66</v>
      </c>
      <c r="G62" s="379"/>
      <c r="H62" s="379"/>
      <c r="I62" s="379"/>
      <c r="J62" s="379"/>
      <c r="K62" s="379"/>
      <c r="L62" s="379"/>
    </row>
    <row r="63" spans="1:12" ht="13.5" customHeight="1">
      <c r="A63" s="379"/>
      <c r="B63" s="379"/>
      <c r="C63" s="159">
        <v>40603</v>
      </c>
      <c r="D63" s="160">
        <v>67.235664411218693</v>
      </c>
      <c r="E63" s="160">
        <v>68.820660372948964</v>
      </c>
      <c r="F63" s="160">
        <v>71.517025001423661</v>
      </c>
      <c r="G63" s="379"/>
      <c r="H63" s="379"/>
      <c r="I63" s="379"/>
      <c r="J63" s="379"/>
      <c r="K63" s="379"/>
      <c r="L63" s="379"/>
    </row>
    <row r="64" spans="1:12" ht="13.5" customHeight="1">
      <c r="A64" s="389">
        <v>2010</v>
      </c>
      <c r="B64" s="379" t="s">
        <v>181</v>
      </c>
      <c r="C64" s="159">
        <v>40513</v>
      </c>
      <c r="D64" s="160">
        <v>67.180031687870439</v>
      </c>
      <c r="E64" s="160">
        <v>68.631862520931946</v>
      </c>
      <c r="F64" s="160">
        <v>70.919034174898741</v>
      </c>
      <c r="G64" s="379"/>
      <c r="H64" s="379"/>
      <c r="I64" s="379"/>
      <c r="J64" s="379"/>
      <c r="K64" s="379"/>
      <c r="L64" s="379"/>
    </row>
    <row r="65" spans="1:12" ht="13.5" customHeight="1">
      <c r="A65" s="390"/>
      <c r="B65" s="379"/>
      <c r="C65" s="159">
        <v>40422</v>
      </c>
      <c r="D65" s="160">
        <v>66.335114206484008</v>
      </c>
      <c r="E65" s="160">
        <v>68.50022219879736</v>
      </c>
      <c r="F65" s="160">
        <v>70.594770181089444</v>
      </c>
      <c r="G65" s="379"/>
      <c r="H65" s="379"/>
      <c r="I65" s="379"/>
      <c r="J65" s="379"/>
      <c r="K65" s="379"/>
      <c r="L65" s="379"/>
    </row>
    <row r="66" spans="1:12" ht="13.5" customHeight="1">
      <c r="A66" s="379"/>
      <c r="B66" s="379"/>
      <c r="C66" s="159">
        <v>40330</v>
      </c>
      <c r="D66" s="160">
        <v>66.498115646046514</v>
      </c>
      <c r="E66" s="160">
        <v>68.853221579357978</v>
      </c>
      <c r="F66" s="160">
        <v>71.3611183998852</v>
      </c>
      <c r="G66" s="379"/>
      <c r="H66" s="379"/>
      <c r="I66" s="379"/>
      <c r="J66" s="379"/>
      <c r="K66" s="379"/>
      <c r="L66" s="379"/>
    </row>
    <row r="67" spans="1:12" ht="13.5" customHeight="1">
      <c r="A67" s="379"/>
      <c r="B67" s="379"/>
      <c r="C67" s="159">
        <v>40238</v>
      </c>
      <c r="D67" s="160">
        <v>67.146943999158793</v>
      </c>
      <c r="E67" s="160">
        <v>68.309064836590039</v>
      </c>
      <c r="F67" s="160">
        <v>71.189585858594469</v>
      </c>
      <c r="G67" s="379"/>
      <c r="H67" s="379"/>
      <c r="I67" s="379"/>
      <c r="J67" s="379"/>
      <c r="K67" s="379"/>
      <c r="L67" s="379"/>
    </row>
    <row r="68" spans="1:12" ht="13.5" customHeight="1">
      <c r="A68" s="390">
        <v>2009</v>
      </c>
      <c r="B68" s="379" t="s">
        <v>181</v>
      </c>
      <c r="C68" s="159">
        <v>40148</v>
      </c>
      <c r="D68" s="160">
        <v>67.326118379859608</v>
      </c>
      <c r="E68" s="160">
        <v>68.217393967795147</v>
      </c>
      <c r="F68" s="160">
        <v>71.12406465117418</v>
      </c>
      <c r="G68" s="379"/>
      <c r="H68" s="379"/>
      <c r="I68" s="379"/>
      <c r="J68" s="379"/>
      <c r="K68" s="379"/>
      <c r="L68" s="379"/>
    </row>
    <row r="69" spans="1:12" ht="13.5" customHeight="1">
      <c r="A69" s="390"/>
      <c r="B69" s="388"/>
      <c r="C69" s="159">
        <v>40057</v>
      </c>
      <c r="D69" s="160">
        <v>67.021190697403753</v>
      </c>
      <c r="E69" s="160">
        <v>67.848048416607639</v>
      </c>
      <c r="F69" s="160">
        <v>70.729267940320355</v>
      </c>
      <c r="G69" s="379"/>
      <c r="H69" s="379"/>
      <c r="I69" s="379"/>
      <c r="J69" s="379"/>
      <c r="K69" s="379"/>
      <c r="L69" s="379"/>
    </row>
    <row r="70" spans="1:12" ht="13.5" customHeight="1">
      <c r="A70" s="379"/>
      <c r="B70" s="388"/>
      <c r="C70" s="159">
        <v>39965</v>
      </c>
      <c r="D70" s="160">
        <v>66.238366732092942</v>
      </c>
      <c r="E70" s="160">
        <v>68.259864215107839</v>
      </c>
      <c r="F70" s="160">
        <v>70.881682917658765</v>
      </c>
      <c r="G70" s="379"/>
      <c r="H70" s="379"/>
      <c r="I70" s="379"/>
      <c r="J70" s="379"/>
      <c r="K70" s="379"/>
      <c r="L70" s="379"/>
    </row>
    <row r="71" spans="1:12" ht="13.5" customHeight="1">
      <c r="A71" s="379"/>
      <c r="B71" s="379"/>
      <c r="C71" s="159">
        <v>39873</v>
      </c>
      <c r="D71" s="160">
        <v>67.102948689691303</v>
      </c>
      <c r="E71" s="160">
        <v>68.99540964578739</v>
      </c>
      <c r="F71" s="160">
        <v>71.908148092817086</v>
      </c>
      <c r="G71" s="379"/>
      <c r="H71" s="379"/>
      <c r="I71" s="379"/>
      <c r="J71" s="379"/>
      <c r="K71" s="379"/>
      <c r="L71" s="379"/>
    </row>
    <row r="72" spans="1:12" ht="13.5" customHeight="1">
      <c r="A72" s="389">
        <v>2008</v>
      </c>
      <c r="B72" s="379" t="s">
        <v>181</v>
      </c>
      <c r="C72" s="159">
        <v>39783</v>
      </c>
      <c r="D72" s="160">
        <v>65.233341290260341</v>
      </c>
      <c r="E72" s="160">
        <v>67.90096342214764</v>
      </c>
      <c r="F72" s="160">
        <v>68.782874669904203</v>
      </c>
      <c r="G72" s="379"/>
      <c r="H72" s="379"/>
      <c r="I72" s="379"/>
      <c r="J72" s="379"/>
      <c r="K72" s="379"/>
      <c r="L72" s="379"/>
    </row>
    <row r="73" spans="1:12" ht="13.5" customHeight="1">
      <c r="A73" s="379"/>
      <c r="B73" s="379"/>
      <c r="C73" s="159">
        <v>39692</v>
      </c>
      <c r="D73" s="160">
        <v>56.234137572680389</v>
      </c>
      <c r="E73" s="160">
        <v>59.59467606487712</v>
      </c>
      <c r="F73" s="160">
        <v>60.328786392397824</v>
      </c>
      <c r="G73" s="379"/>
      <c r="H73" s="379"/>
      <c r="I73" s="379"/>
      <c r="J73" s="379"/>
      <c r="K73" s="379"/>
      <c r="L73" s="379"/>
    </row>
    <row r="74" spans="1:12" ht="13.5" customHeight="1">
      <c r="A74" s="390"/>
      <c r="B74" s="379"/>
      <c r="C74" s="159">
        <v>39600</v>
      </c>
      <c r="D74" s="160">
        <v>54.039787462635559</v>
      </c>
      <c r="E74" s="160">
        <v>54.990072099213563</v>
      </c>
      <c r="F74" s="160">
        <v>57.568651312831363</v>
      </c>
      <c r="G74" s="379"/>
      <c r="H74" s="379"/>
      <c r="I74" s="379"/>
      <c r="J74" s="379"/>
      <c r="K74" s="379"/>
      <c r="L74" s="379"/>
    </row>
    <row r="75" spans="1:12" ht="15.75">
      <c r="A75" s="379"/>
      <c r="B75" s="379"/>
      <c r="C75" s="159">
        <v>39508</v>
      </c>
      <c r="D75" s="160">
        <v>53.150447827278391</v>
      </c>
      <c r="E75" s="160">
        <v>54.700090156171576</v>
      </c>
      <c r="F75" s="160">
        <v>59.143445869431318</v>
      </c>
      <c r="G75" s="379"/>
      <c r="H75" s="379"/>
      <c r="I75" s="379"/>
      <c r="J75" s="379"/>
      <c r="K75" s="379"/>
      <c r="L75" s="379"/>
    </row>
    <row r="76" spans="1:12" ht="15.75">
      <c r="A76" s="379">
        <v>2007</v>
      </c>
      <c r="B76" s="379" t="s">
        <v>181</v>
      </c>
      <c r="C76" s="159">
        <v>39417</v>
      </c>
      <c r="D76" s="160">
        <v>52.576527580957347</v>
      </c>
      <c r="E76" s="160">
        <v>54.667321585842608</v>
      </c>
      <c r="F76" s="160">
        <v>59.315534063764396</v>
      </c>
      <c r="G76" s="379"/>
      <c r="H76" s="379"/>
      <c r="I76" s="379"/>
      <c r="J76" s="379"/>
      <c r="K76" s="379"/>
      <c r="L76" s="379"/>
    </row>
  </sheetData>
  <mergeCells count="2">
    <mergeCell ref="A35:L35"/>
    <mergeCell ref="A36:L36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6326C1E65860499D8D8E80735477D3" ma:contentTypeVersion="6" ma:contentTypeDescription="Crie um novo documento." ma:contentTypeScope="" ma:versionID="693651afb8361e2180d4e61e0c34f4d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2a27b8f2a2f83e6e4bf17ab583a7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959A6-377B-42D3-BA5A-96A84B21A220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EA9ABF-C729-4FAB-BFE2-BC0B40AA38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F6EA12-C6F1-4FC9-A205-9FA4AF8A2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85</vt:i4>
      </vt:variant>
    </vt:vector>
  </HeadingPairs>
  <TitlesOfParts>
    <vt:vector size="85" baseType="lpstr">
      <vt:lpstr>Capa</vt:lpstr>
      <vt:lpstr>Folha de rosto</vt:lpstr>
      <vt:lpstr>Índice</vt:lpstr>
      <vt:lpstr>Comparativo FSIs</vt:lpstr>
      <vt:lpstr>Matriz de migração</vt:lpstr>
      <vt:lpstr>Composição sist financeiro</vt:lpstr>
      <vt:lpstr>Composição cart fundos ICVM 555</vt:lpstr>
      <vt:lpstr>IHH</vt:lpstr>
      <vt:lpstr>RC4</vt:lpstr>
      <vt:lpstr>Graf 1.1.1</vt:lpstr>
      <vt:lpstr>Graf 1.1.2</vt:lpstr>
      <vt:lpstr>Graf 1.1.3</vt:lpstr>
      <vt:lpstr>Graf 1.1.4</vt:lpstr>
      <vt:lpstr>Graf 1.1.5</vt:lpstr>
      <vt:lpstr>Graf 1.1.6</vt:lpstr>
      <vt:lpstr>Graf 1.2.1</vt:lpstr>
      <vt:lpstr>Graf 1.2.2</vt:lpstr>
      <vt:lpstr>Graf 1.2.3</vt:lpstr>
      <vt:lpstr>Graf 1.2.4</vt:lpstr>
      <vt:lpstr>Graf 1.2.5</vt:lpstr>
      <vt:lpstr>Graf 1.2.6</vt:lpstr>
      <vt:lpstr>Graf 1.2.7</vt:lpstr>
      <vt:lpstr>Graf 1.2.8</vt:lpstr>
      <vt:lpstr>Graf 1.2.9</vt:lpstr>
      <vt:lpstr>Graf 1.2.10</vt:lpstr>
      <vt:lpstr>Graf 1.2.11</vt:lpstr>
      <vt:lpstr>Graf 1.2.12</vt:lpstr>
      <vt:lpstr>Graf 1.2.13</vt:lpstr>
      <vt:lpstr>Graf 1.2.14</vt:lpstr>
      <vt:lpstr>Graf 1.2.15</vt:lpstr>
      <vt:lpstr>Graf 1.2.16</vt:lpstr>
      <vt:lpstr>Graf 1.2.17</vt:lpstr>
      <vt:lpstr>Graf 1.2.18</vt:lpstr>
      <vt:lpstr>Graf 1.2.19</vt:lpstr>
      <vt:lpstr>Graf 1.2.20</vt:lpstr>
      <vt:lpstr>Graf 1.2.21</vt:lpstr>
      <vt:lpstr>Graf 1.2.22</vt:lpstr>
      <vt:lpstr>Graf 1.2.23</vt:lpstr>
      <vt:lpstr>Graf 1.2.24</vt:lpstr>
      <vt:lpstr>Graf 1.2.25</vt:lpstr>
      <vt:lpstr>Graf 1.2.26</vt:lpstr>
      <vt:lpstr>Graf 1.3.1</vt:lpstr>
      <vt:lpstr>Graf 1.3.2</vt:lpstr>
      <vt:lpstr>Graf 1.3.3</vt:lpstr>
      <vt:lpstr>Graf 1.3.4</vt:lpstr>
      <vt:lpstr>Graf 1.4.1</vt:lpstr>
      <vt:lpstr>Graf 1.4.2</vt:lpstr>
      <vt:lpstr>Graf. 1.4.3</vt:lpstr>
      <vt:lpstr>Tab 1.5.1.1</vt:lpstr>
      <vt:lpstr>Graf 1.5.1.1</vt:lpstr>
      <vt:lpstr>Graf 1.5.1.2</vt:lpstr>
      <vt:lpstr>Graf 1.5.1.3</vt:lpstr>
      <vt:lpstr>Graf 1.5.1.4</vt:lpstr>
      <vt:lpstr>Graf 1.5.2.1</vt:lpstr>
      <vt:lpstr>Graf 1.5.2.2</vt:lpstr>
      <vt:lpstr>Graf 1.6.1</vt:lpstr>
      <vt:lpstr>Graf 1.6.2</vt:lpstr>
      <vt:lpstr>Graf 1.6.3</vt:lpstr>
      <vt:lpstr>Graf 1.6.4</vt:lpstr>
      <vt:lpstr>Graf 1.6.5</vt:lpstr>
      <vt:lpstr>Graf 1 (boxe PEF)</vt:lpstr>
      <vt:lpstr>Graf 2 (boxe PEF)</vt:lpstr>
      <vt:lpstr>Graf 3 (boxe PEF)</vt:lpstr>
      <vt:lpstr>Graf 4 (boxe PEF)</vt:lpstr>
      <vt:lpstr>Tab 1 (boxe PEF)</vt:lpstr>
      <vt:lpstr>Tab 2 (boxe PEF)</vt:lpstr>
      <vt:lpstr>Graf 5 (boxe PEF)</vt:lpstr>
      <vt:lpstr>Tab 3 (boxe PEF)</vt:lpstr>
      <vt:lpstr>Graf 2.1.1</vt:lpstr>
      <vt:lpstr>Graf 2.1.1.1</vt:lpstr>
      <vt:lpstr>Graf 2.1.1.2</vt:lpstr>
      <vt:lpstr>Graf 2.1.2.1</vt:lpstr>
      <vt:lpstr>Graf 2.1.3.1</vt:lpstr>
      <vt:lpstr>Graf 2.1.3.2</vt:lpstr>
      <vt:lpstr>Graf 2.1.3.3</vt:lpstr>
      <vt:lpstr>Tab 2.2.1</vt:lpstr>
      <vt:lpstr>Graf 2.2.1</vt:lpstr>
      <vt:lpstr>Tab 2.2.2</vt:lpstr>
      <vt:lpstr>Graf 2.3.1</vt:lpstr>
      <vt:lpstr>Graf 2.3.2</vt:lpstr>
      <vt:lpstr>Graf 2.3.3</vt:lpstr>
      <vt:lpstr>Graf 2.3.4</vt:lpstr>
      <vt:lpstr>Graf 2.3.5</vt:lpstr>
      <vt:lpstr>Tab 2.5.1</vt:lpstr>
      <vt:lpstr>Graf 2.6.1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Relatório de Estabilidade Financeira abril/2011</dc:subject>
  <dc:creator>Banco Central do Brasil</dc:creator>
  <cp:keywords>REF, gráfico, tabela, base, dados</cp:keywords>
  <cp:lastModifiedBy>Emerson de Carvalho Silva</cp:lastModifiedBy>
  <cp:lastPrinted>2012-03-05T20:24:25Z</cp:lastPrinted>
  <dcterms:created xsi:type="dcterms:W3CDTF">2010-07-28T12:52:42Z</dcterms:created>
  <dcterms:modified xsi:type="dcterms:W3CDTF">2017-04-11T18:20:18Z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0x010100A66326C1E65860499D8D8E80735477D3</vt:lpwstr>
  </property>
</Properties>
</file>