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ink/ink4.xml" ContentType="application/inkml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99\Documents\BME y Cursos\Cursos derivados\Excel y ejercicios varios\"/>
    </mc:Choice>
  </mc:AlternateContent>
  <xr:revisionPtr revIDLastSave="0" documentId="13_ncr:1_{9134594E-B00B-41FC-858D-1EF7DB9E7CC5}" xr6:coauthVersionLast="45" xr6:coauthVersionMax="45" xr10:uidLastSave="{00000000-0000-0000-0000-000000000000}"/>
  <bookViews>
    <workbookView xWindow="-110" yWindow="-110" windowWidth="19420" windowHeight="10420" tabRatio="713" firstSheet="1" activeTab="6" xr2:uid="{5873E522-CFE1-4265-8D97-6922CE9BBF6A}"/>
  </bookViews>
  <sheets>
    <sheet name="Tipos negativos" sheetId="1" r:id="rId1"/>
    <sheet name="Tipos positivos" sheetId="2" r:id="rId2"/>
    <sheet name="roll over" sheetId="4" r:id="rId3"/>
    <sheet name="Gráfico Futuro" sheetId="6" r:id="rId4"/>
    <sheet name="xxx" sheetId="3" r:id="rId5"/>
    <sheet name="Transformacion Div AAA en ptos " sheetId="5" r:id="rId6"/>
    <sheet name="Liquidacion futuro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" l="1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N15" i="4"/>
  <c r="N12" i="4"/>
  <c r="I8" i="8" l="1"/>
  <c r="I9" i="8"/>
  <c r="I10" i="8"/>
  <c r="I11" i="8"/>
  <c r="I12" i="8"/>
  <c r="I13" i="8"/>
  <c r="I7" i="8"/>
  <c r="N8" i="8" l="1"/>
  <c r="N9" i="8"/>
  <c r="N7" i="8"/>
  <c r="M10" i="8"/>
  <c r="M9" i="8"/>
  <c r="M8" i="8"/>
  <c r="L8" i="8"/>
  <c r="L9" i="8"/>
  <c r="L10" i="8"/>
  <c r="L11" i="8"/>
  <c r="L12" i="8"/>
  <c r="L13" i="8"/>
  <c r="L14" i="8"/>
  <c r="L15" i="8"/>
  <c r="L16" i="8"/>
  <c r="L17" i="8"/>
  <c r="L18" i="8"/>
  <c r="L7" i="8"/>
  <c r="H7" i="8"/>
  <c r="H8" i="8"/>
  <c r="H9" i="8"/>
  <c r="H10" i="8"/>
  <c r="M11" i="8" s="1"/>
  <c r="H11" i="8"/>
  <c r="N11" i="8" s="1"/>
  <c r="H12" i="8"/>
  <c r="N12" i="8" s="1"/>
  <c r="H13" i="8"/>
  <c r="N13" i="8" s="1"/>
  <c r="H14" i="8"/>
  <c r="M15" i="8" s="1"/>
  <c r="H15" i="8"/>
  <c r="N15" i="8" s="1"/>
  <c r="H16" i="8"/>
  <c r="M17" i="8" s="1"/>
  <c r="H17" i="8"/>
  <c r="N17" i="8" s="1"/>
  <c r="H18" i="8"/>
  <c r="N18" i="8" s="1"/>
  <c r="H19" i="8"/>
  <c r="N19" i="8" s="1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M19" i="8" l="1"/>
  <c r="M18" i="8"/>
  <c r="M14" i="8"/>
  <c r="N10" i="8"/>
  <c r="M12" i="8"/>
  <c r="M16" i="8"/>
  <c r="N14" i="8"/>
  <c r="N16" i="8"/>
  <c r="M13" i="8"/>
  <c r="C45" i="6"/>
  <c r="C4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5" i="6"/>
  <c r="C13" i="6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7" i="6"/>
  <c r="C8" i="6"/>
  <c r="C9" i="6"/>
  <c r="C10" i="6" s="1"/>
  <c r="C11" i="6" s="1"/>
  <c r="C12" i="6" s="1"/>
  <c r="C6" i="6"/>
  <c r="H11" i="5" l="1"/>
  <c r="D36" i="4" l="1"/>
  <c r="D40" i="4"/>
  <c r="D41" i="4"/>
  <c r="D42" i="4"/>
  <c r="D43" i="4"/>
  <c r="O9" i="4"/>
  <c r="D9" i="4" s="1"/>
  <c r="O10" i="4"/>
  <c r="D10" i="4" s="1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O27" i="4"/>
  <c r="D27" i="4" s="1"/>
  <c r="O28" i="4"/>
  <c r="D28" i="4" s="1"/>
  <c r="O29" i="4"/>
  <c r="D29" i="4" s="1"/>
  <c r="O30" i="4"/>
  <c r="D30" i="4" s="1"/>
  <c r="O31" i="4"/>
  <c r="D31" i="4" s="1"/>
  <c r="O32" i="4"/>
  <c r="D32" i="4" s="1"/>
  <c r="O33" i="4"/>
  <c r="D33" i="4" s="1"/>
  <c r="O34" i="4"/>
  <c r="D34" i="4" s="1"/>
  <c r="O35" i="4"/>
  <c r="D35" i="4" s="1"/>
  <c r="O36" i="4"/>
  <c r="O37" i="4"/>
  <c r="D37" i="4" s="1"/>
  <c r="O38" i="4"/>
  <c r="D38" i="4" s="1"/>
  <c r="O39" i="4"/>
  <c r="D39" i="4" s="1"/>
  <c r="O40" i="4"/>
  <c r="O41" i="4"/>
  <c r="O42" i="4"/>
  <c r="O43" i="4"/>
  <c r="O8" i="4"/>
  <c r="D8" i="4" s="1"/>
  <c r="N9" i="4"/>
  <c r="C9" i="4" s="1"/>
  <c r="N10" i="4"/>
  <c r="C10" i="4" s="1"/>
  <c r="N11" i="4"/>
  <c r="C11" i="4" s="1"/>
  <c r="C12" i="4"/>
  <c r="N13" i="4"/>
  <c r="C13" i="4" s="1"/>
  <c r="N14" i="4"/>
  <c r="C14" i="4" s="1"/>
  <c r="C15" i="4"/>
  <c r="N16" i="4"/>
  <c r="C16" i="4" s="1"/>
  <c r="N17" i="4"/>
  <c r="C17" i="4" s="1"/>
  <c r="N18" i="4"/>
  <c r="C18" i="4" s="1"/>
  <c r="N8" i="4"/>
  <c r="C8" i="4" s="1"/>
  <c r="G17" i="4" l="1"/>
  <c r="G14" i="4"/>
  <c r="G18" i="4"/>
  <c r="G12" i="4"/>
  <c r="G16" i="4"/>
  <c r="G15" i="4"/>
  <c r="G13" i="4"/>
  <c r="G10" i="4"/>
  <c r="G11" i="4"/>
  <c r="G9" i="4"/>
  <c r="G8" i="4"/>
  <c r="I10" i="3"/>
  <c r="I11" i="3"/>
  <c r="I14" i="3"/>
  <c r="I15" i="3"/>
  <c r="I16" i="3"/>
  <c r="F16" i="3" s="1"/>
  <c r="I18" i="3"/>
  <c r="I8" i="3"/>
  <c r="A9" i="3"/>
  <c r="I9" i="3" s="1"/>
  <c r="F9" i="3" s="1"/>
  <c r="A10" i="3"/>
  <c r="A11" i="3"/>
  <c r="A12" i="3"/>
  <c r="I12" i="3" s="1"/>
  <c r="A13" i="3"/>
  <c r="I13" i="3" s="1"/>
  <c r="A14" i="3"/>
  <c r="A15" i="3"/>
  <c r="A16" i="3"/>
  <c r="A17" i="3"/>
  <c r="I17" i="3" s="1"/>
  <c r="F17" i="3" s="1"/>
  <c r="A18" i="3"/>
  <c r="A8" i="3"/>
  <c r="L9" i="3"/>
  <c r="L10" i="3"/>
  <c r="L11" i="3"/>
  <c r="L12" i="3"/>
  <c r="L13" i="3"/>
  <c r="L14" i="3"/>
  <c r="L15" i="3"/>
  <c r="L16" i="3"/>
  <c r="L17" i="3"/>
  <c r="L18" i="3"/>
  <c r="L8" i="3"/>
  <c r="Z43" i="3"/>
  <c r="Y43" i="3"/>
  <c r="K43" i="3"/>
  <c r="B43" i="3"/>
  <c r="H43" i="3" s="1"/>
  <c r="E43" i="3" s="1"/>
  <c r="Z42" i="3"/>
  <c r="Y42" i="3"/>
  <c r="K42" i="3"/>
  <c r="B42" i="3"/>
  <c r="H42" i="3" s="1"/>
  <c r="E42" i="3" s="1"/>
  <c r="Z41" i="3"/>
  <c r="Y41" i="3"/>
  <c r="K41" i="3"/>
  <c r="B41" i="3"/>
  <c r="H41" i="3" s="1"/>
  <c r="E41" i="3" s="1"/>
  <c r="Z40" i="3"/>
  <c r="Y40" i="3"/>
  <c r="K40" i="3"/>
  <c r="B40" i="3"/>
  <c r="H40" i="3" s="1"/>
  <c r="E40" i="3" s="1"/>
  <c r="Z39" i="3"/>
  <c r="Y39" i="3"/>
  <c r="K39" i="3"/>
  <c r="H39" i="3"/>
  <c r="E39" i="3" s="1"/>
  <c r="B39" i="3"/>
  <c r="Z38" i="3"/>
  <c r="Y38" i="3"/>
  <c r="K38" i="3"/>
  <c r="B38" i="3"/>
  <c r="H38" i="3" s="1"/>
  <c r="Z37" i="3"/>
  <c r="Y37" i="3"/>
  <c r="K37" i="3"/>
  <c r="B37" i="3"/>
  <c r="H37" i="3" s="1"/>
  <c r="Z36" i="3"/>
  <c r="Y36" i="3"/>
  <c r="K36" i="3"/>
  <c r="B36" i="3"/>
  <c r="H36" i="3" s="1"/>
  <c r="Z35" i="3"/>
  <c r="Y35" i="3"/>
  <c r="K35" i="3"/>
  <c r="B35" i="3"/>
  <c r="H35" i="3" s="1"/>
  <c r="E35" i="3" s="1"/>
  <c r="AA35" i="3" s="1"/>
  <c r="Z34" i="3"/>
  <c r="Y34" i="3"/>
  <c r="K34" i="3"/>
  <c r="B34" i="3"/>
  <c r="H34" i="3" s="1"/>
  <c r="E34" i="3" s="1"/>
  <c r="Z33" i="3"/>
  <c r="Y33" i="3"/>
  <c r="K33" i="3"/>
  <c r="B33" i="3"/>
  <c r="H33" i="3" s="1"/>
  <c r="E33" i="3" s="1"/>
  <c r="Z32" i="3"/>
  <c r="Y32" i="3"/>
  <c r="K32" i="3"/>
  <c r="B32" i="3"/>
  <c r="H32" i="3" s="1"/>
  <c r="E32" i="3" s="1"/>
  <c r="Z31" i="3"/>
  <c r="Y31" i="3"/>
  <c r="K31" i="3"/>
  <c r="H31" i="3"/>
  <c r="E31" i="3" s="1"/>
  <c r="B31" i="3"/>
  <c r="Z30" i="3"/>
  <c r="Y30" i="3"/>
  <c r="K30" i="3"/>
  <c r="B30" i="3"/>
  <c r="H30" i="3" s="1"/>
  <c r="Z29" i="3"/>
  <c r="Y29" i="3"/>
  <c r="K29" i="3"/>
  <c r="B29" i="3"/>
  <c r="H29" i="3" s="1"/>
  <c r="Z28" i="3"/>
  <c r="Y28" i="3"/>
  <c r="K28" i="3"/>
  <c r="B28" i="3"/>
  <c r="H28" i="3" s="1"/>
  <c r="Z27" i="3"/>
  <c r="Y27" i="3"/>
  <c r="K27" i="3"/>
  <c r="B27" i="3"/>
  <c r="H27" i="3" s="1"/>
  <c r="E27" i="3" s="1"/>
  <c r="AA27" i="3" s="1"/>
  <c r="Z26" i="3"/>
  <c r="Y26" i="3"/>
  <c r="K26" i="3"/>
  <c r="B26" i="3"/>
  <c r="H26" i="3" s="1"/>
  <c r="E26" i="3" s="1"/>
  <c r="Z25" i="3"/>
  <c r="Y25" i="3"/>
  <c r="K25" i="3"/>
  <c r="B25" i="3"/>
  <c r="H25" i="3" s="1"/>
  <c r="E25" i="3" s="1"/>
  <c r="Z24" i="3"/>
  <c r="Y24" i="3"/>
  <c r="K24" i="3"/>
  <c r="H24" i="3"/>
  <c r="E24" i="3" s="1"/>
  <c r="B24" i="3"/>
  <c r="Z23" i="3"/>
  <c r="Y23" i="3"/>
  <c r="K23" i="3"/>
  <c r="B23" i="3"/>
  <c r="H23" i="3" s="1"/>
  <c r="E23" i="3" s="1"/>
  <c r="Z22" i="3"/>
  <c r="Y22" i="3"/>
  <c r="K22" i="3"/>
  <c r="B22" i="3"/>
  <c r="H22" i="3" s="1"/>
  <c r="Z21" i="3"/>
  <c r="Y21" i="3"/>
  <c r="K21" i="3"/>
  <c r="B21" i="3"/>
  <c r="H21" i="3" s="1"/>
  <c r="Z20" i="3"/>
  <c r="Y20" i="3"/>
  <c r="K20" i="3"/>
  <c r="B20" i="3"/>
  <c r="H20" i="3" s="1"/>
  <c r="E20" i="3" s="1"/>
  <c r="Z19" i="3"/>
  <c r="Y19" i="3"/>
  <c r="K19" i="3"/>
  <c r="B19" i="3"/>
  <c r="H19" i="3" s="1"/>
  <c r="Z18" i="3"/>
  <c r="Y18" i="3"/>
  <c r="K18" i="3"/>
  <c r="B18" i="3"/>
  <c r="H18" i="3" s="1"/>
  <c r="Z17" i="3"/>
  <c r="Y17" i="3"/>
  <c r="K17" i="3"/>
  <c r="B17" i="3"/>
  <c r="H17" i="3" s="1"/>
  <c r="Z16" i="3"/>
  <c r="Y16" i="3"/>
  <c r="K16" i="3"/>
  <c r="H16" i="3"/>
  <c r="B16" i="3"/>
  <c r="Z15" i="3"/>
  <c r="Y15" i="3"/>
  <c r="K15" i="3"/>
  <c r="B15" i="3"/>
  <c r="H15" i="3" s="1"/>
  <c r="E15" i="3" s="1"/>
  <c r="Z14" i="3"/>
  <c r="Y14" i="3"/>
  <c r="K14" i="3"/>
  <c r="B14" i="3"/>
  <c r="H14" i="3" s="1"/>
  <c r="Z13" i="3"/>
  <c r="Y13" i="3"/>
  <c r="K13" i="3"/>
  <c r="B13" i="3"/>
  <c r="H13" i="3" s="1"/>
  <c r="E13" i="3" s="1"/>
  <c r="Z12" i="3"/>
  <c r="Y12" i="3"/>
  <c r="K12" i="3"/>
  <c r="B12" i="3"/>
  <c r="H12" i="3" s="1"/>
  <c r="Z11" i="3"/>
  <c r="Y11" i="3"/>
  <c r="K11" i="3"/>
  <c r="B11" i="3"/>
  <c r="H11" i="3" s="1"/>
  <c r="Z10" i="3"/>
  <c r="Y10" i="3"/>
  <c r="K10" i="3"/>
  <c r="B10" i="3"/>
  <c r="H10" i="3" s="1"/>
  <c r="Z9" i="3"/>
  <c r="Y9" i="3"/>
  <c r="K9" i="3"/>
  <c r="B9" i="3"/>
  <c r="H9" i="3" s="1"/>
  <c r="Z8" i="3"/>
  <c r="Y8" i="3"/>
  <c r="K8" i="3"/>
  <c r="H8" i="3"/>
  <c r="B8" i="3"/>
  <c r="AB6" i="3"/>
  <c r="AA6" i="3"/>
  <c r="Z6" i="3"/>
  <c r="Y43" i="2"/>
  <c r="X43" i="2"/>
  <c r="J43" i="2"/>
  <c r="B43" i="2"/>
  <c r="H43" i="2" s="1"/>
  <c r="E43" i="2" s="1"/>
  <c r="Z43" i="2" s="1"/>
  <c r="Y42" i="2"/>
  <c r="X42" i="2"/>
  <c r="J42" i="2"/>
  <c r="B42" i="2"/>
  <c r="H42" i="2" s="1"/>
  <c r="E42" i="2" s="1"/>
  <c r="Y41" i="2"/>
  <c r="X41" i="2"/>
  <c r="J41" i="2"/>
  <c r="B41" i="2"/>
  <c r="H41" i="2" s="1"/>
  <c r="E41" i="2" s="1"/>
  <c r="Y40" i="2"/>
  <c r="X40" i="2"/>
  <c r="J40" i="2"/>
  <c r="B40" i="2"/>
  <c r="H40" i="2" s="1"/>
  <c r="E40" i="2" s="1"/>
  <c r="Y39" i="2"/>
  <c r="X39" i="2"/>
  <c r="J39" i="2"/>
  <c r="H39" i="2"/>
  <c r="E39" i="2" s="1"/>
  <c r="B39" i="2"/>
  <c r="Y38" i="2"/>
  <c r="X38" i="2"/>
  <c r="J38" i="2"/>
  <c r="B38" i="2"/>
  <c r="H38" i="2" s="1"/>
  <c r="E38" i="2" s="1"/>
  <c r="Y37" i="2"/>
  <c r="X37" i="2"/>
  <c r="J37" i="2"/>
  <c r="B37" i="2"/>
  <c r="H37" i="2" s="1"/>
  <c r="Y36" i="2"/>
  <c r="X36" i="2"/>
  <c r="J36" i="2"/>
  <c r="B36" i="2"/>
  <c r="H36" i="2" s="1"/>
  <c r="Y35" i="2"/>
  <c r="X35" i="2"/>
  <c r="J35" i="2"/>
  <c r="B35" i="2"/>
  <c r="H35" i="2" s="1"/>
  <c r="E35" i="2" s="1"/>
  <c r="Z35" i="2" s="1"/>
  <c r="Y34" i="2"/>
  <c r="X34" i="2"/>
  <c r="J34" i="2"/>
  <c r="B34" i="2"/>
  <c r="H34" i="2" s="1"/>
  <c r="Y33" i="2"/>
  <c r="X33" i="2"/>
  <c r="J33" i="2"/>
  <c r="B33" i="2"/>
  <c r="H33" i="2" s="1"/>
  <c r="E33" i="2" s="1"/>
  <c r="Y32" i="2"/>
  <c r="X32" i="2"/>
  <c r="J32" i="2"/>
  <c r="B32" i="2"/>
  <c r="H32" i="2" s="1"/>
  <c r="Y31" i="2"/>
  <c r="X31" i="2"/>
  <c r="J31" i="2"/>
  <c r="B31" i="2"/>
  <c r="H31" i="2" s="1"/>
  <c r="E31" i="2" s="1"/>
  <c r="Y30" i="2"/>
  <c r="X30" i="2"/>
  <c r="J30" i="2"/>
  <c r="B30" i="2"/>
  <c r="H30" i="2" s="1"/>
  <c r="Y29" i="2"/>
  <c r="X29" i="2"/>
  <c r="J29" i="2"/>
  <c r="H29" i="2"/>
  <c r="B29" i="2"/>
  <c r="Y28" i="2"/>
  <c r="X28" i="2"/>
  <c r="J28" i="2"/>
  <c r="B28" i="2"/>
  <c r="H28" i="2" s="1"/>
  <c r="E28" i="2" s="1"/>
  <c r="Y27" i="2"/>
  <c r="X27" i="2"/>
  <c r="J27" i="2"/>
  <c r="H27" i="2"/>
  <c r="B27" i="2"/>
  <c r="Y26" i="2"/>
  <c r="X26" i="2"/>
  <c r="J26" i="2"/>
  <c r="B26" i="2"/>
  <c r="H26" i="2" s="1"/>
  <c r="Y25" i="2"/>
  <c r="X25" i="2"/>
  <c r="J25" i="2"/>
  <c r="B25" i="2"/>
  <c r="H25" i="2" s="1"/>
  <c r="Y24" i="2"/>
  <c r="X24" i="2"/>
  <c r="J24" i="2"/>
  <c r="B24" i="2"/>
  <c r="H24" i="2" s="1"/>
  <c r="Y23" i="2"/>
  <c r="X23" i="2"/>
  <c r="J23" i="2"/>
  <c r="H23" i="2"/>
  <c r="B23" i="2"/>
  <c r="Y22" i="2"/>
  <c r="X22" i="2"/>
  <c r="J22" i="2"/>
  <c r="B22" i="2"/>
  <c r="H22" i="2" s="1"/>
  <c r="Y21" i="2"/>
  <c r="X21" i="2"/>
  <c r="J21" i="2"/>
  <c r="B21" i="2"/>
  <c r="H21" i="2" s="1"/>
  <c r="Y20" i="2"/>
  <c r="X20" i="2"/>
  <c r="J20" i="2"/>
  <c r="B20" i="2"/>
  <c r="H20" i="2" s="1"/>
  <c r="Y19" i="2"/>
  <c r="X19" i="2"/>
  <c r="J19" i="2"/>
  <c r="B19" i="2"/>
  <c r="H19" i="2" s="1"/>
  <c r="Y18" i="2"/>
  <c r="X18" i="2"/>
  <c r="J18" i="2"/>
  <c r="B18" i="2"/>
  <c r="H18" i="2" s="1"/>
  <c r="Y17" i="2"/>
  <c r="X17" i="2"/>
  <c r="J17" i="2"/>
  <c r="B17" i="2"/>
  <c r="H17" i="2" s="1"/>
  <c r="Y16" i="2"/>
  <c r="X16" i="2"/>
  <c r="J16" i="2"/>
  <c r="B16" i="2"/>
  <c r="H16" i="2" s="1"/>
  <c r="Y15" i="2"/>
  <c r="X15" i="2"/>
  <c r="J15" i="2"/>
  <c r="B15" i="2"/>
  <c r="H15" i="2" s="1"/>
  <c r="Y14" i="2"/>
  <c r="X14" i="2"/>
  <c r="J14" i="2"/>
  <c r="B14" i="2"/>
  <c r="H14" i="2" s="1"/>
  <c r="Y13" i="2"/>
  <c r="X13" i="2"/>
  <c r="J13" i="2"/>
  <c r="H13" i="2"/>
  <c r="B13" i="2"/>
  <c r="Y12" i="2"/>
  <c r="X12" i="2"/>
  <c r="J12" i="2"/>
  <c r="B12" i="2"/>
  <c r="H12" i="2" s="1"/>
  <c r="Y11" i="2"/>
  <c r="X11" i="2"/>
  <c r="J11" i="2"/>
  <c r="H11" i="2"/>
  <c r="B11" i="2"/>
  <c r="Y10" i="2"/>
  <c r="X10" i="2"/>
  <c r="J10" i="2"/>
  <c r="B10" i="2"/>
  <c r="H10" i="2" s="1"/>
  <c r="Y9" i="2"/>
  <c r="X9" i="2"/>
  <c r="J9" i="2"/>
  <c r="B9" i="2"/>
  <c r="H9" i="2" s="1"/>
  <c r="Y8" i="2"/>
  <c r="X8" i="2"/>
  <c r="J8" i="2"/>
  <c r="B8" i="2"/>
  <c r="H8" i="2" s="1"/>
  <c r="AA6" i="2"/>
  <c r="Z6" i="2"/>
  <c r="Y6" i="2"/>
  <c r="E25" i="2" l="1"/>
  <c r="F25" i="2" s="1"/>
  <c r="E24" i="2"/>
  <c r="F24" i="2" s="1"/>
  <c r="E26" i="2"/>
  <c r="Z26" i="2" s="1"/>
  <c r="E34" i="2"/>
  <c r="Z34" i="2" s="1"/>
  <c r="E16" i="2"/>
  <c r="F16" i="2" s="1"/>
  <c r="E23" i="2"/>
  <c r="Z23" i="2" s="1"/>
  <c r="E32" i="2"/>
  <c r="Z32" i="2" s="1"/>
  <c r="E17" i="2"/>
  <c r="F17" i="2" s="1"/>
  <c r="E18" i="2"/>
  <c r="F18" i="2" s="1"/>
  <c r="E37" i="2"/>
  <c r="F37" i="2" s="1"/>
  <c r="AA37" i="2" s="1"/>
  <c r="E11" i="2"/>
  <c r="Z11" i="2" s="1"/>
  <c r="E36" i="2"/>
  <c r="F36" i="2" s="1"/>
  <c r="AA36" i="2" s="1"/>
  <c r="E21" i="2"/>
  <c r="Z21" i="2" s="1"/>
  <c r="E30" i="2"/>
  <c r="F30" i="2" s="1"/>
  <c r="AA30" i="2" s="1"/>
  <c r="E27" i="2"/>
  <c r="Z27" i="2" s="1"/>
  <c r="E22" i="2"/>
  <c r="F22" i="2" s="1"/>
  <c r="E29" i="2"/>
  <c r="F29" i="2" s="1"/>
  <c r="AA29" i="2" s="1"/>
  <c r="E12" i="2"/>
  <c r="Z12" i="2" s="1"/>
  <c r="E19" i="2"/>
  <c r="Z19" i="2" s="1"/>
  <c r="E14" i="2"/>
  <c r="F14" i="2" s="1"/>
  <c r="E20" i="2"/>
  <c r="Z20" i="2" s="1"/>
  <c r="E9" i="2"/>
  <c r="F9" i="2" s="1"/>
  <c r="E13" i="2"/>
  <c r="F13" i="2" s="1"/>
  <c r="E8" i="2"/>
  <c r="F8" i="2" s="1"/>
  <c r="E15" i="2"/>
  <c r="Z15" i="2" s="1"/>
  <c r="E10" i="2"/>
  <c r="Z10" i="2" s="1"/>
  <c r="F14" i="3"/>
  <c r="AB14" i="3" s="1"/>
  <c r="F18" i="3"/>
  <c r="AB18" i="3" s="1"/>
  <c r="F10" i="3"/>
  <c r="AB10" i="3" s="1"/>
  <c r="E11" i="3"/>
  <c r="AA11" i="3" s="1"/>
  <c r="E29" i="3"/>
  <c r="AA29" i="3" s="1"/>
  <c r="E36" i="3"/>
  <c r="AA36" i="3" s="1"/>
  <c r="E38" i="3"/>
  <c r="F12" i="3"/>
  <c r="AB12" i="3" s="1"/>
  <c r="E28" i="3"/>
  <c r="AA28" i="3" s="1"/>
  <c r="E30" i="3"/>
  <c r="AA30" i="3" s="1"/>
  <c r="E37" i="3"/>
  <c r="AA37" i="3" s="1"/>
  <c r="F8" i="3"/>
  <c r="AB8" i="3" s="1"/>
  <c r="F11" i="3"/>
  <c r="AB11" i="3" s="1"/>
  <c r="F15" i="3"/>
  <c r="AB15" i="3" s="1"/>
  <c r="F13" i="3"/>
  <c r="N13" i="3" s="1"/>
  <c r="E12" i="3"/>
  <c r="AA12" i="3" s="1"/>
  <c r="E14" i="3"/>
  <c r="E19" i="3"/>
  <c r="AA19" i="3" s="1"/>
  <c r="E21" i="3"/>
  <c r="AA21" i="3" s="1"/>
  <c r="E22" i="3"/>
  <c r="AA22" i="3" s="1"/>
  <c r="E8" i="3"/>
  <c r="E17" i="3"/>
  <c r="N17" i="3" s="1"/>
  <c r="E9" i="3"/>
  <c r="N9" i="3" s="1"/>
  <c r="E16" i="3"/>
  <c r="N16" i="3" s="1"/>
  <c r="E18" i="3"/>
  <c r="E10" i="3"/>
  <c r="AA10" i="3" s="1"/>
  <c r="AB39" i="3"/>
  <c r="AA39" i="3"/>
  <c r="AB22" i="3"/>
  <c r="AA34" i="3"/>
  <c r="AB34" i="3"/>
  <c r="AB32" i="3"/>
  <c r="AA32" i="3"/>
  <c r="AA20" i="3"/>
  <c r="AB20" i="3"/>
  <c r="AB29" i="3"/>
  <c r="AB41" i="3"/>
  <c r="AA41" i="3"/>
  <c r="AB17" i="3"/>
  <c r="AB24" i="3"/>
  <c r="AA24" i="3"/>
  <c r="AA31" i="3"/>
  <c r="AB31" i="3"/>
  <c r="AB36" i="3"/>
  <c r="AB38" i="3"/>
  <c r="AA38" i="3"/>
  <c r="AA43" i="3"/>
  <c r="AB43" i="3"/>
  <c r="AA15" i="3"/>
  <c r="AA26" i="3"/>
  <c r="AB26" i="3"/>
  <c r="AB25" i="3"/>
  <c r="AA25" i="3"/>
  <c r="AB21" i="3"/>
  <c r="AB33" i="3"/>
  <c r="AA33" i="3"/>
  <c r="AB40" i="3"/>
  <c r="AA40" i="3"/>
  <c r="AB37" i="3"/>
  <c r="AA13" i="3"/>
  <c r="AB9" i="3"/>
  <c r="AB16" i="3"/>
  <c r="AA23" i="3"/>
  <c r="AB23" i="3"/>
  <c r="AB28" i="3"/>
  <c r="AB30" i="3"/>
  <c r="AA42" i="3"/>
  <c r="AB42" i="3"/>
  <c r="AB19" i="3"/>
  <c r="AB27" i="3"/>
  <c r="AB35" i="3"/>
  <c r="F26" i="2"/>
  <c r="F39" i="2"/>
  <c r="AA39" i="2" s="1"/>
  <c r="Z39" i="2"/>
  <c r="F33" i="2"/>
  <c r="AA33" i="2" s="1"/>
  <c r="Z33" i="2"/>
  <c r="F38" i="2"/>
  <c r="AA38" i="2" s="1"/>
  <c r="Z38" i="2"/>
  <c r="Z42" i="2"/>
  <c r="F42" i="2"/>
  <c r="AA42" i="2" s="1"/>
  <c r="Z28" i="2"/>
  <c r="F28" i="2"/>
  <c r="AA28" i="2" s="1"/>
  <c r="F31" i="2"/>
  <c r="AA31" i="2" s="1"/>
  <c r="Z31" i="2"/>
  <c r="F41" i="2"/>
  <c r="AA41" i="2" s="1"/>
  <c r="Z41" i="2"/>
  <c r="F40" i="2"/>
  <c r="AA40" i="2" s="1"/>
  <c r="Z40" i="2"/>
  <c r="F35" i="2"/>
  <c r="AA35" i="2" s="1"/>
  <c r="F43" i="2"/>
  <c r="AA43" i="2" s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AA6" i="1"/>
  <c r="Z6" i="1"/>
  <c r="Y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8" i="1"/>
  <c r="H9" i="1"/>
  <c r="H10" i="1"/>
  <c r="H11" i="1"/>
  <c r="H12" i="1"/>
  <c r="H17" i="1"/>
  <c r="H18" i="1"/>
  <c r="E18" i="1" s="1"/>
  <c r="H19" i="1"/>
  <c r="E19" i="1" s="1"/>
  <c r="H20" i="1"/>
  <c r="H25" i="1"/>
  <c r="E25" i="1" s="1"/>
  <c r="Z25" i="1" s="1"/>
  <c r="H26" i="1"/>
  <c r="H27" i="1"/>
  <c r="H28" i="1"/>
  <c r="H33" i="1"/>
  <c r="H34" i="1"/>
  <c r="E34" i="1" s="1"/>
  <c r="H35" i="1"/>
  <c r="E35" i="1" s="1"/>
  <c r="H36" i="1"/>
  <c r="E36" i="1" s="1"/>
  <c r="H41" i="1"/>
  <c r="H42" i="1"/>
  <c r="H43" i="1"/>
  <c r="E43" i="1" s="1"/>
  <c r="H8" i="1"/>
  <c r="B9" i="1"/>
  <c r="B10" i="1"/>
  <c r="B11" i="1"/>
  <c r="B12" i="1"/>
  <c r="B13" i="1"/>
  <c r="H13" i="1" s="1"/>
  <c r="E13" i="1" s="1"/>
  <c r="B14" i="1"/>
  <c r="H14" i="1" s="1"/>
  <c r="E14" i="1" s="1"/>
  <c r="B15" i="1"/>
  <c r="H15" i="1" s="1"/>
  <c r="E15" i="1" s="1"/>
  <c r="B16" i="1"/>
  <c r="H16" i="1" s="1"/>
  <c r="E16" i="1" s="1"/>
  <c r="B17" i="1"/>
  <c r="B18" i="1"/>
  <c r="B19" i="1"/>
  <c r="B20" i="1"/>
  <c r="B21" i="1"/>
  <c r="H21" i="1" s="1"/>
  <c r="E21" i="1" s="1"/>
  <c r="B22" i="1"/>
  <c r="H22" i="1" s="1"/>
  <c r="B23" i="1"/>
  <c r="H23" i="1" s="1"/>
  <c r="E23" i="1" s="1"/>
  <c r="B24" i="1"/>
  <c r="H24" i="1" s="1"/>
  <c r="E24" i="1" s="1"/>
  <c r="B25" i="1"/>
  <c r="B26" i="1"/>
  <c r="B27" i="1"/>
  <c r="B28" i="1"/>
  <c r="B29" i="1"/>
  <c r="H29" i="1" s="1"/>
  <c r="E29" i="1" s="1"/>
  <c r="B30" i="1"/>
  <c r="H30" i="1" s="1"/>
  <c r="E30" i="1" s="1"/>
  <c r="B31" i="1"/>
  <c r="H31" i="1" s="1"/>
  <c r="E31" i="1" s="1"/>
  <c r="B32" i="1"/>
  <c r="H32" i="1" s="1"/>
  <c r="E32" i="1" s="1"/>
  <c r="B33" i="1"/>
  <c r="B34" i="1"/>
  <c r="B35" i="1"/>
  <c r="B36" i="1"/>
  <c r="B37" i="1"/>
  <c r="H37" i="1" s="1"/>
  <c r="E37" i="1" s="1"/>
  <c r="B38" i="1"/>
  <c r="H38" i="1" s="1"/>
  <c r="E38" i="1" s="1"/>
  <c r="B39" i="1"/>
  <c r="H39" i="1" s="1"/>
  <c r="E39" i="1" s="1"/>
  <c r="B40" i="1"/>
  <c r="H40" i="1" s="1"/>
  <c r="E40" i="1" s="1"/>
  <c r="B41" i="1"/>
  <c r="B42" i="1"/>
  <c r="B43" i="1"/>
  <c r="B8" i="1"/>
  <c r="Z24" i="2" l="1"/>
  <c r="Z25" i="2"/>
  <c r="F34" i="2"/>
  <c r="AA34" i="2" s="1"/>
  <c r="F32" i="2"/>
  <c r="AA32" i="2" s="1"/>
  <c r="Z18" i="2"/>
  <c r="Z17" i="2"/>
  <c r="E20" i="1"/>
  <c r="Z20" i="1" s="1"/>
  <c r="E27" i="1"/>
  <c r="F27" i="1" s="1"/>
  <c r="AA27" i="1" s="1"/>
  <c r="E11" i="1"/>
  <c r="Z11" i="1" s="1"/>
  <c r="F23" i="2"/>
  <c r="AA23" i="2" s="1"/>
  <c r="Z16" i="2"/>
  <c r="Z8" i="2"/>
  <c r="Z36" i="2"/>
  <c r="Z37" i="2"/>
  <c r="Z29" i="2"/>
  <c r="F19" i="2"/>
  <c r="U19" i="2" s="1"/>
  <c r="Z22" i="2"/>
  <c r="F12" i="2"/>
  <c r="AA12" i="2" s="1"/>
  <c r="F11" i="2"/>
  <c r="AA11" i="2" s="1"/>
  <c r="F21" i="2"/>
  <c r="AA21" i="2" s="1"/>
  <c r="Z14" i="2"/>
  <c r="Z30" i="2"/>
  <c r="F10" i="2"/>
  <c r="AA10" i="2" s="1"/>
  <c r="AA17" i="2"/>
  <c r="U18" i="2"/>
  <c r="AA14" i="2"/>
  <c r="F27" i="2"/>
  <c r="U27" i="2" s="1"/>
  <c r="Z9" i="2"/>
  <c r="AA26" i="2"/>
  <c r="AA18" i="2"/>
  <c r="AA25" i="2"/>
  <c r="U26" i="2"/>
  <c r="AA13" i="2"/>
  <c r="U14" i="2"/>
  <c r="AA24" i="2"/>
  <c r="U25" i="2"/>
  <c r="AA16" i="2"/>
  <c r="U17" i="2"/>
  <c r="AA8" i="2"/>
  <c r="U9" i="2"/>
  <c r="AA9" i="2"/>
  <c r="AA22" i="2"/>
  <c r="F20" i="2"/>
  <c r="F15" i="2"/>
  <c r="Z13" i="2"/>
  <c r="E33" i="1"/>
  <c r="Z33" i="1" s="1"/>
  <c r="E17" i="1"/>
  <c r="Z17" i="1" s="1"/>
  <c r="E9" i="1"/>
  <c r="Z9" i="1" s="1"/>
  <c r="AB13" i="3"/>
  <c r="AA16" i="3"/>
  <c r="N8" i="3"/>
  <c r="N14" i="3"/>
  <c r="N18" i="3"/>
  <c r="N15" i="3"/>
  <c r="AA8" i="3"/>
  <c r="N11" i="3"/>
  <c r="AA9" i="3"/>
  <c r="AA14" i="3"/>
  <c r="AA18" i="3"/>
  <c r="N12" i="3"/>
  <c r="AA17" i="3"/>
  <c r="N10" i="3"/>
  <c r="E8" i="1"/>
  <c r="Z8" i="1" s="1"/>
  <c r="E28" i="1"/>
  <c r="Z28" i="1" s="1"/>
  <c r="E12" i="1"/>
  <c r="F12" i="1" s="1"/>
  <c r="AA12" i="1" s="1"/>
  <c r="E22" i="1"/>
  <c r="F22" i="1" s="1"/>
  <c r="AA22" i="1" s="1"/>
  <c r="E42" i="1"/>
  <c r="F42" i="1" s="1"/>
  <c r="AA42" i="1" s="1"/>
  <c r="E26" i="1"/>
  <c r="Z26" i="1" s="1"/>
  <c r="E10" i="1"/>
  <c r="Z10" i="1" s="1"/>
  <c r="E41" i="1"/>
  <c r="F41" i="1" s="1"/>
  <c r="AA41" i="1" s="1"/>
  <c r="Z19" i="1"/>
  <c r="F19" i="1"/>
  <c r="AA19" i="1" s="1"/>
  <c r="Z34" i="1"/>
  <c r="F34" i="1"/>
  <c r="AA34" i="1" s="1"/>
  <c r="Z18" i="1"/>
  <c r="F18" i="1"/>
  <c r="AA18" i="1" s="1"/>
  <c r="Z32" i="1"/>
  <c r="F32" i="1"/>
  <c r="AA32" i="1" s="1"/>
  <c r="Z24" i="1"/>
  <c r="F24" i="1"/>
  <c r="AA24" i="1" s="1"/>
  <c r="Z16" i="1"/>
  <c r="F16" i="1"/>
  <c r="AA16" i="1" s="1"/>
  <c r="Z35" i="1"/>
  <c r="F35" i="1"/>
  <c r="AA35" i="1" s="1"/>
  <c r="F31" i="1"/>
  <c r="AA31" i="1" s="1"/>
  <c r="Z31" i="1"/>
  <c r="F15" i="1"/>
  <c r="AA15" i="1" s="1"/>
  <c r="Z15" i="1"/>
  <c r="F11" i="1"/>
  <c r="AA11" i="1" s="1"/>
  <c r="Z30" i="1"/>
  <c r="F30" i="1"/>
  <c r="AA30" i="1" s="1"/>
  <c r="Z14" i="1"/>
  <c r="F14" i="1"/>
  <c r="AA14" i="1" s="1"/>
  <c r="F37" i="1"/>
  <c r="AA37" i="1" s="1"/>
  <c r="Z37" i="1"/>
  <c r="F21" i="1"/>
  <c r="AA21" i="1" s="1"/>
  <c r="Z21" i="1"/>
  <c r="F23" i="1"/>
  <c r="AA23" i="1" s="1"/>
  <c r="Z23" i="1"/>
  <c r="Z27" i="1"/>
  <c r="F29" i="1"/>
  <c r="AA29" i="1" s="1"/>
  <c r="Z29" i="1"/>
  <c r="F13" i="1"/>
  <c r="AA13" i="1" s="1"/>
  <c r="Z13" i="1"/>
  <c r="Z36" i="1"/>
  <c r="F36" i="1"/>
  <c r="AA36" i="1" s="1"/>
  <c r="F25" i="1"/>
  <c r="AA25" i="1" s="1"/>
  <c r="Z43" i="1"/>
  <c r="F43" i="1"/>
  <c r="AA43" i="1" s="1"/>
  <c r="Z40" i="1"/>
  <c r="F40" i="1"/>
  <c r="AA40" i="1" s="1"/>
  <c r="Z39" i="1"/>
  <c r="F39" i="1"/>
  <c r="AA39" i="1" s="1"/>
  <c r="F38" i="1"/>
  <c r="AA38" i="1" s="1"/>
  <c r="Z38" i="1"/>
  <c r="U23" i="2" l="1"/>
  <c r="U24" i="2"/>
  <c r="Z42" i="1"/>
  <c r="Z22" i="1"/>
  <c r="F20" i="1"/>
  <c r="AA20" i="1" s="1"/>
  <c r="Z12" i="1"/>
  <c r="F9" i="1"/>
  <c r="AA9" i="1" s="1"/>
  <c r="AA19" i="2"/>
  <c r="U13" i="2"/>
  <c r="U12" i="2"/>
  <c r="U10" i="2"/>
  <c r="U11" i="2"/>
  <c r="U22" i="2"/>
  <c r="AA15" i="2"/>
  <c r="U16" i="2"/>
  <c r="AA20" i="2"/>
  <c r="U21" i="2"/>
  <c r="AA27" i="2"/>
  <c r="U28" i="2"/>
  <c r="U20" i="2"/>
  <c r="U15" i="2"/>
  <c r="F33" i="1"/>
  <c r="AA33" i="1" s="1"/>
  <c r="F17" i="1"/>
  <c r="AA17" i="1" s="1"/>
  <c r="F28" i="1"/>
  <c r="AA28" i="1" s="1"/>
  <c r="F26" i="1"/>
  <c r="AA26" i="1" s="1"/>
  <c r="Z41" i="1"/>
  <c r="F8" i="1"/>
  <c r="AA8" i="1" s="1"/>
  <c r="F10" i="1"/>
  <c r="AA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 garcia cervera</author>
  </authors>
  <commentList>
    <comment ref="K3" authorId="0" shapeId="0" xr:uid="{E4FE3C1B-C744-4BDB-8086-804E532FD00F}">
      <text>
        <r>
          <rPr>
            <b/>
            <sz val="9"/>
            <color indexed="81"/>
            <rFont val="Tahoma"/>
            <charset val="1"/>
          </rPr>
          <t>javier garcia cervera:</t>
        </r>
        <r>
          <rPr>
            <sz val="9"/>
            <color indexed="81"/>
            <rFont val="Tahoma"/>
            <charset val="1"/>
          </rPr>
          <t xml:space="preserve">
Para saber cuantas acciones de cada componente hay en una cesta lo hacemos como sigue:
Si queremos comprar 1 CESTA de cada titulo deberemos coger acorde a su ponderacion en euros y para saber las accciones dividir esa cantidad entre el precio.
Si para este calculo lo desarrollamos</t>
        </r>
      </text>
    </comment>
    <comment ref="K9" authorId="0" shapeId="0" xr:uid="{D1DBAD74-345C-4A48-84AA-43DF527E18A7}">
      <text>
        <r>
          <rPr>
            <b/>
            <sz val="9"/>
            <color indexed="81"/>
            <rFont val="Tahoma"/>
            <charset val="1"/>
          </rPr>
          <t>javier garcia cervera:</t>
        </r>
        <r>
          <rPr>
            <sz val="9"/>
            <color indexed="81"/>
            <rFont val="Tahoma"/>
            <charset val="1"/>
          </rPr>
          <t xml:space="preserve">
Como sabemos que Capitalizacion total / Ibex es el divisor,
Si desarrollamos la formula anterior llegamos a la conclusion de que el Numero de acciones de una cesta es el cociente entre el numero total de acciones de ese valor en el indeice entre el divisor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 garcia cervera</author>
  </authors>
  <commentList>
    <comment ref="N3" authorId="0" shapeId="0" xr:uid="{3D375246-6F03-41F7-961E-CD30AA9D0B31}">
      <text>
        <r>
          <rPr>
            <b/>
            <sz val="9"/>
            <color indexed="81"/>
            <rFont val="Tahoma"/>
            <family val="2"/>
          </rPr>
          <t>javier garcia cervera:</t>
        </r>
        <r>
          <rPr>
            <sz val="9"/>
            <color indexed="81"/>
            <rFont val="Tahoma"/>
            <family val="2"/>
          </rPr>
          <t xml:space="preserve">
Las garantias se deben aportar mientras la operación este viva.
Cada dia al cierre de mercado la camara nos devuelve la garantia y nos la vuelve a solicitar.</t>
        </r>
      </text>
    </comment>
    <comment ref="L14" authorId="0" shapeId="0" xr:uid="{9E19F593-4906-4E13-B2F6-CA63CB5E7EAF}">
      <text>
        <r>
          <rPr>
            <b/>
            <sz val="9"/>
            <color indexed="81"/>
            <rFont val="Tahoma"/>
            <charset val="1"/>
          </rPr>
          <t>javier garcia cervera:</t>
        </r>
        <r>
          <rPr>
            <sz val="9"/>
            <color indexed="81"/>
            <rFont val="Tahoma"/>
            <charset val="1"/>
          </rPr>
          <t xml:space="preserve">
Esla liquidacion de la operación ejecutada hoy contra el precio de cierre de hoy</t>
        </r>
      </text>
    </comment>
    <comment ref="M14" authorId="0" shapeId="0" xr:uid="{8F1B0BBA-8391-4378-BFC2-7F73E8DFB131}">
      <text>
        <r>
          <rPr>
            <b/>
            <sz val="9"/>
            <color indexed="81"/>
            <rFont val="Tahoma"/>
            <charset val="1"/>
          </rPr>
          <t>javier garcia cervera:</t>
        </r>
        <r>
          <rPr>
            <sz val="9"/>
            <color indexed="81"/>
            <rFont val="Tahoma"/>
            <charset val="1"/>
          </rPr>
          <t xml:space="preserve">
Es la liquidacion de lo que viene del dia anterior contra el precio de cierre de hoy</t>
        </r>
      </text>
    </comment>
  </commentList>
</comments>
</file>

<file path=xl/sharedStrings.xml><?xml version="1.0" encoding="utf-8"?>
<sst xmlns="http://schemas.openxmlformats.org/spreadsheetml/2006/main" count="92" uniqueCount="42">
  <si>
    <t>Contado</t>
  </si>
  <si>
    <t>Tipo interes</t>
  </si>
  <si>
    <t>DVD</t>
  </si>
  <si>
    <t>Futuro</t>
  </si>
  <si>
    <t>dias a VTO</t>
  </si>
  <si>
    <t>sin DVD</t>
  </si>
  <si>
    <t>base</t>
  </si>
  <si>
    <t>Fecha</t>
  </si>
  <si>
    <t>Acumulado</t>
  </si>
  <si>
    <t xml:space="preserve">DVD </t>
  </si>
  <si>
    <t>Teórico</t>
  </si>
  <si>
    <t>Diciembre</t>
  </si>
  <si>
    <t>Noviembre</t>
  </si>
  <si>
    <t>Roll Over</t>
  </si>
  <si>
    <t>Dividendos</t>
  </si>
  <si>
    <t>Divisor</t>
  </si>
  <si>
    <t>Nº Acciones</t>
  </si>
  <si>
    <t>Divdendo</t>
  </si>
  <si>
    <t>DVD ibex</t>
  </si>
  <si>
    <t>Clasico</t>
  </si>
  <si>
    <t>Precio</t>
  </si>
  <si>
    <t>Ponderacion</t>
  </si>
  <si>
    <t>Ibex</t>
  </si>
  <si>
    <t>Precio Futuro</t>
  </si>
  <si>
    <t>Resultado</t>
  </si>
  <si>
    <t>Precio Compra</t>
  </si>
  <si>
    <t>Cestas Ibex</t>
  </si>
  <si>
    <t>Ibex * ponderacion de XXX / precio XXX</t>
  </si>
  <si>
    <t>Ibex * (Capitalizacion XXX / Capitalizacion total) /Precio XXX</t>
  </si>
  <si>
    <t>Numero acciones xxx 1 cesta = numero acciones XXX / divisor</t>
  </si>
  <si>
    <t xml:space="preserve">Fecha </t>
  </si>
  <si>
    <t>Precio Cierre</t>
  </si>
  <si>
    <t>Operación</t>
  </si>
  <si>
    <t>Cantidad</t>
  </si>
  <si>
    <t>Aportaciones</t>
  </si>
  <si>
    <t>Garantias</t>
  </si>
  <si>
    <t>venta</t>
  </si>
  <si>
    <t>Posicion total</t>
  </si>
  <si>
    <t>Compra</t>
  </si>
  <si>
    <t>Oper dia</t>
  </si>
  <si>
    <t>Oper abiertas</t>
  </si>
  <si>
    <t>Valoracion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</si>
</sst>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C0A]d\-mmm;@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4" fontId="0" fillId="2" borderId="0" xfId="0" applyNumberFormat="1" applyFill="1"/>
    <xf numFmtId="3" fontId="0" fillId="0" borderId="0" xfId="0" applyNumberFormat="1"/>
    <xf numFmtId="2" fontId="0" fillId="0" borderId="0" xfId="0" applyNumberForma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'Tipos negativos'!$Y$6</c:f>
              <c:strCache>
                <c:ptCount val="1"/>
                <c:pt idx="0">
                  <c:v>Contado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'Tipos negativos'!$X$7:$X$43</c:f>
              <c:numCache>
                <c:formatCode>[$-C0A]d\-mmm;@</c:formatCode>
                <c:ptCount val="37"/>
                <c:pt idx="1">
                  <c:v>43770</c:v>
                </c:pt>
                <c:pt idx="2">
                  <c:v>43773</c:v>
                </c:pt>
                <c:pt idx="3">
                  <c:v>43774</c:v>
                </c:pt>
                <c:pt idx="4">
                  <c:v>43775</c:v>
                </c:pt>
                <c:pt idx="5">
                  <c:v>43776</c:v>
                </c:pt>
                <c:pt idx="6">
                  <c:v>43777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43784</c:v>
                </c:pt>
                <c:pt idx="12">
                  <c:v>43787</c:v>
                </c:pt>
                <c:pt idx="13">
                  <c:v>43788</c:v>
                </c:pt>
                <c:pt idx="14">
                  <c:v>43789</c:v>
                </c:pt>
                <c:pt idx="15">
                  <c:v>43790</c:v>
                </c:pt>
                <c:pt idx="16">
                  <c:v>43791</c:v>
                </c:pt>
                <c:pt idx="17">
                  <c:v>43794</c:v>
                </c:pt>
                <c:pt idx="18">
                  <c:v>43795</c:v>
                </c:pt>
                <c:pt idx="19">
                  <c:v>43796</c:v>
                </c:pt>
                <c:pt idx="20">
                  <c:v>43797</c:v>
                </c:pt>
                <c:pt idx="21">
                  <c:v>43798</c:v>
                </c:pt>
                <c:pt idx="22">
                  <c:v>43801</c:v>
                </c:pt>
                <c:pt idx="23">
                  <c:v>43802</c:v>
                </c:pt>
                <c:pt idx="24">
                  <c:v>43803</c:v>
                </c:pt>
                <c:pt idx="25">
                  <c:v>43804</c:v>
                </c:pt>
                <c:pt idx="26">
                  <c:v>43805</c:v>
                </c:pt>
                <c:pt idx="27">
                  <c:v>43808</c:v>
                </c:pt>
                <c:pt idx="28">
                  <c:v>43809</c:v>
                </c:pt>
                <c:pt idx="29">
                  <c:v>43810</c:v>
                </c:pt>
                <c:pt idx="30">
                  <c:v>43811</c:v>
                </c:pt>
                <c:pt idx="31">
                  <c:v>43812</c:v>
                </c:pt>
                <c:pt idx="32">
                  <c:v>43815</c:v>
                </c:pt>
                <c:pt idx="33">
                  <c:v>43816</c:v>
                </c:pt>
                <c:pt idx="34">
                  <c:v>43817</c:v>
                </c:pt>
                <c:pt idx="35">
                  <c:v>43818</c:v>
                </c:pt>
                <c:pt idx="36">
                  <c:v>43819</c:v>
                </c:pt>
              </c:numCache>
            </c:numRef>
          </c:cat>
          <c:val>
            <c:numRef>
              <c:f>'Tipos negativos'!$Y$7:$Y$43</c:f>
              <c:numCache>
                <c:formatCode>0.0</c:formatCode>
                <c:ptCount val="37"/>
                <c:pt idx="1">
                  <c:v>9219</c:v>
                </c:pt>
                <c:pt idx="2">
                  <c:v>9309</c:v>
                </c:pt>
                <c:pt idx="3">
                  <c:v>9306</c:v>
                </c:pt>
                <c:pt idx="4">
                  <c:v>9298</c:v>
                </c:pt>
                <c:pt idx="5">
                  <c:v>9345</c:v>
                </c:pt>
                <c:pt idx="6">
                  <c:v>9297</c:v>
                </c:pt>
                <c:pt idx="7">
                  <c:v>9316</c:v>
                </c:pt>
                <c:pt idx="8">
                  <c:v>9340</c:v>
                </c:pt>
                <c:pt idx="9">
                  <c:v>9119</c:v>
                </c:pt>
                <c:pt idx="10">
                  <c:v>9086</c:v>
                </c:pt>
                <c:pt idx="11">
                  <c:v>9179</c:v>
                </c:pt>
                <c:pt idx="12">
                  <c:v>9183</c:v>
                </c:pt>
                <c:pt idx="13">
                  <c:v>9174</c:v>
                </c:pt>
                <c:pt idx="14">
                  <c:v>9110</c:v>
                </c:pt>
                <c:pt idx="15">
                  <c:v>9140</c:v>
                </c:pt>
                <c:pt idx="16">
                  <c:v>9195</c:v>
                </c:pt>
                <c:pt idx="17">
                  <c:v>9248</c:v>
                </c:pt>
                <c:pt idx="18">
                  <c:v>9264</c:v>
                </c:pt>
                <c:pt idx="19">
                  <c:v>9292</c:v>
                </c:pt>
                <c:pt idx="20">
                  <c:v>9283</c:v>
                </c:pt>
                <c:pt idx="21">
                  <c:v>9307</c:v>
                </c:pt>
                <c:pt idx="22">
                  <c:v>9097</c:v>
                </c:pt>
                <c:pt idx="23">
                  <c:v>9072</c:v>
                </c:pt>
                <c:pt idx="24">
                  <c:v>9215</c:v>
                </c:pt>
                <c:pt idx="25">
                  <c:v>9176</c:v>
                </c:pt>
                <c:pt idx="26">
                  <c:v>9318</c:v>
                </c:pt>
                <c:pt idx="27">
                  <c:v>9290</c:v>
                </c:pt>
                <c:pt idx="28">
                  <c:v>9257</c:v>
                </c:pt>
                <c:pt idx="29">
                  <c:v>9320</c:v>
                </c:pt>
                <c:pt idx="30">
                  <c:v>9396</c:v>
                </c:pt>
                <c:pt idx="31">
                  <c:v>9418</c:v>
                </c:pt>
                <c:pt idx="32">
                  <c:v>9430</c:v>
                </c:pt>
                <c:pt idx="33">
                  <c:v>9433</c:v>
                </c:pt>
                <c:pt idx="34">
                  <c:v>9458</c:v>
                </c:pt>
                <c:pt idx="35">
                  <c:v>9421</c:v>
                </c:pt>
                <c:pt idx="36">
                  <c:v>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0-48B8-A4D4-A5174CB38C8E}"/>
            </c:ext>
          </c:extLst>
        </c:ser>
        <c:ser>
          <c:idx val="1"/>
          <c:order val="1"/>
          <c:tx>
            <c:strRef>
              <c:f>'Tipos negativos'!$Z$6</c:f>
              <c:strCache>
                <c:ptCount val="1"/>
                <c:pt idx="0">
                  <c:v>Futuro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'Tipos negativos'!$X$7:$X$43</c:f>
              <c:numCache>
                <c:formatCode>[$-C0A]d\-mmm;@</c:formatCode>
                <c:ptCount val="37"/>
                <c:pt idx="1">
                  <c:v>43770</c:v>
                </c:pt>
                <c:pt idx="2">
                  <c:v>43773</c:v>
                </c:pt>
                <c:pt idx="3">
                  <c:v>43774</c:v>
                </c:pt>
                <c:pt idx="4">
                  <c:v>43775</c:v>
                </c:pt>
                <c:pt idx="5">
                  <c:v>43776</c:v>
                </c:pt>
                <c:pt idx="6">
                  <c:v>43777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43784</c:v>
                </c:pt>
                <c:pt idx="12">
                  <c:v>43787</c:v>
                </c:pt>
                <c:pt idx="13">
                  <c:v>43788</c:v>
                </c:pt>
                <c:pt idx="14">
                  <c:v>43789</c:v>
                </c:pt>
                <c:pt idx="15">
                  <c:v>43790</c:v>
                </c:pt>
                <c:pt idx="16">
                  <c:v>43791</c:v>
                </c:pt>
                <c:pt idx="17">
                  <c:v>43794</c:v>
                </c:pt>
                <c:pt idx="18">
                  <c:v>43795</c:v>
                </c:pt>
                <c:pt idx="19">
                  <c:v>43796</c:v>
                </c:pt>
                <c:pt idx="20">
                  <c:v>43797</c:v>
                </c:pt>
                <c:pt idx="21">
                  <c:v>43798</c:v>
                </c:pt>
                <c:pt idx="22">
                  <c:v>43801</c:v>
                </c:pt>
                <c:pt idx="23">
                  <c:v>43802</c:v>
                </c:pt>
                <c:pt idx="24">
                  <c:v>43803</c:v>
                </c:pt>
                <c:pt idx="25">
                  <c:v>43804</c:v>
                </c:pt>
                <c:pt idx="26">
                  <c:v>43805</c:v>
                </c:pt>
                <c:pt idx="27">
                  <c:v>43808</c:v>
                </c:pt>
                <c:pt idx="28">
                  <c:v>43809</c:v>
                </c:pt>
                <c:pt idx="29">
                  <c:v>43810</c:v>
                </c:pt>
                <c:pt idx="30">
                  <c:v>43811</c:v>
                </c:pt>
                <c:pt idx="31">
                  <c:v>43812</c:v>
                </c:pt>
                <c:pt idx="32">
                  <c:v>43815</c:v>
                </c:pt>
                <c:pt idx="33">
                  <c:v>43816</c:v>
                </c:pt>
                <c:pt idx="34">
                  <c:v>43817</c:v>
                </c:pt>
                <c:pt idx="35">
                  <c:v>43818</c:v>
                </c:pt>
                <c:pt idx="36">
                  <c:v>43819</c:v>
                </c:pt>
              </c:numCache>
            </c:numRef>
          </c:cat>
          <c:val>
            <c:numRef>
              <c:f>'Tipos negativos'!$Z$7:$Z$43</c:f>
              <c:numCache>
                <c:formatCode>0.0</c:formatCode>
                <c:ptCount val="37"/>
                <c:pt idx="1">
                  <c:v>9183.5615333333335</c:v>
                </c:pt>
                <c:pt idx="2">
                  <c:v>9274.0841333333337</c:v>
                </c:pt>
                <c:pt idx="3">
                  <c:v>9271.2939999999999</c:v>
                </c:pt>
                <c:pt idx="4">
                  <c:v>9263.5086222222235</c:v>
                </c:pt>
                <c:pt idx="5">
                  <c:v>9310.6703333333335</c:v>
                </c:pt>
                <c:pt idx="6">
                  <c:v>9262.9228000000003</c:v>
                </c:pt>
                <c:pt idx="7">
                  <c:v>9282.5261333333328</c:v>
                </c:pt>
                <c:pt idx="8">
                  <c:v>9306.7128888888892</c:v>
                </c:pt>
                <c:pt idx="9">
                  <c:v>9086.1021555555562</c:v>
                </c:pt>
                <c:pt idx="10">
                  <c:v>9057.0311999999994</c:v>
                </c:pt>
                <c:pt idx="11">
                  <c:v>9150.1607777777772</c:v>
                </c:pt>
                <c:pt idx="12">
                  <c:v>9154.7698666666656</c:v>
                </c:pt>
                <c:pt idx="13">
                  <c:v>9145.9801333333326</c:v>
                </c:pt>
                <c:pt idx="14">
                  <c:v>9082.2266666666656</c:v>
                </c:pt>
                <c:pt idx="15">
                  <c:v>9121.909777777777</c:v>
                </c:pt>
                <c:pt idx="16">
                  <c:v>9177.0786666666663</c:v>
                </c:pt>
                <c:pt idx="17">
                  <c:v>9230.6622222222213</c:v>
                </c:pt>
                <c:pt idx="18">
                  <c:v>9246.859199999999</c:v>
                </c:pt>
                <c:pt idx="19">
                  <c:v>9275.0507555555541</c:v>
                </c:pt>
                <c:pt idx="20">
                  <c:v>9266.2616444444448</c:v>
                </c:pt>
                <c:pt idx="21">
                  <c:v>9290.4567333333325</c:v>
                </c:pt>
                <c:pt idx="22">
                  <c:v>9081.1612000000005</c:v>
                </c:pt>
                <c:pt idx="23">
                  <c:v>9056.3727999999992</c:v>
                </c:pt>
                <c:pt idx="24">
                  <c:v>9199.5235555555555</c:v>
                </c:pt>
                <c:pt idx="25">
                  <c:v>9160.7413333333334</c:v>
                </c:pt>
                <c:pt idx="26">
                  <c:v>9302.9010666666654</c:v>
                </c:pt>
                <c:pt idx="27">
                  <c:v>9275.5291111111092</c:v>
                </c:pt>
                <c:pt idx="28">
                  <c:v>9242.742888888888</c:v>
                </c:pt>
                <c:pt idx="29">
                  <c:v>9318.1360000000004</c:v>
                </c:pt>
                <c:pt idx="30">
                  <c:v>9394.3295999999991</c:v>
                </c:pt>
                <c:pt idx="31">
                  <c:v>9416.5349777777774</c:v>
                </c:pt>
                <c:pt idx="32">
                  <c:v>9429.1617777777774</c:v>
                </c:pt>
                <c:pt idx="33">
                  <c:v>9432.371133333334</c:v>
                </c:pt>
                <c:pt idx="34">
                  <c:v>9457.5796444444441</c:v>
                </c:pt>
                <c:pt idx="35">
                  <c:v>9420.7906444444434</c:v>
                </c:pt>
                <c:pt idx="36">
                  <c:v>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0-48B8-A4D4-A5174CB3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969232"/>
        <c:axId val="1451804080"/>
      </c:lineChart>
      <c:lineChart>
        <c:grouping val="standard"/>
        <c:varyColors val="0"/>
        <c:ser>
          <c:idx val="2"/>
          <c:order val="2"/>
          <c:tx>
            <c:strRef>
              <c:f>'Tipos negativos'!$AA$6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'Tipos negativos'!$X$7:$X$43</c:f>
              <c:numCache>
                <c:formatCode>[$-C0A]d\-mmm;@</c:formatCode>
                <c:ptCount val="37"/>
                <c:pt idx="1">
                  <c:v>43770</c:v>
                </c:pt>
                <c:pt idx="2">
                  <c:v>43773</c:v>
                </c:pt>
                <c:pt idx="3">
                  <c:v>43774</c:v>
                </c:pt>
                <c:pt idx="4">
                  <c:v>43775</c:v>
                </c:pt>
                <c:pt idx="5">
                  <c:v>43776</c:v>
                </c:pt>
                <c:pt idx="6">
                  <c:v>43777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43784</c:v>
                </c:pt>
                <c:pt idx="12">
                  <c:v>43787</c:v>
                </c:pt>
                <c:pt idx="13">
                  <c:v>43788</c:v>
                </c:pt>
                <c:pt idx="14">
                  <c:v>43789</c:v>
                </c:pt>
                <c:pt idx="15">
                  <c:v>43790</c:v>
                </c:pt>
                <c:pt idx="16">
                  <c:v>43791</c:v>
                </c:pt>
                <c:pt idx="17">
                  <c:v>43794</c:v>
                </c:pt>
                <c:pt idx="18">
                  <c:v>43795</c:v>
                </c:pt>
                <c:pt idx="19">
                  <c:v>43796</c:v>
                </c:pt>
                <c:pt idx="20">
                  <c:v>43797</c:v>
                </c:pt>
                <c:pt idx="21">
                  <c:v>43798</c:v>
                </c:pt>
                <c:pt idx="22">
                  <c:v>43801</c:v>
                </c:pt>
                <c:pt idx="23">
                  <c:v>43802</c:v>
                </c:pt>
                <c:pt idx="24">
                  <c:v>43803</c:v>
                </c:pt>
                <c:pt idx="25">
                  <c:v>43804</c:v>
                </c:pt>
                <c:pt idx="26">
                  <c:v>43805</c:v>
                </c:pt>
                <c:pt idx="27">
                  <c:v>43808</c:v>
                </c:pt>
                <c:pt idx="28">
                  <c:v>43809</c:v>
                </c:pt>
                <c:pt idx="29">
                  <c:v>43810</c:v>
                </c:pt>
                <c:pt idx="30">
                  <c:v>43811</c:v>
                </c:pt>
                <c:pt idx="31">
                  <c:v>43812</c:v>
                </c:pt>
                <c:pt idx="32">
                  <c:v>43815</c:v>
                </c:pt>
                <c:pt idx="33">
                  <c:v>43816</c:v>
                </c:pt>
                <c:pt idx="34">
                  <c:v>43817</c:v>
                </c:pt>
                <c:pt idx="35">
                  <c:v>43818</c:v>
                </c:pt>
                <c:pt idx="36">
                  <c:v>43819</c:v>
                </c:pt>
              </c:numCache>
            </c:numRef>
          </c:cat>
          <c:val>
            <c:numRef>
              <c:f>'Tipos negativos'!$AA$7:$AA$43</c:f>
              <c:numCache>
                <c:formatCode>0.0</c:formatCode>
                <c:ptCount val="37"/>
                <c:pt idx="1">
                  <c:v>-35.4384666666665</c:v>
                </c:pt>
                <c:pt idx="2">
                  <c:v>-34.915866666666261</c:v>
                </c:pt>
                <c:pt idx="3">
                  <c:v>-34.706000000000131</c:v>
                </c:pt>
                <c:pt idx="4">
                  <c:v>-34.491377777776506</c:v>
                </c:pt>
                <c:pt idx="5">
                  <c:v>-34.329666666666526</c:v>
                </c:pt>
                <c:pt idx="6">
                  <c:v>-34.077199999999721</c:v>
                </c:pt>
                <c:pt idx="7">
                  <c:v>-33.473866666667163</c:v>
                </c:pt>
                <c:pt idx="8">
                  <c:v>-33.287111111110789</c:v>
                </c:pt>
                <c:pt idx="9">
                  <c:v>-32.897844444443763</c:v>
                </c:pt>
                <c:pt idx="10">
                  <c:v>-28.968800000000556</c:v>
                </c:pt>
                <c:pt idx="11">
                  <c:v>-28.839222222222816</c:v>
                </c:pt>
                <c:pt idx="12">
                  <c:v>-28.230133333334379</c:v>
                </c:pt>
                <c:pt idx="13">
                  <c:v>-28.01986666666744</c:v>
                </c:pt>
                <c:pt idx="14">
                  <c:v>-27.773333333334449</c:v>
                </c:pt>
                <c:pt idx="15">
                  <c:v>-18.090222222223019</c:v>
                </c:pt>
                <c:pt idx="16">
                  <c:v>-17.921333333333678</c:v>
                </c:pt>
                <c:pt idx="17">
                  <c:v>-17.337777777778683</c:v>
                </c:pt>
                <c:pt idx="18">
                  <c:v>-17.140800000001036</c:v>
                </c:pt>
                <c:pt idx="19">
                  <c:v>-16.949244444445867</c:v>
                </c:pt>
                <c:pt idx="20">
                  <c:v>-16.738355555555245</c:v>
                </c:pt>
                <c:pt idx="21">
                  <c:v>-16.543266666667478</c:v>
                </c:pt>
                <c:pt idx="22">
                  <c:v>-15.838799999999537</c:v>
                </c:pt>
                <c:pt idx="23">
                  <c:v>-15.627200000000812</c:v>
                </c:pt>
                <c:pt idx="24">
                  <c:v>-15.476444444444496</c:v>
                </c:pt>
                <c:pt idx="25">
                  <c:v>-15.258666666666613</c:v>
                </c:pt>
                <c:pt idx="26">
                  <c:v>-15.098933333334571</c:v>
                </c:pt>
                <c:pt idx="27">
                  <c:v>-14.47088888889084</c:v>
                </c:pt>
                <c:pt idx="28">
                  <c:v>-14.257111111111954</c:v>
                </c:pt>
                <c:pt idx="29">
                  <c:v>-1.863999999999578</c:v>
                </c:pt>
                <c:pt idx="30">
                  <c:v>-1.6704000000008818</c:v>
                </c:pt>
                <c:pt idx="31">
                  <c:v>-1.4650222222226148</c:v>
                </c:pt>
                <c:pt idx="32">
                  <c:v>-0.83822222222261189</c:v>
                </c:pt>
                <c:pt idx="33">
                  <c:v>-0.62886666666599922</c:v>
                </c:pt>
                <c:pt idx="34">
                  <c:v>-0.42035555555594328</c:v>
                </c:pt>
                <c:pt idx="35">
                  <c:v>-0.20935555555661267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0-48B8-A4D4-A5174CB3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636944"/>
        <c:axId val="1451800752"/>
      </c:lineChart>
      <c:dateAx>
        <c:axId val="144596923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1804080"/>
        <c:crosses val="autoZero"/>
        <c:auto val="1"/>
        <c:lblOffset val="100"/>
        <c:baseTimeUnit val="days"/>
      </c:dateAx>
      <c:valAx>
        <c:axId val="1451804080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969232"/>
        <c:crosses val="autoZero"/>
        <c:crossBetween val="between"/>
      </c:valAx>
      <c:valAx>
        <c:axId val="145180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636944"/>
        <c:crosses val="max"/>
        <c:crossBetween val="between"/>
      </c:valAx>
      <c:dateAx>
        <c:axId val="1576636944"/>
        <c:scaling>
          <c:orientation val="minMax"/>
        </c:scaling>
        <c:delete val="1"/>
        <c:axPos val="b"/>
        <c:numFmt formatCode="[$-C0A]d\-mmm;@" sourceLinked="1"/>
        <c:majorTickMark val="out"/>
        <c:minorTickMark val="none"/>
        <c:tickLblPos val="nextTo"/>
        <c:crossAx val="1451800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Futuro</a:t>
            </a:r>
            <a:r>
              <a:rPr lang="en-US" baseline="0"/>
              <a:t> y Base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'Tipos positivos'!$Y$6</c:f>
              <c:strCache>
                <c:ptCount val="1"/>
                <c:pt idx="0">
                  <c:v>Contado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'Tipos positivos'!$X$7:$X$43</c:f>
              <c:numCache>
                <c:formatCode>[$-C0A]d\-mmm;@</c:formatCode>
                <c:ptCount val="37"/>
                <c:pt idx="1">
                  <c:v>43770</c:v>
                </c:pt>
                <c:pt idx="2">
                  <c:v>43773</c:v>
                </c:pt>
                <c:pt idx="3">
                  <c:v>43774</c:v>
                </c:pt>
                <c:pt idx="4">
                  <c:v>43775</c:v>
                </c:pt>
                <c:pt idx="5">
                  <c:v>43776</c:v>
                </c:pt>
                <c:pt idx="6">
                  <c:v>43777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43784</c:v>
                </c:pt>
                <c:pt idx="12">
                  <c:v>43787</c:v>
                </c:pt>
                <c:pt idx="13">
                  <c:v>43788</c:v>
                </c:pt>
                <c:pt idx="14">
                  <c:v>43789</c:v>
                </c:pt>
                <c:pt idx="15">
                  <c:v>43790</c:v>
                </c:pt>
                <c:pt idx="16">
                  <c:v>43791</c:v>
                </c:pt>
                <c:pt idx="17">
                  <c:v>43794</c:v>
                </c:pt>
                <c:pt idx="18">
                  <c:v>43795</c:v>
                </c:pt>
                <c:pt idx="19">
                  <c:v>43796</c:v>
                </c:pt>
                <c:pt idx="20">
                  <c:v>43797</c:v>
                </c:pt>
                <c:pt idx="21">
                  <c:v>43798</c:v>
                </c:pt>
                <c:pt idx="22">
                  <c:v>43801</c:v>
                </c:pt>
                <c:pt idx="23">
                  <c:v>43802</c:v>
                </c:pt>
                <c:pt idx="24">
                  <c:v>43803</c:v>
                </c:pt>
                <c:pt idx="25">
                  <c:v>43804</c:v>
                </c:pt>
                <c:pt idx="26">
                  <c:v>43805</c:v>
                </c:pt>
                <c:pt idx="27">
                  <c:v>43808</c:v>
                </c:pt>
                <c:pt idx="28">
                  <c:v>43809</c:v>
                </c:pt>
                <c:pt idx="29">
                  <c:v>43810</c:v>
                </c:pt>
                <c:pt idx="30">
                  <c:v>43811</c:v>
                </c:pt>
                <c:pt idx="31">
                  <c:v>43812</c:v>
                </c:pt>
                <c:pt idx="32">
                  <c:v>43815</c:v>
                </c:pt>
                <c:pt idx="33">
                  <c:v>43816</c:v>
                </c:pt>
                <c:pt idx="34">
                  <c:v>43817</c:v>
                </c:pt>
                <c:pt idx="35">
                  <c:v>43818</c:v>
                </c:pt>
                <c:pt idx="36">
                  <c:v>43819</c:v>
                </c:pt>
              </c:numCache>
            </c:numRef>
          </c:cat>
          <c:val>
            <c:numRef>
              <c:f>'Tipos positivos'!$Y$7:$Y$43</c:f>
              <c:numCache>
                <c:formatCode>0.0</c:formatCode>
                <c:ptCount val="37"/>
                <c:pt idx="1">
                  <c:v>9219</c:v>
                </c:pt>
                <c:pt idx="2">
                  <c:v>9309</c:v>
                </c:pt>
                <c:pt idx="3">
                  <c:v>9306</c:v>
                </c:pt>
                <c:pt idx="4">
                  <c:v>9298</c:v>
                </c:pt>
                <c:pt idx="5">
                  <c:v>9345</c:v>
                </c:pt>
                <c:pt idx="6">
                  <c:v>9297</c:v>
                </c:pt>
                <c:pt idx="7">
                  <c:v>9316</c:v>
                </c:pt>
                <c:pt idx="8">
                  <c:v>9340</c:v>
                </c:pt>
                <c:pt idx="9">
                  <c:v>9119</c:v>
                </c:pt>
                <c:pt idx="10">
                  <c:v>9086</c:v>
                </c:pt>
                <c:pt idx="11">
                  <c:v>9179</c:v>
                </c:pt>
                <c:pt idx="12">
                  <c:v>9183</c:v>
                </c:pt>
                <c:pt idx="13">
                  <c:v>9174</c:v>
                </c:pt>
                <c:pt idx="14">
                  <c:v>9110</c:v>
                </c:pt>
                <c:pt idx="15">
                  <c:v>9140</c:v>
                </c:pt>
                <c:pt idx="16">
                  <c:v>9195</c:v>
                </c:pt>
                <c:pt idx="17">
                  <c:v>9248</c:v>
                </c:pt>
                <c:pt idx="18">
                  <c:v>9264</c:v>
                </c:pt>
                <c:pt idx="19">
                  <c:v>9292</c:v>
                </c:pt>
                <c:pt idx="20">
                  <c:v>9283</c:v>
                </c:pt>
                <c:pt idx="21">
                  <c:v>9307</c:v>
                </c:pt>
                <c:pt idx="22">
                  <c:v>9097</c:v>
                </c:pt>
                <c:pt idx="23">
                  <c:v>9072</c:v>
                </c:pt>
                <c:pt idx="24">
                  <c:v>9215</c:v>
                </c:pt>
                <c:pt idx="25">
                  <c:v>9176</c:v>
                </c:pt>
                <c:pt idx="26">
                  <c:v>9318</c:v>
                </c:pt>
                <c:pt idx="27">
                  <c:v>9290</c:v>
                </c:pt>
                <c:pt idx="28">
                  <c:v>9257</c:v>
                </c:pt>
                <c:pt idx="29">
                  <c:v>9320</c:v>
                </c:pt>
                <c:pt idx="30">
                  <c:v>9396</c:v>
                </c:pt>
                <c:pt idx="31">
                  <c:v>9418</c:v>
                </c:pt>
                <c:pt idx="32">
                  <c:v>9430</c:v>
                </c:pt>
                <c:pt idx="33">
                  <c:v>9433</c:v>
                </c:pt>
                <c:pt idx="34">
                  <c:v>9458</c:v>
                </c:pt>
                <c:pt idx="35">
                  <c:v>9421</c:v>
                </c:pt>
                <c:pt idx="36">
                  <c:v>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4-413C-AA18-93023C1AD3F0}"/>
            </c:ext>
          </c:extLst>
        </c:ser>
        <c:ser>
          <c:idx val="1"/>
          <c:order val="1"/>
          <c:tx>
            <c:strRef>
              <c:f>'Tipos positivos'!$Z$6</c:f>
              <c:strCache>
                <c:ptCount val="1"/>
                <c:pt idx="0">
                  <c:v>Futuro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'Tipos positivos'!$X$7:$X$43</c:f>
              <c:numCache>
                <c:formatCode>[$-C0A]d\-mmm;@</c:formatCode>
                <c:ptCount val="37"/>
                <c:pt idx="1">
                  <c:v>43770</c:v>
                </c:pt>
                <c:pt idx="2">
                  <c:v>43773</c:v>
                </c:pt>
                <c:pt idx="3">
                  <c:v>43774</c:v>
                </c:pt>
                <c:pt idx="4">
                  <c:v>43775</c:v>
                </c:pt>
                <c:pt idx="5">
                  <c:v>43776</c:v>
                </c:pt>
                <c:pt idx="6">
                  <c:v>43777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43784</c:v>
                </c:pt>
                <c:pt idx="12">
                  <c:v>43787</c:v>
                </c:pt>
                <c:pt idx="13">
                  <c:v>43788</c:v>
                </c:pt>
                <c:pt idx="14">
                  <c:v>43789</c:v>
                </c:pt>
                <c:pt idx="15">
                  <c:v>43790</c:v>
                </c:pt>
                <c:pt idx="16">
                  <c:v>43791</c:v>
                </c:pt>
                <c:pt idx="17">
                  <c:v>43794</c:v>
                </c:pt>
                <c:pt idx="18">
                  <c:v>43795</c:v>
                </c:pt>
                <c:pt idx="19">
                  <c:v>43796</c:v>
                </c:pt>
                <c:pt idx="20">
                  <c:v>43797</c:v>
                </c:pt>
                <c:pt idx="21">
                  <c:v>43798</c:v>
                </c:pt>
                <c:pt idx="22">
                  <c:v>43801</c:v>
                </c:pt>
                <c:pt idx="23">
                  <c:v>43802</c:v>
                </c:pt>
                <c:pt idx="24">
                  <c:v>43803</c:v>
                </c:pt>
                <c:pt idx="25">
                  <c:v>43804</c:v>
                </c:pt>
                <c:pt idx="26">
                  <c:v>43805</c:v>
                </c:pt>
                <c:pt idx="27">
                  <c:v>43808</c:v>
                </c:pt>
                <c:pt idx="28">
                  <c:v>43809</c:v>
                </c:pt>
                <c:pt idx="29">
                  <c:v>43810</c:v>
                </c:pt>
                <c:pt idx="30">
                  <c:v>43811</c:v>
                </c:pt>
                <c:pt idx="31">
                  <c:v>43812</c:v>
                </c:pt>
                <c:pt idx="32">
                  <c:v>43815</c:v>
                </c:pt>
                <c:pt idx="33">
                  <c:v>43816</c:v>
                </c:pt>
                <c:pt idx="34">
                  <c:v>43817</c:v>
                </c:pt>
                <c:pt idx="35">
                  <c:v>43818</c:v>
                </c:pt>
                <c:pt idx="36">
                  <c:v>43819</c:v>
                </c:pt>
              </c:numCache>
            </c:numRef>
          </c:cat>
          <c:val>
            <c:numRef>
              <c:f>'Tipos positivos'!$Z$7:$Z$43</c:f>
              <c:numCache>
                <c:formatCode>0.0</c:formatCode>
                <c:ptCount val="37"/>
                <c:pt idx="1">
                  <c:v>9184</c:v>
                </c:pt>
                <c:pt idx="2">
                  <c:v>9274</c:v>
                </c:pt>
                <c:pt idx="3">
                  <c:v>9271</c:v>
                </c:pt>
                <c:pt idx="4">
                  <c:v>9263</c:v>
                </c:pt>
                <c:pt idx="5">
                  <c:v>9310</c:v>
                </c:pt>
                <c:pt idx="6">
                  <c:v>9262</c:v>
                </c:pt>
                <c:pt idx="7">
                  <c:v>9281</c:v>
                </c:pt>
                <c:pt idx="8">
                  <c:v>9305</c:v>
                </c:pt>
                <c:pt idx="9">
                  <c:v>9099</c:v>
                </c:pt>
                <c:pt idx="10">
                  <c:v>9066</c:v>
                </c:pt>
                <c:pt idx="11">
                  <c:v>9159</c:v>
                </c:pt>
                <c:pt idx="12">
                  <c:v>9163</c:v>
                </c:pt>
                <c:pt idx="13">
                  <c:v>9154</c:v>
                </c:pt>
                <c:pt idx="14">
                  <c:v>9110</c:v>
                </c:pt>
                <c:pt idx="15">
                  <c:v>9140</c:v>
                </c:pt>
                <c:pt idx="16">
                  <c:v>9195</c:v>
                </c:pt>
                <c:pt idx="17">
                  <c:v>9248</c:v>
                </c:pt>
                <c:pt idx="18">
                  <c:v>9264</c:v>
                </c:pt>
                <c:pt idx="19">
                  <c:v>9292</c:v>
                </c:pt>
                <c:pt idx="20">
                  <c:v>9283</c:v>
                </c:pt>
                <c:pt idx="21">
                  <c:v>9307</c:v>
                </c:pt>
                <c:pt idx="22">
                  <c:v>9097</c:v>
                </c:pt>
                <c:pt idx="23">
                  <c:v>9072</c:v>
                </c:pt>
                <c:pt idx="24">
                  <c:v>9215</c:v>
                </c:pt>
                <c:pt idx="25">
                  <c:v>9176</c:v>
                </c:pt>
                <c:pt idx="26">
                  <c:v>9318</c:v>
                </c:pt>
                <c:pt idx="27">
                  <c:v>9290</c:v>
                </c:pt>
                <c:pt idx="28">
                  <c:v>9257</c:v>
                </c:pt>
                <c:pt idx="29">
                  <c:v>9320</c:v>
                </c:pt>
                <c:pt idx="30">
                  <c:v>9396</c:v>
                </c:pt>
                <c:pt idx="31">
                  <c:v>9418</c:v>
                </c:pt>
                <c:pt idx="32">
                  <c:v>9430</c:v>
                </c:pt>
                <c:pt idx="33">
                  <c:v>9433</c:v>
                </c:pt>
                <c:pt idx="34">
                  <c:v>9458</c:v>
                </c:pt>
                <c:pt idx="35">
                  <c:v>9421</c:v>
                </c:pt>
                <c:pt idx="36">
                  <c:v>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4-413C-AA18-93023C1A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969232"/>
        <c:axId val="1451804080"/>
      </c:lineChart>
      <c:lineChart>
        <c:grouping val="standard"/>
        <c:varyColors val="0"/>
        <c:ser>
          <c:idx val="2"/>
          <c:order val="2"/>
          <c:tx>
            <c:strRef>
              <c:f>'Tipos positivos'!$AA$6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'Tipos positivos'!$X$7:$X$43</c:f>
              <c:numCache>
                <c:formatCode>[$-C0A]d\-mmm;@</c:formatCode>
                <c:ptCount val="37"/>
                <c:pt idx="1">
                  <c:v>43770</c:v>
                </c:pt>
                <c:pt idx="2">
                  <c:v>43773</c:v>
                </c:pt>
                <c:pt idx="3">
                  <c:v>43774</c:v>
                </c:pt>
                <c:pt idx="4">
                  <c:v>43775</c:v>
                </c:pt>
                <c:pt idx="5">
                  <c:v>43776</c:v>
                </c:pt>
                <c:pt idx="6">
                  <c:v>43777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43784</c:v>
                </c:pt>
                <c:pt idx="12">
                  <c:v>43787</c:v>
                </c:pt>
                <c:pt idx="13">
                  <c:v>43788</c:v>
                </c:pt>
                <c:pt idx="14">
                  <c:v>43789</c:v>
                </c:pt>
                <c:pt idx="15">
                  <c:v>43790</c:v>
                </c:pt>
                <c:pt idx="16">
                  <c:v>43791</c:v>
                </c:pt>
                <c:pt idx="17">
                  <c:v>43794</c:v>
                </c:pt>
                <c:pt idx="18">
                  <c:v>43795</c:v>
                </c:pt>
                <c:pt idx="19">
                  <c:v>43796</c:v>
                </c:pt>
                <c:pt idx="20">
                  <c:v>43797</c:v>
                </c:pt>
                <c:pt idx="21">
                  <c:v>43798</c:v>
                </c:pt>
                <c:pt idx="22">
                  <c:v>43801</c:v>
                </c:pt>
                <c:pt idx="23">
                  <c:v>43802</c:v>
                </c:pt>
                <c:pt idx="24">
                  <c:v>43803</c:v>
                </c:pt>
                <c:pt idx="25">
                  <c:v>43804</c:v>
                </c:pt>
                <c:pt idx="26">
                  <c:v>43805</c:v>
                </c:pt>
                <c:pt idx="27">
                  <c:v>43808</c:v>
                </c:pt>
                <c:pt idx="28">
                  <c:v>43809</c:v>
                </c:pt>
                <c:pt idx="29">
                  <c:v>43810</c:v>
                </c:pt>
                <c:pt idx="30">
                  <c:v>43811</c:v>
                </c:pt>
                <c:pt idx="31">
                  <c:v>43812</c:v>
                </c:pt>
                <c:pt idx="32">
                  <c:v>43815</c:v>
                </c:pt>
                <c:pt idx="33">
                  <c:v>43816</c:v>
                </c:pt>
                <c:pt idx="34">
                  <c:v>43817</c:v>
                </c:pt>
                <c:pt idx="35">
                  <c:v>43818</c:v>
                </c:pt>
                <c:pt idx="36">
                  <c:v>43819</c:v>
                </c:pt>
              </c:numCache>
            </c:numRef>
          </c:cat>
          <c:val>
            <c:numRef>
              <c:f>'Tipos positivos'!$AA$7:$AA$43</c:f>
              <c:numCache>
                <c:formatCode>0.0</c:formatCode>
                <c:ptCount val="37"/>
                <c:pt idx="1">
                  <c:v>-35</c:v>
                </c:pt>
                <c:pt idx="2">
                  <c:v>-35</c:v>
                </c:pt>
                <c:pt idx="3">
                  <c:v>-35</c:v>
                </c:pt>
                <c:pt idx="4">
                  <c:v>-35</c:v>
                </c:pt>
                <c:pt idx="5">
                  <c:v>-35</c:v>
                </c:pt>
                <c:pt idx="6">
                  <c:v>-35</c:v>
                </c:pt>
                <c:pt idx="7">
                  <c:v>-35</c:v>
                </c:pt>
                <c:pt idx="8">
                  <c:v>-35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4-413C-AA18-93023C1A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636944"/>
        <c:axId val="1451800752"/>
      </c:lineChart>
      <c:dateAx>
        <c:axId val="144596923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1804080"/>
        <c:crosses val="autoZero"/>
        <c:auto val="1"/>
        <c:lblOffset val="100"/>
        <c:baseTimeUnit val="days"/>
      </c:dateAx>
      <c:valAx>
        <c:axId val="1451804080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969232"/>
        <c:crosses val="autoZero"/>
        <c:crossBetween val="between"/>
      </c:valAx>
      <c:valAx>
        <c:axId val="145180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636944"/>
        <c:crosses val="max"/>
        <c:crossBetween val="between"/>
      </c:valAx>
      <c:dateAx>
        <c:axId val="1576636944"/>
        <c:scaling>
          <c:orientation val="minMax"/>
        </c:scaling>
        <c:delete val="1"/>
        <c:axPos val="b"/>
        <c:numFmt formatCode="[$-C0A]d\-mmm;@" sourceLinked="1"/>
        <c:majorTickMark val="out"/>
        <c:minorTickMark val="none"/>
        <c:tickLblPos val="nextTo"/>
        <c:crossAx val="1451800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 Futuro'!$D$4</c:f>
              <c:strCache>
                <c:ptCount val="1"/>
                <c:pt idx="0">
                  <c:v>Resultado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'Gráfico Futuro'!$C$5:$C$37</c:f>
              <c:numCache>
                <c:formatCode>General</c:formatCode>
                <c:ptCount val="33"/>
                <c:pt idx="0">
                  <c:v>6200</c:v>
                </c:pt>
                <c:pt idx="1">
                  <c:v>6220</c:v>
                </c:pt>
                <c:pt idx="2">
                  <c:v>6240</c:v>
                </c:pt>
                <c:pt idx="3">
                  <c:v>6260</c:v>
                </c:pt>
                <c:pt idx="4">
                  <c:v>6280</c:v>
                </c:pt>
                <c:pt idx="5">
                  <c:v>6300</c:v>
                </c:pt>
                <c:pt idx="6">
                  <c:v>6320</c:v>
                </c:pt>
                <c:pt idx="7">
                  <c:v>6340</c:v>
                </c:pt>
                <c:pt idx="8">
                  <c:v>6360</c:v>
                </c:pt>
                <c:pt idx="9">
                  <c:v>6380</c:v>
                </c:pt>
                <c:pt idx="10">
                  <c:v>6400</c:v>
                </c:pt>
                <c:pt idx="11">
                  <c:v>6420</c:v>
                </c:pt>
                <c:pt idx="12">
                  <c:v>6440</c:v>
                </c:pt>
                <c:pt idx="13">
                  <c:v>6460</c:v>
                </c:pt>
                <c:pt idx="14">
                  <c:v>6480</c:v>
                </c:pt>
                <c:pt idx="15">
                  <c:v>6500</c:v>
                </c:pt>
                <c:pt idx="16">
                  <c:v>6520</c:v>
                </c:pt>
                <c:pt idx="17">
                  <c:v>6540</c:v>
                </c:pt>
                <c:pt idx="18">
                  <c:v>6560</c:v>
                </c:pt>
                <c:pt idx="19">
                  <c:v>6580</c:v>
                </c:pt>
                <c:pt idx="20">
                  <c:v>6600</c:v>
                </c:pt>
                <c:pt idx="21">
                  <c:v>6620</c:v>
                </c:pt>
                <c:pt idx="22">
                  <c:v>6640</c:v>
                </c:pt>
                <c:pt idx="23">
                  <c:v>6660</c:v>
                </c:pt>
                <c:pt idx="24">
                  <c:v>6680</c:v>
                </c:pt>
                <c:pt idx="25">
                  <c:v>6700</c:v>
                </c:pt>
                <c:pt idx="26">
                  <c:v>6720</c:v>
                </c:pt>
                <c:pt idx="27">
                  <c:v>6740</c:v>
                </c:pt>
                <c:pt idx="28">
                  <c:v>6760</c:v>
                </c:pt>
                <c:pt idx="29">
                  <c:v>6780</c:v>
                </c:pt>
                <c:pt idx="30">
                  <c:v>6800</c:v>
                </c:pt>
                <c:pt idx="31">
                  <c:v>6820</c:v>
                </c:pt>
                <c:pt idx="32">
                  <c:v>6840</c:v>
                </c:pt>
              </c:numCache>
            </c:numRef>
          </c:xVal>
          <c:yVal>
            <c:numRef>
              <c:f>'Gráfico Futuro'!$D$5:$D$37</c:f>
              <c:numCache>
                <c:formatCode>General</c:formatCode>
                <c:ptCount val="33"/>
                <c:pt idx="0">
                  <c:v>-300</c:v>
                </c:pt>
                <c:pt idx="1">
                  <c:v>-280</c:v>
                </c:pt>
                <c:pt idx="2">
                  <c:v>-260</c:v>
                </c:pt>
                <c:pt idx="3">
                  <c:v>-240</c:v>
                </c:pt>
                <c:pt idx="4">
                  <c:v>-220</c:v>
                </c:pt>
                <c:pt idx="5">
                  <c:v>-200</c:v>
                </c:pt>
                <c:pt idx="6">
                  <c:v>-180</c:v>
                </c:pt>
                <c:pt idx="7">
                  <c:v>-160</c:v>
                </c:pt>
                <c:pt idx="8">
                  <c:v>-140</c:v>
                </c:pt>
                <c:pt idx="9">
                  <c:v>-120</c:v>
                </c:pt>
                <c:pt idx="10">
                  <c:v>-100</c:v>
                </c:pt>
                <c:pt idx="11">
                  <c:v>-80</c:v>
                </c:pt>
                <c:pt idx="12">
                  <c:v>-60</c:v>
                </c:pt>
                <c:pt idx="13">
                  <c:v>-40</c:v>
                </c:pt>
                <c:pt idx="14">
                  <c:v>-20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  <c:pt idx="20">
                  <c:v>100</c:v>
                </c:pt>
                <c:pt idx="21">
                  <c:v>120</c:v>
                </c:pt>
                <c:pt idx="22">
                  <c:v>140</c:v>
                </c:pt>
                <c:pt idx="23">
                  <c:v>160</c:v>
                </c:pt>
                <c:pt idx="24">
                  <c:v>180</c:v>
                </c:pt>
                <c:pt idx="25">
                  <c:v>200</c:v>
                </c:pt>
                <c:pt idx="26">
                  <c:v>220</c:v>
                </c:pt>
                <c:pt idx="27">
                  <c:v>240</c:v>
                </c:pt>
                <c:pt idx="28">
                  <c:v>260</c:v>
                </c:pt>
                <c:pt idx="29">
                  <c:v>280</c:v>
                </c:pt>
                <c:pt idx="30">
                  <c:v>300</c:v>
                </c:pt>
                <c:pt idx="31">
                  <c:v>320</c:v>
                </c:pt>
                <c:pt idx="32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1-4A23-89BC-F9D0D5D5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73264"/>
        <c:axId val="1309990976"/>
      </c:scatterChart>
      <c:valAx>
        <c:axId val="13057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990976"/>
        <c:crosses val="autoZero"/>
        <c:crossBetween val="midCat"/>
      </c:valAx>
      <c:valAx>
        <c:axId val="1309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57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'Tipos positivos'!$Y$6</c:f>
              <c:strCache>
                <c:ptCount val="1"/>
                <c:pt idx="0">
                  <c:v>Contado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'Tipos positivos'!$X$7:$X$43</c:f>
              <c:numCache>
                <c:formatCode>[$-C0A]d\-mmm;@</c:formatCode>
                <c:ptCount val="37"/>
                <c:pt idx="1">
                  <c:v>43770</c:v>
                </c:pt>
                <c:pt idx="2">
                  <c:v>43773</c:v>
                </c:pt>
                <c:pt idx="3">
                  <c:v>43774</c:v>
                </c:pt>
                <c:pt idx="4">
                  <c:v>43775</c:v>
                </c:pt>
                <c:pt idx="5">
                  <c:v>43776</c:v>
                </c:pt>
                <c:pt idx="6">
                  <c:v>43777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43784</c:v>
                </c:pt>
                <c:pt idx="12">
                  <c:v>43787</c:v>
                </c:pt>
                <c:pt idx="13">
                  <c:v>43788</c:v>
                </c:pt>
                <c:pt idx="14">
                  <c:v>43789</c:v>
                </c:pt>
                <c:pt idx="15">
                  <c:v>43790</c:v>
                </c:pt>
                <c:pt idx="16">
                  <c:v>43791</c:v>
                </c:pt>
                <c:pt idx="17">
                  <c:v>43794</c:v>
                </c:pt>
                <c:pt idx="18">
                  <c:v>43795</c:v>
                </c:pt>
                <c:pt idx="19">
                  <c:v>43796</c:v>
                </c:pt>
                <c:pt idx="20">
                  <c:v>43797</c:v>
                </c:pt>
                <c:pt idx="21">
                  <c:v>43798</c:v>
                </c:pt>
                <c:pt idx="22">
                  <c:v>43801</c:v>
                </c:pt>
                <c:pt idx="23">
                  <c:v>43802</c:v>
                </c:pt>
                <c:pt idx="24">
                  <c:v>43803</c:v>
                </c:pt>
                <c:pt idx="25">
                  <c:v>43804</c:v>
                </c:pt>
                <c:pt idx="26">
                  <c:v>43805</c:v>
                </c:pt>
                <c:pt idx="27">
                  <c:v>43808</c:v>
                </c:pt>
                <c:pt idx="28">
                  <c:v>43809</c:v>
                </c:pt>
                <c:pt idx="29">
                  <c:v>43810</c:v>
                </c:pt>
                <c:pt idx="30">
                  <c:v>43811</c:v>
                </c:pt>
                <c:pt idx="31">
                  <c:v>43812</c:v>
                </c:pt>
                <c:pt idx="32">
                  <c:v>43815</c:v>
                </c:pt>
                <c:pt idx="33">
                  <c:v>43816</c:v>
                </c:pt>
                <c:pt idx="34">
                  <c:v>43817</c:v>
                </c:pt>
                <c:pt idx="35">
                  <c:v>43818</c:v>
                </c:pt>
                <c:pt idx="36">
                  <c:v>43819</c:v>
                </c:pt>
              </c:numCache>
            </c:numRef>
          </c:cat>
          <c:val>
            <c:numRef>
              <c:f>'Tipos positivos'!$Y$7:$Y$43</c:f>
              <c:numCache>
                <c:formatCode>0.0</c:formatCode>
                <c:ptCount val="37"/>
                <c:pt idx="1">
                  <c:v>9219</c:v>
                </c:pt>
                <c:pt idx="2">
                  <c:v>9309</c:v>
                </c:pt>
                <c:pt idx="3">
                  <c:v>9306</c:v>
                </c:pt>
                <c:pt idx="4">
                  <c:v>9298</c:v>
                </c:pt>
                <c:pt idx="5">
                  <c:v>9345</c:v>
                </c:pt>
                <c:pt idx="6">
                  <c:v>9297</c:v>
                </c:pt>
                <c:pt idx="7">
                  <c:v>9316</c:v>
                </c:pt>
                <c:pt idx="8">
                  <c:v>9340</c:v>
                </c:pt>
                <c:pt idx="9">
                  <c:v>9119</c:v>
                </c:pt>
                <c:pt idx="10">
                  <c:v>9086</c:v>
                </c:pt>
                <c:pt idx="11">
                  <c:v>9179</c:v>
                </c:pt>
                <c:pt idx="12">
                  <c:v>9183</c:v>
                </c:pt>
                <c:pt idx="13">
                  <c:v>9174</c:v>
                </c:pt>
                <c:pt idx="14">
                  <c:v>9110</c:v>
                </c:pt>
                <c:pt idx="15">
                  <c:v>9140</c:v>
                </c:pt>
                <c:pt idx="16">
                  <c:v>9195</c:v>
                </c:pt>
                <c:pt idx="17">
                  <c:v>9248</c:v>
                </c:pt>
                <c:pt idx="18">
                  <c:v>9264</c:v>
                </c:pt>
                <c:pt idx="19">
                  <c:v>9292</c:v>
                </c:pt>
                <c:pt idx="20">
                  <c:v>9283</c:v>
                </c:pt>
                <c:pt idx="21">
                  <c:v>9307</c:v>
                </c:pt>
                <c:pt idx="22">
                  <c:v>9097</c:v>
                </c:pt>
                <c:pt idx="23">
                  <c:v>9072</c:v>
                </c:pt>
                <c:pt idx="24">
                  <c:v>9215</c:v>
                </c:pt>
                <c:pt idx="25">
                  <c:v>9176</c:v>
                </c:pt>
                <c:pt idx="26">
                  <c:v>9318</c:v>
                </c:pt>
                <c:pt idx="27">
                  <c:v>9290</c:v>
                </c:pt>
                <c:pt idx="28">
                  <c:v>9257</c:v>
                </c:pt>
                <c:pt idx="29">
                  <c:v>9320</c:v>
                </c:pt>
                <c:pt idx="30">
                  <c:v>9396</c:v>
                </c:pt>
                <c:pt idx="31">
                  <c:v>9418</c:v>
                </c:pt>
                <c:pt idx="32">
                  <c:v>9430</c:v>
                </c:pt>
                <c:pt idx="33">
                  <c:v>9433</c:v>
                </c:pt>
                <c:pt idx="34">
                  <c:v>9458</c:v>
                </c:pt>
                <c:pt idx="35">
                  <c:v>9421</c:v>
                </c:pt>
                <c:pt idx="36">
                  <c:v>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9-490F-9745-8CB5C7537685}"/>
            </c:ext>
          </c:extLst>
        </c:ser>
        <c:ser>
          <c:idx val="1"/>
          <c:order val="1"/>
          <c:tx>
            <c:strRef>
              <c:f>'Tipos positivos'!$Z$6</c:f>
              <c:strCache>
                <c:ptCount val="1"/>
                <c:pt idx="0">
                  <c:v>Futuro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'Tipos positivos'!$X$7:$X$43</c:f>
              <c:numCache>
                <c:formatCode>[$-C0A]d\-mmm;@</c:formatCode>
                <c:ptCount val="37"/>
                <c:pt idx="1">
                  <c:v>43770</c:v>
                </c:pt>
                <c:pt idx="2">
                  <c:v>43773</c:v>
                </c:pt>
                <c:pt idx="3">
                  <c:v>43774</c:v>
                </c:pt>
                <c:pt idx="4">
                  <c:v>43775</c:v>
                </c:pt>
                <c:pt idx="5">
                  <c:v>43776</c:v>
                </c:pt>
                <c:pt idx="6">
                  <c:v>43777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43784</c:v>
                </c:pt>
                <c:pt idx="12">
                  <c:v>43787</c:v>
                </c:pt>
                <c:pt idx="13">
                  <c:v>43788</c:v>
                </c:pt>
                <c:pt idx="14">
                  <c:v>43789</c:v>
                </c:pt>
                <c:pt idx="15">
                  <c:v>43790</c:v>
                </c:pt>
                <c:pt idx="16">
                  <c:v>43791</c:v>
                </c:pt>
                <c:pt idx="17">
                  <c:v>43794</c:v>
                </c:pt>
                <c:pt idx="18">
                  <c:v>43795</c:v>
                </c:pt>
                <c:pt idx="19">
                  <c:v>43796</c:v>
                </c:pt>
                <c:pt idx="20">
                  <c:v>43797</c:v>
                </c:pt>
                <c:pt idx="21">
                  <c:v>43798</c:v>
                </c:pt>
                <c:pt idx="22">
                  <c:v>43801</c:v>
                </c:pt>
                <c:pt idx="23">
                  <c:v>43802</c:v>
                </c:pt>
                <c:pt idx="24">
                  <c:v>43803</c:v>
                </c:pt>
                <c:pt idx="25">
                  <c:v>43804</c:v>
                </c:pt>
                <c:pt idx="26">
                  <c:v>43805</c:v>
                </c:pt>
                <c:pt idx="27">
                  <c:v>43808</c:v>
                </c:pt>
                <c:pt idx="28">
                  <c:v>43809</c:v>
                </c:pt>
                <c:pt idx="29">
                  <c:v>43810</c:v>
                </c:pt>
                <c:pt idx="30">
                  <c:v>43811</c:v>
                </c:pt>
                <c:pt idx="31">
                  <c:v>43812</c:v>
                </c:pt>
                <c:pt idx="32">
                  <c:v>43815</c:v>
                </c:pt>
                <c:pt idx="33">
                  <c:v>43816</c:v>
                </c:pt>
                <c:pt idx="34">
                  <c:v>43817</c:v>
                </c:pt>
                <c:pt idx="35">
                  <c:v>43818</c:v>
                </c:pt>
                <c:pt idx="36">
                  <c:v>43819</c:v>
                </c:pt>
              </c:numCache>
            </c:numRef>
          </c:cat>
          <c:val>
            <c:numRef>
              <c:f>'Tipos positivos'!$Z$7:$Z$43</c:f>
              <c:numCache>
                <c:formatCode>0.0</c:formatCode>
                <c:ptCount val="37"/>
                <c:pt idx="1">
                  <c:v>9184</c:v>
                </c:pt>
                <c:pt idx="2">
                  <c:v>9274</c:v>
                </c:pt>
                <c:pt idx="3">
                  <c:v>9271</c:v>
                </c:pt>
                <c:pt idx="4">
                  <c:v>9263</c:v>
                </c:pt>
                <c:pt idx="5">
                  <c:v>9310</c:v>
                </c:pt>
                <c:pt idx="6">
                  <c:v>9262</c:v>
                </c:pt>
                <c:pt idx="7">
                  <c:v>9281</c:v>
                </c:pt>
                <c:pt idx="8">
                  <c:v>9305</c:v>
                </c:pt>
                <c:pt idx="9">
                  <c:v>9099</c:v>
                </c:pt>
                <c:pt idx="10">
                  <c:v>9066</c:v>
                </c:pt>
                <c:pt idx="11">
                  <c:v>9159</c:v>
                </c:pt>
                <c:pt idx="12">
                  <c:v>9163</c:v>
                </c:pt>
                <c:pt idx="13">
                  <c:v>9154</c:v>
                </c:pt>
                <c:pt idx="14">
                  <c:v>9110</c:v>
                </c:pt>
                <c:pt idx="15">
                  <c:v>9140</c:v>
                </c:pt>
                <c:pt idx="16">
                  <c:v>9195</c:v>
                </c:pt>
                <c:pt idx="17">
                  <c:v>9248</c:v>
                </c:pt>
                <c:pt idx="18">
                  <c:v>9264</c:v>
                </c:pt>
                <c:pt idx="19">
                  <c:v>9292</c:v>
                </c:pt>
                <c:pt idx="20">
                  <c:v>9283</c:v>
                </c:pt>
                <c:pt idx="21">
                  <c:v>9307</c:v>
                </c:pt>
                <c:pt idx="22">
                  <c:v>9097</c:v>
                </c:pt>
                <c:pt idx="23">
                  <c:v>9072</c:v>
                </c:pt>
                <c:pt idx="24">
                  <c:v>9215</c:v>
                </c:pt>
                <c:pt idx="25">
                  <c:v>9176</c:v>
                </c:pt>
                <c:pt idx="26">
                  <c:v>9318</c:v>
                </c:pt>
                <c:pt idx="27">
                  <c:v>9290</c:v>
                </c:pt>
                <c:pt idx="28">
                  <c:v>9257</c:v>
                </c:pt>
                <c:pt idx="29">
                  <c:v>9320</c:v>
                </c:pt>
                <c:pt idx="30">
                  <c:v>9396</c:v>
                </c:pt>
                <c:pt idx="31">
                  <c:v>9418</c:v>
                </c:pt>
                <c:pt idx="32">
                  <c:v>9430</c:v>
                </c:pt>
                <c:pt idx="33">
                  <c:v>9433</c:v>
                </c:pt>
                <c:pt idx="34">
                  <c:v>9458</c:v>
                </c:pt>
                <c:pt idx="35">
                  <c:v>9421</c:v>
                </c:pt>
                <c:pt idx="36">
                  <c:v>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9-490F-9745-8CB5C753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969232"/>
        <c:axId val="1451804080"/>
      </c:lineChart>
      <c:lineChart>
        <c:grouping val="standard"/>
        <c:varyColors val="0"/>
        <c:ser>
          <c:idx val="2"/>
          <c:order val="2"/>
          <c:tx>
            <c:strRef>
              <c:f>'Tipos positivos'!$AA$6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'Tipos positivos'!$X$7:$X$43</c:f>
              <c:numCache>
                <c:formatCode>[$-C0A]d\-mmm;@</c:formatCode>
                <c:ptCount val="37"/>
                <c:pt idx="1">
                  <c:v>43770</c:v>
                </c:pt>
                <c:pt idx="2">
                  <c:v>43773</c:v>
                </c:pt>
                <c:pt idx="3">
                  <c:v>43774</c:v>
                </c:pt>
                <c:pt idx="4">
                  <c:v>43775</c:v>
                </c:pt>
                <c:pt idx="5">
                  <c:v>43776</c:v>
                </c:pt>
                <c:pt idx="6">
                  <c:v>43777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43784</c:v>
                </c:pt>
                <c:pt idx="12">
                  <c:v>43787</c:v>
                </c:pt>
                <c:pt idx="13">
                  <c:v>43788</c:v>
                </c:pt>
                <c:pt idx="14">
                  <c:v>43789</c:v>
                </c:pt>
                <c:pt idx="15">
                  <c:v>43790</c:v>
                </c:pt>
                <c:pt idx="16">
                  <c:v>43791</c:v>
                </c:pt>
                <c:pt idx="17">
                  <c:v>43794</c:v>
                </c:pt>
                <c:pt idx="18">
                  <c:v>43795</c:v>
                </c:pt>
                <c:pt idx="19">
                  <c:v>43796</c:v>
                </c:pt>
                <c:pt idx="20">
                  <c:v>43797</c:v>
                </c:pt>
                <c:pt idx="21">
                  <c:v>43798</c:v>
                </c:pt>
                <c:pt idx="22">
                  <c:v>43801</c:v>
                </c:pt>
                <c:pt idx="23">
                  <c:v>43802</c:v>
                </c:pt>
                <c:pt idx="24">
                  <c:v>43803</c:v>
                </c:pt>
                <c:pt idx="25">
                  <c:v>43804</c:v>
                </c:pt>
                <c:pt idx="26">
                  <c:v>43805</c:v>
                </c:pt>
                <c:pt idx="27">
                  <c:v>43808</c:v>
                </c:pt>
                <c:pt idx="28">
                  <c:v>43809</c:v>
                </c:pt>
                <c:pt idx="29">
                  <c:v>43810</c:v>
                </c:pt>
                <c:pt idx="30">
                  <c:v>43811</c:v>
                </c:pt>
                <c:pt idx="31">
                  <c:v>43812</c:v>
                </c:pt>
                <c:pt idx="32">
                  <c:v>43815</c:v>
                </c:pt>
                <c:pt idx="33">
                  <c:v>43816</c:v>
                </c:pt>
                <c:pt idx="34">
                  <c:v>43817</c:v>
                </c:pt>
                <c:pt idx="35">
                  <c:v>43818</c:v>
                </c:pt>
                <c:pt idx="36">
                  <c:v>43819</c:v>
                </c:pt>
              </c:numCache>
            </c:numRef>
          </c:cat>
          <c:val>
            <c:numRef>
              <c:f>'Tipos positivos'!$AA$7:$AA$43</c:f>
              <c:numCache>
                <c:formatCode>0.0</c:formatCode>
                <c:ptCount val="37"/>
                <c:pt idx="1">
                  <c:v>-35</c:v>
                </c:pt>
                <c:pt idx="2">
                  <c:v>-35</c:v>
                </c:pt>
                <c:pt idx="3">
                  <c:v>-35</c:v>
                </c:pt>
                <c:pt idx="4">
                  <c:v>-35</c:v>
                </c:pt>
                <c:pt idx="5">
                  <c:v>-35</c:v>
                </c:pt>
                <c:pt idx="6">
                  <c:v>-35</c:v>
                </c:pt>
                <c:pt idx="7">
                  <c:v>-35</c:v>
                </c:pt>
                <c:pt idx="8">
                  <c:v>-35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9-490F-9745-8CB5C753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636944"/>
        <c:axId val="1451800752"/>
      </c:lineChart>
      <c:dateAx>
        <c:axId val="144596923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1804080"/>
        <c:crosses val="autoZero"/>
        <c:auto val="1"/>
        <c:lblOffset val="100"/>
        <c:baseTimeUnit val="days"/>
      </c:dateAx>
      <c:valAx>
        <c:axId val="1451804080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969232"/>
        <c:crosses val="autoZero"/>
        <c:crossBetween val="between"/>
      </c:valAx>
      <c:valAx>
        <c:axId val="145180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636944"/>
        <c:crosses val="max"/>
        <c:crossBetween val="between"/>
      </c:valAx>
      <c:dateAx>
        <c:axId val="1576636944"/>
        <c:scaling>
          <c:orientation val="minMax"/>
        </c:scaling>
        <c:delete val="1"/>
        <c:axPos val="b"/>
        <c:numFmt formatCode="[$-C0A]d\-mmm;@" sourceLinked="1"/>
        <c:majorTickMark val="out"/>
        <c:minorTickMark val="none"/>
        <c:tickLblPos val="nextTo"/>
        <c:crossAx val="1451800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2.xml"/><Relationship Id="rId10" Type="http://schemas.openxmlformats.org/officeDocument/2006/relationships/customXml" Target="../ink/ink3.xml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6</xdr:row>
      <xdr:rowOff>180975</xdr:rowOff>
    </xdr:from>
    <xdr:to>
      <xdr:col>18</xdr:col>
      <xdr:colOff>581025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E46CF-5BFF-414D-A05D-20C1F7F4B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6</xdr:row>
      <xdr:rowOff>174625</xdr:rowOff>
    </xdr:from>
    <xdr:to>
      <xdr:col>19</xdr:col>
      <xdr:colOff>333375</xdr:colOff>
      <xdr:row>21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18335-CF97-453D-8812-14CC075E0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660050</xdr:colOff>
      <xdr:row>3</xdr:row>
      <xdr:rowOff>139470</xdr:rowOff>
    </xdr:from>
    <xdr:to>
      <xdr:col>5</xdr:col>
      <xdr:colOff>660410</xdr:colOff>
      <xdr:row>3</xdr:row>
      <xdr:rowOff>139830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76F0B2-737A-4A38-95DD-1D4CD57C3733}"/>
                </a:ext>
              </a:extLst>
            </xdr14:cNvPr>
            <xdr14:cNvContentPartPr/>
          </xdr14:nvContentPartPr>
          <xdr14:nvPr macro=""/>
          <xdr14:xfrm>
            <a:off x="3816000" y="69192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76F0B2-737A-4A38-95DD-1D4CD57C373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807000" y="683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691327</xdr:colOff>
      <xdr:row>3</xdr:row>
      <xdr:rowOff>91187</xdr:rowOff>
    </xdr:from>
    <xdr:to>
      <xdr:col>5</xdr:col>
      <xdr:colOff>691687</xdr:colOff>
      <xdr:row>3</xdr:row>
      <xdr:rowOff>91547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B94F511-4C2D-4FAC-A6A4-278C80F8BC94}"/>
                </a:ext>
              </a:extLst>
            </xdr14:cNvPr>
            <xdr14:cNvContentPartPr/>
          </xdr14:nvContentPartPr>
          <xdr14:nvPr macro=""/>
          <xdr14:xfrm>
            <a:off x="3845160" y="6415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B94F511-4C2D-4FAC-A6A4-278C80F8BC9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836160" y="632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775567</xdr:colOff>
      <xdr:row>5</xdr:row>
      <xdr:rowOff>34978</xdr:rowOff>
    </xdr:from>
    <xdr:to>
      <xdr:col>5</xdr:col>
      <xdr:colOff>775927</xdr:colOff>
      <xdr:row>5</xdr:row>
      <xdr:rowOff>35338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D8AA18B3-4923-498A-8F69-9D5391570EE3}"/>
                </a:ext>
              </a:extLst>
            </xdr14:cNvPr>
            <xdr14:cNvContentPartPr/>
          </xdr14:nvContentPartPr>
          <xdr14:nvPr macro=""/>
          <xdr14:xfrm>
            <a:off x="3929400" y="95220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D8AA18B3-4923-498A-8F69-9D5391570EE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920760" y="943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15</xdr:row>
      <xdr:rowOff>38100</xdr:rowOff>
    </xdr:from>
    <xdr:to>
      <xdr:col>12</xdr:col>
      <xdr:colOff>403225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8DA2-325B-4954-9B9E-C0E9DB85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5</xdr:row>
      <xdr:rowOff>117475</xdr:rowOff>
    </xdr:from>
    <xdr:to>
      <xdr:col>25</xdr:col>
      <xdr:colOff>561975</xdr:colOff>
      <xdr:row>20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3DFFE-2CFD-4209-AD57-75D6B8EBC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151220</xdr:colOff>
      <xdr:row>20</xdr:row>
      <xdr:rowOff>16720</xdr:rowOff>
    </xdr:from>
    <xdr:to>
      <xdr:col>11</xdr:col>
      <xdr:colOff>151580</xdr:colOff>
      <xdr:row>20</xdr:row>
      <xdr:rowOff>17080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C849EA4-FA13-4CC2-8118-496537D2F54D}"/>
                </a:ext>
              </a:extLst>
            </xdr14:cNvPr>
            <xdr14:cNvContentPartPr/>
          </xdr14:nvContentPartPr>
          <xdr14:nvPr macro=""/>
          <xdr14:xfrm>
            <a:off x="7326720" y="3699720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C849EA4-FA13-4CC2-8118-496537D2F54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318080" y="3691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5-17T11:26:58.6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5-28T17:28:01.1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5-28T17:28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5-18T11:41:52.4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1,'0'0,"0"0,0 0,0 0,0 0,0 0,0 0,0 0,0 0,0 0,0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B467-9989-4CC8-AFC0-1470B3567CD6}">
  <dimension ref="B4:AA63"/>
  <sheetViews>
    <sheetView topLeftCell="A4" workbookViewId="0">
      <selection activeCell="O26" sqref="O26"/>
    </sheetView>
  </sheetViews>
  <sheetFormatPr baseColWidth="10" defaultColWidth="8.7265625" defaultRowHeight="14.5" x14ac:dyDescent="0.35"/>
  <cols>
    <col min="1" max="1" width="3.90625" customWidth="1"/>
    <col min="2" max="2" width="9.54296875" bestFit="1" customWidth="1"/>
    <col min="3" max="3" width="12.36328125" customWidth="1"/>
    <col min="5" max="5" width="10.6328125" bestFit="1" customWidth="1"/>
    <col min="6" max="6" width="14.26953125" bestFit="1" customWidth="1"/>
    <col min="7" max="7" width="4.26953125" customWidth="1"/>
    <col min="8" max="8" width="7.26953125" bestFit="1" customWidth="1"/>
    <col min="11" max="11" width="3.453125" customWidth="1"/>
    <col min="14" max="14" width="8.7265625" style="5"/>
  </cols>
  <sheetData>
    <row r="4" spans="2:27" x14ac:dyDescent="0.35">
      <c r="E4" t="s">
        <v>1</v>
      </c>
      <c r="F4" s="3">
        <v>-8.0000000000000002E-3</v>
      </c>
    </row>
    <row r="5" spans="2:27" x14ac:dyDescent="0.35">
      <c r="E5" t="s">
        <v>3</v>
      </c>
    </row>
    <row r="6" spans="2:27" x14ac:dyDescent="0.35">
      <c r="C6" t="s">
        <v>7</v>
      </c>
      <c r="D6" t="s">
        <v>0</v>
      </c>
      <c r="E6" t="s">
        <v>10</v>
      </c>
      <c r="F6" t="s">
        <v>6</v>
      </c>
      <c r="H6" t="s">
        <v>3</v>
      </c>
      <c r="J6" t="s">
        <v>9</v>
      </c>
      <c r="X6" s="5" t="s">
        <v>7</v>
      </c>
      <c r="Y6" t="str">
        <f>D6</f>
        <v>Contado</v>
      </c>
      <c r="Z6" t="str">
        <f>E5</f>
        <v>Futuro</v>
      </c>
      <c r="AA6" t="str">
        <f>F6</f>
        <v>base</v>
      </c>
    </row>
    <row r="7" spans="2:27" x14ac:dyDescent="0.35">
      <c r="B7" t="s">
        <v>4</v>
      </c>
      <c r="E7" s="1"/>
      <c r="F7" s="2"/>
      <c r="H7" t="s">
        <v>5</v>
      </c>
      <c r="I7" t="s">
        <v>2</v>
      </c>
      <c r="J7" t="s">
        <v>8</v>
      </c>
      <c r="L7" s="2"/>
      <c r="X7" s="5"/>
    </row>
    <row r="8" spans="2:27" x14ac:dyDescent="0.35">
      <c r="B8">
        <f>$C$43-C8</f>
        <v>49</v>
      </c>
      <c r="C8" s="1">
        <v>43770</v>
      </c>
      <c r="D8" s="2">
        <v>9219</v>
      </c>
      <c r="E8" s="4">
        <f t="shared" ref="E8:E43" si="0">H8-J8</f>
        <v>9183.5615333333335</v>
      </c>
      <c r="F8" s="2">
        <f t="shared" ref="F8:F43" si="1">E8-D8</f>
        <v>-35.4384666666665</v>
      </c>
      <c r="H8" s="4">
        <f t="shared" ref="H8:H43" si="2">D8*(1+$F$4*B8/360)</f>
        <v>9208.9615333333331</v>
      </c>
      <c r="J8">
        <f>SUM(I8:$I$43)</f>
        <v>25.4</v>
      </c>
      <c r="L8" s="2"/>
      <c r="X8" s="5">
        <f t="shared" ref="X8:X43" si="3">C8</f>
        <v>43770</v>
      </c>
      <c r="Y8" s="4">
        <f t="shared" ref="Y8:Y43" si="4">D8</f>
        <v>9219</v>
      </c>
      <c r="Z8" s="4">
        <f t="shared" ref="Z8:Z43" si="5">E8</f>
        <v>9183.5615333333335</v>
      </c>
      <c r="AA8" s="4">
        <f t="shared" ref="AA8:AA43" si="6">F8</f>
        <v>-35.4384666666665</v>
      </c>
    </row>
    <row r="9" spans="2:27" x14ac:dyDescent="0.35">
      <c r="B9">
        <f t="shared" ref="B9:B43" si="7">$C$43-C9</f>
        <v>46</v>
      </c>
      <c r="C9" s="1">
        <v>43773</v>
      </c>
      <c r="D9" s="2">
        <v>9309</v>
      </c>
      <c r="E9" s="4">
        <f t="shared" si="0"/>
        <v>9274.0841333333337</v>
      </c>
      <c r="F9" s="2">
        <f t="shared" si="1"/>
        <v>-34.915866666666261</v>
      </c>
      <c r="H9" s="4">
        <f t="shared" si="2"/>
        <v>9299.4841333333334</v>
      </c>
      <c r="J9">
        <f>SUM(I9:$I$43)</f>
        <v>25.4</v>
      </c>
      <c r="L9" s="2"/>
      <c r="X9" s="5">
        <f t="shared" si="3"/>
        <v>43773</v>
      </c>
      <c r="Y9" s="4">
        <f t="shared" si="4"/>
        <v>9309</v>
      </c>
      <c r="Z9" s="4">
        <f t="shared" si="5"/>
        <v>9274.0841333333337</v>
      </c>
      <c r="AA9" s="4">
        <f t="shared" si="6"/>
        <v>-34.915866666666261</v>
      </c>
    </row>
    <row r="10" spans="2:27" x14ac:dyDescent="0.35">
      <c r="B10">
        <f t="shared" si="7"/>
        <v>45</v>
      </c>
      <c r="C10" s="1">
        <v>43774</v>
      </c>
      <c r="D10" s="2">
        <v>9306</v>
      </c>
      <c r="E10" s="4">
        <f t="shared" si="0"/>
        <v>9271.2939999999999</v>
      </c>
      <c r="F10" s="2">
        <f t="shared" si="1"/>
        <v>-34.706000000000131</v>
      </c>
      <c r="H10" s="4">
        <f t="shared" si="2"/>
        <v>9296.6939999999995</v>
      </c>
      <c r="J10">
        <f>SUM(I10:$I$43)</f>
        <v>25.4</v>
      </c>
      <c r="L10" s="2"/>
      <c r="X10" s="5">
        <f t="shared" si="3"/>
        <v>43774</v>
      </c>
      <c r="Y10" s="4">
        <f t="shared" si="4"/>
        <v>9306</v>
      </c>
      <c r="Z10" s="4">
        <f t="shared" si="5"/>
        <v>9271.2939999999999</v>
      </c>
      <c r="AA10" s="4">
        <f t="shared" si="6"/>
        <v>-34.706000000000131</v>
      </c>
    </row>
    <row r="11" spans="2:27" x14ac:dyDescent="0.35">
      <c r="B11">
        <f t="shared" si="7"/>
        <v>44</v>
      </c>
      <c r="C11" s="1">
        <v>43775</v>
      </c>
      <c r="D11" s="2">
        <v>9298</v>
      </c>
      <c r="E11" s="4">
        <f t="shared" si="0"/>
        <v>9263.5086222222235</v>
      </c>
      <c r="F11" s="2">
        <f t="shared" si="1"/>
        <v>-34.491377777776506</v>
      </c>
      <c r="H11" s="4">
        <f t="shared" si="2"/>
        <v>9288.9086222222231</v>
      </c>
      <c r="J11">
        <f>SUM(I11:$I$43)</f>
        <v>25.4</v>
      </c>
      <c r="L11" s="2"/>
      <c r="X11" s="5">
        <f t="shared" si="3"/>
        <v>43775</v>
      </c>
      <c r="Y11" s="4">
        <f t="shared" si="4"/>
        <v>9298</v>
      </c>
      <c r="Z11" s="4">
        <f t="shared" si="5"/>
        <v>9263.5086222222235</v>
      </c>
      <c r="AA11" s="4">
        <f t="shared" si="6"/>
        <v>-34.491377777776506</v>
      </c>
    </row>
    <row r="12" spans="2:27" x14ac:dyDescent="0.35">
      <c r="B12">
        <f t="shared" si="7"/>
        <v>43</v>
      </c>
      <c r="C12" s="1">
        <v>43776</v>
      </c>
      <c r="D12" s="2">
        <v>9345</v>
      </c>
      <c r="E12" s="4">
        <f t="shared" si="0"/>
        <v>9310.6703333333335</v>
      </c>
      <c r="F12" s="2">
        <f t="shared" si="1"/>
        <v>-34.329666666666526</v>
      </c>
      <c r="H12" s="4">
        <f t="shared" si="2"/>
        <v>9336.0703333333331</v>
      </c>
      <c r="J12">
        <f>SUM(I12:$I$43)</f>
        <v>25.4</v>
      </c>
      <c r="L12" s="2"/>
      <c r="X12" s="5">
        <f t="shared" si="3"/>
        <v>43776</v>
      </c>
      <c r="Y12" s="4">
        <f t="shared" si="4"/>
        <v>9345</v>
      </c>
      <c r="Z12" s="4">
        <f t="shared" si="5"/>
        <v>9310.6703333333335</v>
      </c>
      <c r="AA12" s="4">
        <f t="shared" si="6"/>
        <v>-34.329666666666526</v>
      </c>
    </row>
    <row r="13" spans="2:27" x14ac:dyDescent="0.35">
      <c r="B13">
        <f t="shared" si="7"/>
        <v>42</v>
      </c>
      <c r="C13" s="1">
        <v>43777</v>
      </c>
      <c r="D13" s="2">
        <v>9297</v>
      </c>
      <c r="E13" s="4">
        <f t="shared" si="0"/>
        <v>9262.9228000000003</v>
      </c>
      <c r="F13" s="2">
        <f t="shared" si="1"/>
        <v>-34.077199999999721</v>
      </c>
      <c r="H13" s="4">
        <f t="shared" si="2"/>
        <v>9288.3227999999999</v>
      </c>
      <c r="J13">
        <f>SUM(I13:$I$43)</f>
        <v>25.4</v>
      </c>
      <c r="L13" s="2"/>
      <c r="X13" s="5">
        <f t="shared" si="3"/>
        <v>43777</v>
      </c>
      <c r="Y13" s="4">
        <f t="shared" si="4"/>
        <v>9297</v>
      </c>
      <c r="Z13" s="4">
        <f t="shared" si="5"/>
        <v>9262.9228000000003</v>
      </c>
      <c r="AA13" s="4">
        <f t="shared" si="6"/>
        <v>-34.077199999999721</v>
      </c>
    </row>
    <row r="14" spans="2:27" x14ac:dyDescent="0.35">
      <c r="B14">
        <f t="shared" si="7"/>
        <v>39</v>
      </c>
      <c r="C14" s="1">
        <v>43780</v>
      </c>
      <c r="D14" s="2">
        <v>9316</v>
      </c>
      <c r="E14" s="4">
        <f t="shared" si="0"/>
        <v>9282.5261333333328</v>
      </c>
      <c r="F14" s="2">
        <f t="shared" si="1"/>
        <v>-33.473866666667163</v>
      </c>
      <c r="H14" s="4">
        <f t="shared" si="2"/>
        <v>9307.9261333333325</v>
      </c>
      <c r="J14">
        <f>SUM(I14:$I$43)</f>
        <v>25.4</v>
      </c>
      <c r="L14" s="2"/>
      <c r="X14" s="5">
        <f t="shared" si="3"/>
        <v>43780</v>
      </c>
      <c r="Y14" s="4">
        <f t="shared" si="4"/>
        <v>9316</v>
      </c>
      <c r="Z14" s="4">
        <f t="shared" si="5"/>
        <v>9282.5261333333328</v>
      </c>
      <c r="AA14" s="4">
        <f t="shared" si="6"/>
        <v>-33.473866666667163</v>
      </c>
    </row>
    <row r="15" spans="2:27" x14ac:dyDescent="0.35">
      <c r="B15">
        <f t="shared" si="7"/>
        <v>38</v>
      </c>
      <c r="C15" s="1">
        <v>43781</v>
      </c>
      <c r="D15" s="2">
        <v>9340</v>
      </c>
      <c r="E15" s="4">
        <f t="shared" si="0"/>
        <v>9306.7128888888892</v>
      </c>
      <c r="F15" s="2">
        <f t="shared" si="1"/>
        <v>-33.287111111110789</v>
      </c>
      <c r="H15" s="4">
        <f t="shared" si="2"/>
        <v>9332.1128888888888</v>
      </c>
      <c r="J15">
        <f>SUM(I15:$I$43)</f>
        <v>25.4</v>
      </c>
      <c r="L15" s="2"/>
      <c r="X15" s="5">
        <f t="shared" si="3"/>
        <v>43781</v>
      </c>
      <c r="Y15" s="4">
        <f t="shared" si="4"/>
        <v>9340</v>
      </c>
      <c r="Z15" s="4">
        <f t="shared" si="5"/>
        <v>9306.7128888888892</v>
      </c>
      <c r="AA15" s="4">
        <f t="shared" si="6"/>
        <v>-33.287111111110789</v>
      </c>
    </row>
    <row r="16" spans="2:27" x14ac:dyDescent="0.35">
      <c r="B16">
        <f t="shared" si="7"/>
        <v>37</v>
      </c>
      <c r="C16" s="1">
        <v>43782</v>
      </c>
      <c r="D16" s="2">
        <v>9119</v>
      </c>
      <c r="E16" s="4">
        <f t="shared" si="0"/>
        <v>9086.1021555555562</v>
      </c>
      <c r="F16" s="2">
        <f t="shared" si="1"/>
        <v>-32.897844444443763</v>
      </c>
      <c r="H16" s="4">
        <f t="shared" si="2"/>
        <v>9111.5021555555559</v>
      </c>
      <c r="I16">
        <v>3.7</v>
      </c>
      <c r="J16">
        <f>SUM(I16:$I$43)</f>
        <v>25.4</v>
      </c>
      <c r="L16" s="2"/>
      <c r="X16" s="5">
        <f t="shared" si="3"/>
        <v>43782</v>
      </c>
      <c r="Y16" s="4">
        <f t="shared" si="4"/>
        <v>9119</v>
      </c>
      <c r="Z16" s="4">
        <f t="shared" si="5"/>
        <v>9086.1021555555562</v>
      </c>
      <c r="AA16" s="4">
        <f t="shared" si="6"/>
        <v>-32.897844444443763</v>
      </c>
    </row>
    <row r="17" spans="2:27" x14ac:dyDescent="0.35">
      <c r="B17">
        <f t="shared" si="7"/>
        <v>36</v>
      </c>
      <c r="C17" s="1">
        <v>43783</v>
      </c>
      <c r="D17" s="2">
        <v>9086</v>
      </c>
      <c r="E17" s="4">
        <f t="shared" si="0"/>
        <v>9057.0311999999994</v>
      </c>
      <c r="F17" s="2">
        <f t="shared" si="1"/>
        <v>-28.968800000000556</v>
      </c>
      <c r="H17" s="4">
        <f t="shared" si="2"/>
        <v>9078.7312000000002</v>
      </c>
      <c r="J17">
        <f>SUM(I17:$I$43)</f>
        <v>21.7</v>
      </c>
      <c r="L17" s="2"/>
      <c r="X17" s="5">
        <f t="shared" si="3"/>
        <v>43783</v>
      </c>
      <c r="Y17" s="4">
        <f t="shared" si="4"/>
        <v>9086</v>
      </c>
      <c r="Z17" s="4">
        <f t="shared" si="5"/>
        <v>9057.0311999999994</v>
      </c>
      <c r="AA17" s="4">
        <f t="shared" si="6"/>
        <v>-28.968800000000556</v>
      </c>
    </row>
    <row r="18" spans="2:27" x14ac:dyDescent="0.35">
      <c r="B18">
        <f t="shared" si="7"/>
        <v>35</v>
      </c>
      <c r="C18" s="1">
        <v>43784</v>
      </c>
      <c r="D18" s="2">
        <v>9179</v>
      </c>
      <c r="E18" s="4">
        <f t="shared" si="0"/>
        <v>9150.1607777777772</v>
      </c>
      <c r="F18" s="2">
        <f t="shared" si="1"/>
        <v>-28.839222222222816</v>
      </c>
      <c r="H18" s="4">
        <f t="shared" si="2"/>
        <v>9171.8607777777779</v>
      </c>
      <c r="J18">
        <f>SUM(I18:$I$43)</f>
        <v>21.7</v>
      </c>
      <c r="L18" s="2"/>
      <c r="X18" s="5">
        <f t="shared" si="3"/>
        <v>43784</v>
      </c>
      <c r="Y18" s="4">
        <f t="shared" si="4"/>
        <v>9179</v>
      </c>
      <c r="Z18" s="4">
        <f t="shared" si="5"/>
        <v>9150.1607777777772</v>
      </c>
      <c r="AA18" s="4">
        <f t="shared" si="6"/>
        <v>-28.839222222222816</v>
      </c>
    </row>
    <row r="19" spans="2:27" x14ac:dyDescent="0.35">
      <c r="B19">
        <f t="shared" si="7"/>
        <v>32</v>
      </c>
      <c r="C19" s="1">
        <v>43787</v>
      </c>
      <c r="D19" s="2">
        <v>9183</v>
      </c>
      <c r="E19" s="4">
        <f t="shared" si="0"/>
        <v>9154.7698666666656</v>
      </c>
      <c r="F19" s="2">
        <f t="shared" si="1"/>
        <v>-28.230133333334379</v>
      </c>
      <c r="H19" s="4">
        <f t="shared" si="2"/>
        <v>9176.4698666666663</v>
      </c>
      <c r="J19">
        <f>SUM(I19:$I$43)</f>
        <v>21.7</v>
      </c>
      <c r="L19" s="2"/>
      <c r="X19" s="5">
        <f t="shared" si="3"/>
        <v>43787</v>
      </c>
      <c r="Y19" s="4">
        <f t="shared" si="4"/>
        <v>9183</v>
      </c>
      <c r="Z19" s="4">
        <f t="shared" si="5"/>
        <v>9154.7698666666656</v>
      </c>
      <c r="AA19" s="4">
        <f t="shared" si="6"/>
        <v>-28.230133333334379</v>
      </c>
    </row>
    <row r="20" spans="2:27" x14ac:dyDescent="0.35">
      <c r="B20">
        <f t="shared" si="7"/>
        <v>31</v>
      </c>
      <c r="C20" s="1">
        <v>43788</v>
      </c>
      <c r="D20" s="2">
        <v>9174</v>
      </c>
      <c r="E20" s="4">
        <f t="shared" si="0"/>
        <v>9145.9801333333326</v>
      </c>
      <c r="F20" s="2">
        <f t="shared" si="1"/>
        <v>-28.01986666666744</v>
      </c>
      <c r="H20" s="4">
        <f t="shared" si="2"/>
        <v>9167.6801333333333</v>
      </c>
      <c r="J20">
        <f>SUM(I20:$I$43)</f>
        <v>21.7</v>
      </c>
      <c r="L20" s="2"/>
      <c r="X20" s="5">
        <f t="shared" si="3"/>
        <v>43788</v>
      </c>
      <c r="Y20" s="4">
        <f t="shared" si="4"/>
        <v>9174</v>
      </c>
      <c r="Z20" s="4">
        <f t="shared" si="5"/>
        <v>9145.9801333333326</v>
      </c>
      <c r="AA20" s="4">
        <f t="shared" si="6"/>
        <v>-28.01986666666744</v>
      </c>
    </row>
    <row r="21" spans="2:27" x14ac:dyDescent="0.35">
      <c r="B21">
        <f t="shared" si="7"/>
        <v>30</v>
      </c>
      <c r="C21" s="1">
        <v>43789</v>
      </c>
      <c r="D21" s="2">
        <v>9110</v>
      </c>
      <c r="E21" s="4">
        <f t="shared" si="0"/>
        <v>9082.2266666666656</v>
      </c>
      <c r="F21" s="2">
        <f t="shared" si="1"/>
        <v>-27.773333333334449</v>
      </c>
      <c r="H21" s="4">
        <f t="shared" si="2"/>
        <v>9103.9266666666663</v>
      </c>
      <c r="I21">
        <v>9.5</v>
      </c>
      <c r="J21">
        <f>SUM(I21:$I$43)</f>
        <v>21.7</v>
      </c>
      <c r="L21" s="2"/>
      <c r="X21" s="5">
        <f t="shared" si="3"/>
        <v>43789</v>
      </c>
      <c r="Y21" s="4">
        <f t="shared" si="4"/>
        <v>9110</v>
      </c>
      <c r="Z21" s="4">
        <f t="shared" si="5"/>
        <v>9082.2266666666656</v>
      </c>
      <c r="AA21" s="4">
        <f t="shared" si="6"/>
        <v>-27.773333333334449</v>
      </c>
    </row>
    <row r="22" spans="2:27" x14ac:dyDescent="0.35">
      <c r="B22">
        <f t="shared" si="7"/>
        <v>29</v>
      </c>
      <c r="C22" s="1">
        <v>43790</v>
      </c>
      <c r="D22" s="2">
        <v>9140</v>
      </c>
      <c r="E22" s="4">
        <f t="shared" si="0"/>
        <v>9121.909777777777</v>
      </c>
      <c r="F22" s="2">
        <f t="shared" si="1"/>
        <v>-18.090222222223019</v>
      </c>
      <c r="H22" s="4">
        <f t="shared" si="2"/>
        <v>9134.1097777777777</v>
      </c>
      <c r="J22">
        <f>SUM(I22:$I$43)</f>
        <v>12.2</v>
      </c>
      <c r="L22" s="2"/>
      <c r="X22" s="5">
        <f t="shared" si="3"/>
        <v>43790</v>
      </c>
      <c r="Y22" s="4">
        <f t="shared" si="4"/>
        <v>9140</v>
      </c>
      <c r="Z22" s="4">
        <f t="shared" si="5"/>
        <v>9121.909777777777</v>
      </c>
      <c r="AA22" s="4">
        <f t="shared" si="6"/>
        <v>-18.090222222223019</v>
      </c>
    </row>
    <row r="23" spans="2:27" x14ac:dyDescent="0.35">
      <c r="B23">
        <f t="shared" si="7"/>
        <v>28</v>
      </c>
      <c r="C23" s="1">
        <v>43791</v>
      </c>
      <c r="D23" s="2">
        <v>9195</v>
      </c>
      <c r="E23" s="4">
        <f t="shared" si="0"/>
        <v>9177.0786666666663</v>
      </c>
      <c r="F23" s="2">
        <f t="shared" si="1"/>
        <v>-17.921333333333678</v>
      </c>
      <c r="H23" s="4">
        <f t="shared" si="2"/>
        <v>9189.278666666667</v>
      </c>
      <c r="J23">
        <f>SUM(I23:$I$43)</f>
        <v>12.2</v>
      </c>
      <c r="L23" s="2"/>
      <c r="X23" s="5">
        <f t="shared" si="3"/>
        <v>43791</v>
      </c>
      <c r="Y23" s="4">
        <f t="shared" si="4"/>
        <v>9195</v>
      </c>
      <c r="Z23" s="4">
        <f t="shared" si="5"/>
        <v>9177.0786666666663</v>
      </c>
      <c r="AA23" s="4">
        <f t="shared" si="6"/>
        <v>-17.921333333333678</v>
      </c>
    </row>
    <row r="24" spans="2:27" x14ac:dyDescent="0.35">
      <c r="B24">
        <f t="shared" si="7"/>
        <v>25</v>
      </c>
      <c r="C24" s="1">
        <v>43794</v>
      </c>
      <c r="D24" s="2">
        <v>9248</v>
      </c>
      <c r="E24" s="4">
        <f t="shared" si="0"/>
        <v>9230.6622222222213</v>
      </c>
      <c r="F24" s="2">
        <f t="shared" si="1"/>
        <v>-17.337777777778683</v>
      </c>
      <c r="H24" s="4">
        <f t="shared" si="2"/>
        <v>9242.862222222222</v>
      </c>
      <c r="J24">
        <f>SUM(I24:$I$43)</f>
        <v>12.2</v>
      </c>
      <c r="L24" s="2"/>
      <c r="X24" s="5">
        <f t="shared" si="3"/>
        <v>43794</v>
      </c>
      <c r="Y24" s="4">
        <f t="shared" si="4"/>
        <v>9248</v>
      </c>
      <c r="Z24" s="4">
        <f t="shared" si="5"/>
        <v>9230.6622222222213</v>
      </c>
      <c r="AA24" s="4">
        <f t="shared" si="6"/>
        <v>-17.337777777778683</v>
      </c>
    </row>
    <row r="25" spans="2:27" x14ac:dyDescent="0.35">
      <c r="B25">
        <f t="shared" si="7"/>
        <v>24</v>
      </c>
      <c r="C25" s="1">
        <v>43795</v>
      </c>
      <c r="D25" s="2">
        <v>9264</v>
      </c>
      <c r="E25" s="4">
        <f t="shared" si="0"/>
        <v>9246.859199999999</v>
      </c>
      <c r="F25" s="2">
        <f t="shared" si="1"/>
        <v>-17.140800000001036</v>
      </c>
      <c r="H25" s="4">
        <f t="shared" si="2"/>
        <v>9259.0591999999997</v>
      </c>
      <c r="J25">
        <f>SUM(I25:$I$43)</f>
        <v>12.2</v>
      </c>
      <c r="L25" s="2"/>
      <c r="X25" s="5">
        <f t="shared" si="3"/>
        <v>43795</v>
      </c>
      <c r="Y25" s="4">
        <f t="shared" si="4"/>
        <v>9264</v>
      </c>
      <c r="Z25" s="4">
        <f t="shared" si="5"/>
        <v>9246.859199999999</v>
      </c>
      <c r="AA25" s="4">
        <f t="shared" si="6"/>
        <v>-17.140800000001036</v>
      </c>
    </row>
    <row r="26" spans="2:27" x14ac:dyDescent="0.35">
      <c r="B26">
        <f t="shared" si="7"/>
        <v>23</v>
      </c>
      <c r="C26" s="1">
        <v>43796</v>
      </c>
      <c r="D26" s="2">
        <v>9292</v>
      </c>
      <c r="E26" s="4">
        <f t="shared" si="0"/>
        <v>9275.0507555555541</v>
      </c>
      <c r="F26" s="2">
        <f t="shared" si="1"/>
        <v>-16.949244444445867</v>
      </c>
      <c r="H26" s="4">
        <f t="shared" si="2"/>
        <v>9287.2507555555549</v>
      </c>
      <c r="J26">
        <f>SUM(I26:$I$43)</f>
        <v>12.2</v>
      </c>
      <c r="L26" s="2"/>
      <c r="X26" s="5">
        <f t="shared" si="3"/>
        <v>43796</v>
      </c>
      <c r="Y26" s="4">
        <f t="shared" si="4"/>
        <v>9292</v>
      </c>
      <c r="Z26" s="4">
        <f t="shared" si="5"/>
        <v>9275.0507555555541</v>
      </c>
      <c r="AA26" s="4">
        <f t="shared" si="6"/>
        <v>-16.949244444445867</v>
      </c>
    </row>
    <row r="27" spans="2:27" x14ac:dyDescent="0.35">
      <c r="B27">
        <f t="shared" si="7"/>
        <v>22</v>
      </c>
      <c r="C27" s="1">
        <v>43797</v>
      </c>
      <c r="D27" s="2">
        <v>9283</v>
      </c>
      <c r="E27" s="4">
        <f t="shared" si="0"/>
        <v>9266.2616444444448</v>
      </c>
      <c r="F27" s="2">
        <f t="shared" si="1"/>
        <v>-16.738355555555245</v>
      </c>
      <c r="H27" s="4">
        <f t="shared" si="2"/>
        <v>9278.4616444444455</v>
      </c>
      <c r="J27">
        <f>SUM(I27:$I$43)</f>
        <v>12.2</v>
      </c>
      <c r="L27" s="2"/>
      <c r="X27" s="5">
        <f t="shared" si="3"/>
        <v>43797</v>
      </c>
      <c r="Y27" s="4">
        <f t="shared" si="4"/>
        <v>9283</v>
      </c>
      <c r="Z27" s="4">
        <f t="shared" si="5"/>
        <v>9266.2616444444448</v>
      </c>
      <c r="AA27" s="4">
        <f t="shared" si="6"/>
        <v>-16.738355555555245</v>
      </c>
    </row>
    <row r="28" spans="2:27" x14ac:dyDescent="0.35">
      <c r="B28">
        <f t="shared" si="7"/>
        <v>21</v>
      </c>
      <c r="C28" s="1">
        <v>43798</v>
      </c>
      <c r="D28" s="2">
        <v>9307</v>
      </c>
      <c r="E28" s="4">
        <f t="shared" si="0"/>
        <v>9290.4567333333325</v>
      </c>
      <c r="F28" s="2">
        <f t="shared" si="1"/>
        <v>-16.543266666667478</v>
      </c>
      <c r="H28" s="4">
        <f t="shared" si="2"/>
        <v>9302.6567333333332</v>
      </c>
      <c r="J28">
        <f>SUM(I28:$I$43)</f>
        <v>12.2</v>
      </c>
      <c r="L28" s="2"/>
      <c r="X28" s="5">
        <f t="shared" si="3"/>
        <v>43798</v>
      </c>
      <c r="Y28" s="4">
        <f t="shared" si="4"/>
        <v>9307</v>
      </c>
      <c r="Z28" s="4">
        <f t="shared" si="5"/>
        <v>9290.4567333333325</v>
      </c>
      <c r="AA28" s="4">
        <f t="shared" si="6"/>
        <v>-16.543266666667478</v>
      </c>
    </row>
    <row r="29" spans="2:27" x14ac:dyDescent="0.35">
      <c r="B29">
        <f t="shared" si="7"/>
        <v>18</v>
      </c>
      <c r="C29" s="1">
        <v>43801</v>
      </c>
      <c r="D29" s="2">
        <v>9097</v>
      </c>
      <c r="E29" s="4">
        <f t="shared" si="0"/>
        <v>9081.1612000000005</v>
      </c>
      <c r="F29" s="2">
        <f t="shared" si="1"/>
        <v>-15.838799999999537</v>
      </c>
      <c r="H29" s="4">
        <f t="shared" si="2"/>
        <v>9093.3612000000012</v>
      </c>
      <c r="J29">
        <f>SUM(I29:$I$43)</f>
        <v>12.2</v>
      </c>
      <c r="L29" s="2"/>
      <c r="X29" s="5">
        <f t="shared" si="3"/>
        <v>43801</v>
      </c>
      <c r="Y29" s="4">
        <f t="shared" si="4"/>
        <v>9097</v>
      </c>
      <c r="Z29" s="4">
        <f t="shared" si="5"/>
        <v>9081.1612000000005</v>
      </c>
      <c r="AA29" s="4">
        <f t="shared" si="6"/>
        <v>-15.838799999999537</v>
      </c>
    </row>
    <row r="30" spans="2:27" x14ac:dyDescent="0.35">
      <c r="B30">
        <f t="shared" si="7"/>
        <v>17</v>
      </c>
      <c r="C30" s="1">
        <v>43802</v>
      </c>
      <c r="D30" s="2">
        <v>9072</v>
      </c>
      <c r="E30" s="4">
        <f t="shared" si="0"/>
        <v>9056.3727999999992</v>
      </c>
      <c r="F30" s="2">
        <f t="shared" si="1"/>
        <v>-15.627200000000812</v>
      </c>
      <c r="H30" s="4">
        <f t="shared" si="2"/>
        <v>9068.5727999999999</v>
      </c>
      <c r="J30">
        <f>SUM(I30:$I$43)</f>
        <v>12.2</v>
      </c>
      <c r="L30" s="2"/>
      <c r="X30" s="5">
        <f t="shared" si="3"/>
        <v>43802</v>
      </c>
      <c r="Y30" s="4">
        <f t="shared" si="4"/>
        <v>9072</v>
      </c>
      <c r="Z30" s="4">
        <f t="shared" si="5"/>
        <v>9056.3727999999992</v>
      </c>
      <c r="AA30" s="4">
        <f t="shared" si="6"/>
        <v>-15.627200000000812</v>
      </c>
    </row>
    <row r="31" spans="2:27" x14ac:dyDescent="0.35">
      <c r="B31">
        <f t="shared" si="7"/>
        <v>16</v>
      </c>
      <c r="C31" s="1">
        <v>43803</v>
      </c>
      <c r="D31" s="2">
        <v>9215</v>
      </c>
      <c r="E31" s="4">
        <f t="shared" si="0"/>
        <v>9199.5235555555555</v>
      </c>
      <c r="F31" s="2">
        <f t="shared" si="1"/>
        <v>-15.476444444444496</v>
      </c>
      <c r="H31" s="4">
        <f t="shared" si="2"/>
        <v>9211.7235555555562</v>
      </c>
      <c r="J31">
        <f>SUM(I31:$I$43)</f>
        <v>12.2</v>
      </c>
      <c r="L31" s="2"/>
      <c r="X31" s="5">
        <f t="shared" si="3"/>
        <v>43803</v>
      </c>
      <c r="Y31" s="4">
        <f t="shared" si="4"/>
        <v>9215</v>
      </c>
      <c r="Z31" s="4">
        <f t="shared" si="5"/>
        <v>9199.5235555555555</v>
      </c>
      <c r="AA31" s="4">
        <f t="shared" si="6"/>
        <v>-15.476444444444496</v>
      </c>
    </row>
    <row r="32" spans="2:27" x14ac:dyDescent="0.35">
      <c r="B32">
        <f t="shared" si="7"/>
        <v>15</v>
      </c>
      <c r="C32" s="1">
        <v>43804</v>
      </c>
      <c r="D32" s="2">
        <v>9176</v>
      </c>
      <c r="E32" s="4">
        <f t="shared" si="0"/>
        <v>9160.7413333333334</v>
      </c>
      <c r="F32" s="2">
        <f t="shared" si="1"/>
        <v>-15.258666666666613</v>
      </c>
      <c r="H32" s="4">
        <f t="shared" si="2"/>
        <v>9172.9413333333341</v>
      </c>
      <c r="J32">
        <f>SUM(I32:$I$43)</f>
        <v>12.2</v>
      </c>
      <c r="L32" s="2"/>
      <c r="X32" s="5">
        <f t="shared" si="3"/>
        <v>43804</v>
      </c>
      <c r="Y32" s="4">
        <f t="shared" si="4"/>
        <v>9176</v>
      </c>
      <c r="Z32" s="4">
        <f t="shared" si="5"/>
        <v>9160.7413333333334</v>
      </c>
      <c r="AA32" s="4">
        <f t="shared" si="6"/>
        <v>-15.258666666666613</v>
      </c>
    </row>
    <row r="33" spans="2:27" x14ac:dyDescent="0.35">
      <c r="B33">
        <f t="shared" si="7"/>
        <v>14</v>
      </c>
      <c r="C33" s="1">
        <v>43805</v>
      </c>
      <c r="D33" s="2">
        <v>9318</v>
      </c>
      <c r="E33" s="4">
        <f t="shared" si="0"/>
        <v>9302.9010666666654</v>
      </c>
      <c r="F33" s="2">
        <f t="shared" si="1"/>
        <v>-15.098933333334571</v>
      </c>
      <c r="H33" s="4">
        <f t="shared" si="2"/>
        <v>9315.1010666666662</v>
      </c>
      <c r="J33">
        <f>SUM(I33:$I$43)</f>
        <v>12.2</v>
      </c>
      <c r="L33" s="2"/>
      <c r="X33" s="5">
        <f t="shared" si="3"/>
        <v>43805</v>
      </c>
      <c r="Y33" s="4">
        <f t="shared" si="4"/>
        <v>9318</v>
      </c>
      <c r="Z33" s="4">
        <f t="shared" si="5"/>
        <v>9302.9010666666654</v>
      </c>
      <c r="AA33" s="4">
        <f t="shared" si="6"/>
        <v>-15.098933333334571</v>
      </c>
    </row>
    <row r="34" spans="2:27" x14ac:dyDescent="0.35">
      <c r="B34">
        <f t="shared" si="7"/>
        <v>11</v>
      </c>
      <c r="C34" s="1">
        <v>43808</v>
      </c>
      <c r="D34" s="2">
        <v>9290</v>
      </c>
      <c r="E34" s="4">
        <f t="shared" si="0"/>
        <v>9275.5291111111092</v>
      </c>
      <c r="F34" s="2">
        <f t="shared" si="1"/>
        <v>-14.47088888889084</v>
      </c>
      <c r="H34" s="4">
        <f t="shared" si="2"/>
        <v>9287.7291111111099</v>
      </c>
      <c r="J34">
        <f>SUM(I34:$I$43)</f>
        <v>12.2</v>
      </c>
      <c r="L34" s="2"/>
      <c r="X34" s="5">
        <f t="shared" si="3"/>
        <v>43808</v>
      </c>
      <c r="Y34" s="4">
        <f t="shared" si="4"/>
        <v>9290</v>
      </c>
      <c r="Z34" s="4">
        <f t="shared" si="5"/>
        <v>9275.5291111111092</v>
      </c>
      <c r="AA34" s="4">
        <f t="shared" si="6"/>
        <v>-14.47088888889084</v>
      </c>
    </row>
    <row r="35" spans="2:27" x14ac:dyDescent="0.35">
      <c r="B35">
        <f t="shared" si="7"/>
        <v>10</v>
      </c>
      <c r="C35" s="1">
        <v>43809</v>
      </c>
      <c r="D35" s="2">
        <v>9257</v>
      </c>
      <c r="E35" s="4">
        <f t="shared" si="0"/>
        <v>9242.742888888888</v>
      </c>
      <c r="F35" s="2">
        <f t="shared" si="1"/>
        <v>-14.257111111111954</v>
      </c>
      <c r="H35" s="4">
        <f t="shared" si="2"/>
        <v>9254.9428888888888</v>
      </c>
      <c r="I35">
        <v>12.2</v>
      </c>
      <c r="J35">
        <f>SUM(I35:$I$43)</f>
        <v>12.2</v>
      </c>
      <c r="L35" s="2"/>
      <c r="X35" s="5">
        <f t="shared" si="3"/>
        <v>43809</v>
      </c>
      <c r="Y35" s="4">
        <f t="shared" si="4"/>
        <v>9257</v>
      </c>
      <c r="Z35" s="4">
        <f t="shared" si="5"/>
        <v>9242.742888888888</v>
      </c>
      <c r="AA35" s="4">
        <f t="shared" si="6"/>
        <v>-14.257111111111954</v>
      </c>
    </row>
    <row r="36" spans="2:27" x14ac:dyDescent="0.35">
      <c r="B36">
        <f t="shared" si="7"/>
        <v>9</v>
      </c>
      <c r="C36" s="1">
        <v>43810</v>
      </c>
      <c r="D36" s="2">
        <v>9320</v>
      </c>
      <c r="E36" s="4">
        <f t="shared" si="0"/>
        <v>9318.1360000000004</v>
      </c>
      <c r="F36" s="2">
        <f t="shared" si="1"/>
        <v>-1.863999999999578</v>
      </c>
      <c r="H36" s="4">
        <f t="shared" si="2"/>
        <v>9318.1360000000004</v>
      </c>
      <c r="J36">
        <f>SUM(I36:$I$43)</f>
        <v>0</v>
      </c>
      <c r="L36" s="2"/>
      <c r="X36" s="5">
        <f t="shared" si="3"/>
        <v>43810</v>
      </c>
      <c r="Y36" s="4">
        <f t="shared" si="4"/>
        <v>9320</v>
      </c>
      <c r="Z36" s="4">
        <f t="shared" si="5"/>
        <v>9318.1360000000004</v>
      </c>
      <c r="AA36" s="4">
        <f t="shared" si="6"/>
        <v>-1.863999999999578</v>
      </c>
    </row>
    <row r="37" spans="2:27" x14ac:dyDescent="0.35">
      <c r="B37">
        <f t="shared" si="7"/>
        <v>8</v>
      </c>
      <c r="C37" s="1">
        <v>43811</v>
      </c>
      <c r="D37" s="2">
        <v>9396</v>
      </c>
      <c r="E37" s="4">
        <f t="shared" si="0"/>
        <v>9394.3295999999991</v>
      </c>
      <c r="F37" s="2">
        <f t="shared" si="1"/>
        <v>-1.6704000000008818</v>
      </c>
      <c r="H37" s="4">
        <f t="shared" si="2"/>
        <v>9394.3295999999991</v>
      </c>
      <c r="J37">
        <f>SUM(I37:$I$43)</f>
        <v>0</v>
      </c>
      <c r="L37" s="2"/>
      <c r="X37" s="5">
        <f t="shared" si="3"/>
        <v>43811</v>
      </c>
      <c r="Y37" s="4">
        <f t="shared" si="4"/>
        <v>9396</v>
      </c>
      <c r="Z37" s="4">
        <f t="shared" si="5"/>
        <v>9394.3295999999991</v>
      </c>
      <c r="AA37" s="4">
        <f t="shared" si="6"/>
        <v>-1.6704000000008818</v>
      </c>
    </row>
    <row r="38" spans="2:27" x14ac:dyDescent="0.35">
      <c r="B38">
        <f t="shared" si="7"/>
        <v>7</v>
      </c>
      <c r="C38" s="1">
        <v>43812</v>
      </c>
      <c r="D38" s="2">
        <v>9418</v>
      </c>
      <c r="E38" s="4">
        <f t="shared" si="0"/>
        <v>9416.5349777777774</v>
      </c>
      <c r="F38" s="2">
        <f t="shared" si="1"/>
        <v>-1.4650222222226148</v>
      </c>
      <c r="H38" s="4">
        <f t="shared" si="2"/>
        <v>9416.5349777777774</v>
      </c>
      <c r="J38">
        <f>SUM(I38:$I$43)</f>
        <v>0</v>
      </c>
      <c r="L38" s="2"/>
      <c r="X38" s="5">
        <f t="shared" si="3"/>
        <v>43812</v>
      </c>
      <c r="Y38" s="4">
        <f t="shared" si="4"/>
        <v>9418</v>
      </c>
      <c r="Z38" s="4">
        <f t="shared" si="5"/>
        <v>9416.5349777777774</v>
      </c>
      <c r="AA38" s="4">
        <f t="shared" si="6"/>
        <v>-1.4650222222226148</v>
      </c>
    </row>
    <row r="39" spans="2:27" x14ac:dyDescent="0.35">
      <c r="B39">
        <f t="shared" si="7"/>
        <v>4</v>
      </c>
      <c r="C39" s="1">
        <v>43815</v>
      </c>
      <c r="D39" s="2">
        <v>9430</v>
      </c>
      <c r="E39" s="4">
        <f t="shared" si="0"/>
        <v>9429.1617777777774</v>
      </c>
      <c r="F39" s="2">
        <f t="shared" si="1"/>
        <v>-0.83822222222261189</v>
      </c>
      <c r="H39" s="4">
        <f t="shared" si="2"/>
        <v>9429.1617777777774</v>
      </c>
      <c r="J39">
        <f>SUM(I39:$I$43)</f>
        <v>0</v>
      </c>
      <c r="L39" s="2"/>
      <c r="X39" s="5">
        <f t="shared" si="3"/>
        <v>43815</v>
      </c>
      <c r="Y39" s="4">
        <f t="shared" si="4"/>
        <v>9430</v>
      </c>
      <c r="Z39" s="4">
        <f t="shared" si="5"/>
        <v>9429.1617777777774</v>
      </c>
      <c r="AA39" s="4">
        <f t="shared" si="6"/>
        <v>-0.83822222222261189</v>
      </c>
    </row>
    <row r="40" spans="2:27" x14ac:dyDescent="0.35">
      <c r="B40">
        <f t="shared" si="7"/>
        <v>3</v>
      </c>
      <c r="C40" s="1">
        <v>43816</v>
      </c>
      <c r="D40" s="2">
        <v>9433</v>
      </c>
      <c r="E40" s="4">
        <f t="shared" si="0"/>
        <v>9432.371133333334</v>
      </c>
      <c r="F40" s="2">
        <f t="shared" si="1"/>
        <v>-0.62886666666599922</v>
      </c>
      <c r="H40" s="4">
        <f t="shared" si="2"/>
        <v>9432.371133333334</v>
      </c>
      <c r="J40">
        <f>SUM(I40:$I$43)</f>
        <v>0</v>
      </c>
      <c r="L40" s="2"/>
      <c r="X40" s="5">
        <f t="shared" si="3"/>
        <v>43816</v>
      </c>
      <c r="Y40" s="4">
        <f t="shared" si="4"/>
        <v>9433</v>
      </c>
      <c r="Z40" s="4">
        <f t="shared" si="5"/>
        <v>9432.371133333334</v>
      </c>
      <c r="AA40" s="4">
        <f t="shared" si="6"/>
        <v>-0.62886666666599922</v>
      </c>
    </row>
    <row r="41" spans="2:27" x14ac:dyDescent="0.35">
      <c r="B41">
        <f t="shared" si="7"/>
        <v>2</v>
      </c>
      <c r="C41" s="1">
        <v>43817</v>
      </c>
      <c r="D41" s="2">
        <v>9458</v>
      </c>
      <c r="E41" s="4">
        <f t="shared" si="0"/>
        <v>9457.5796444444441</v>
      </c>
      <c r="F41" s="2">
        <f t="shared" si="1"/>
        <v>-0.42035555555594328</v>
      </c>
      <c r="H41" s="4">
        <f t="shared" si="2"/>
        <v>9457.5796444444441</v>
      </c>
      <c r="J41">
        <f>SUM(I41:$I$43)</f>
        <v>0</v>
      </c>
      <c r="L41" s="2"/>
      <c r="X41" s="5">
        <f t="shared" si="3"/>
        <v>43817</v>
      </c>
      <c r="Y41" s="4">
        <f t="shared" si="4"/>
        <v>9458</v>
      </c>
      <c r="Z41" s="4">
        <f t="shared" si="5"/>
        <v>9457.5796444444441</v>
      </c>
      <c r="AA41" s="4">
        <f t="shared" si="6"/>
        <v>-0.42035555555594328</v>
      </c>
    </row>
    <row r="42" spans="2:27" x14ac:dyDescent="0.35">
      <c r="B42">
        <f t="shared" si="7"/>
        <v>1</v>
      </c>
      <c r="C42" s="1">
        <v>43818</v>
      </c>
      <c r="D42" s="2">
        <v>9421</v>
      </c>
      <c r="E42" s="4">
        <f t="shared" si="0"/>
        <v>9420.7906444444434</v>
      </c>
      <c r="F42" s="2">
        <f t="shared" si="1"/>
        <v>-0.20935555555661267</v>
      </c>
      <c r="H42" s="4">
        <f t="shared" si="2"/>
        <v>9420.7906444444434</v>
      </c>
      <c r="J42">
        <f>SUM(I42:$I$43)</f>
        <v>0</v>
      </c>
      <c r="L42" s="2"/>
      <c r="X42" s="5">
        <f t="shared" si="3"/>
        <v>43818</v>
      </c>
      <c r="Y42" s="4">
        <f t="shared" si="4"/>
        <v>9421</v>
      </c>
      <c r="Z42" s="4">
        <f t="shared" si="5"/>
        <v>9420.7906444444434</v>
      </c>
      <c r="AA42" s="4">
        <f t="shared" si="6"/>
        <v>-0.20935555555661267</v>
      </c>
    </row>
    <row r="43" spans="2:27" x14ac:dyDescent="0.35">
      <c r="B43">
        <f t="shared" si="7"/>
        <v>0</v>
      </c>
      <c r="C43" s="1">
        <v>43819</v>
      </c>
      <c r="D43" s="2">
        <v>9397</v>
      </c>
      <c r="E43" s="4">
        <f t="shared" si="0"/>
        <v>9397</v>
      </c>
      <c r="F43" s="2">
        <f t="shared" si="1"/>
        <v>0</v>
      </c>
      <c r="H43" s="4">
        <f t="shared" si="2"/>
        <v>9397</v>
      </c>
      <c r="J43">
        <f>SUM(I43:$I$43)</f>
        <v>0</v>
      </c>
      <c r="L43" s="2"/>
      <c r="X43" s="5">
        <f t="shared" si="3"/>
        <v>43819</v>
      </c>
      <c r="Y43" s="4">
        <f t="shared" si="4"/>
        <v>9397</v>
      </c>
      <c r="Z43" s="4">
        <f t="shared" si="5"/>
        <v>9397</v>
      </c>
      <c r="AA43" s="4">
        <f t="shared" si="6"/>
        <v>0</v>
      </c>
    </row>
    <row r="44" spans="2:27" x14ac:dyDescent="0.35">
      <c r="C44" s="1"/>
      <c r="D44" s="2"/>
      <c r="F44" s="2"/>
      <c r="L44" s="2"/>
      <c r="O44" s="4"/>
      <c r="P44" s="4"/>
      <c r="Q44" s="4"/>
    </row>
    <row r="45" spans="2:27" x14ac:dyDescent="0.35">
      <c r="C45" s="1"/>
      <c r="D45" s="2"/>
      <c r="H45" s="1"/>
      <c r="I45" s="2"/>
      <c r="J45" s="2"/>
      <c r="K45" s="2"/>
      <c r="L45" s="2"/>
    </row>
    <row r="46" spans="2:27" x14ac:dyDescent="0.35">
      <c r="C46" s="1"/>
      <c r="D46" s="2"/>
      <c r="H46" s="1"/>
      <c r="I46" s="2"/>
      <c r="J46" s="2"/>
      <c r="K46" s="2"/>
      <c r="L46" s="2"/>
    </row>
    <row r="47" spans="2:27" x14ac:dyDescent="0.35">
      <c r="C47" s="1"/>
      <c r="D47" s="2"/>
      <c r="H47" s="1"/>
      <c r="I47" s="2"/>
      <c r="J47" s="2"/>
      <c r="K47" s="2"/>
      <c r="L47" s="2"/>
    </row>
    <row r="48" spans="2:27" x14ac:dyDescent="0.35">
      <c r="C48" s="1"/>
      <c r="D48" s="2"/>
      <c r="H48" s="1"/>
      <c r="I48" s="2"/>
      <c r="J48" s="2"/>
      <c r="K48" s="2"/>
      <c r="L48" s="2"/>
    </row>
    <row r="49" spans="3:12" x14ac:dyDescent="0.35">
      <c r="C49" s="1"/>
      <c r="D49" s="2"/>
      <c r="H49" s="1"/>
      <c r="I49" s="2"/>
      <c r="J49" s="2"/>
      <c r="K49" s="2"/>
      <c r="L49" s="2"/>
    </row>
    <row r="50" spans="3:12" x14ac:dyDescent="0.35">
      <c r="C50" s="1"/>
      <c r="D50" s="2"/>
      <c r="H50" s="1"/>
      <c r="I50" s="2"/>
      <c r="J50" s="2"/>
      <c r="K50" s="2"/>
      <c r="L50" s="2"/>
    </row>
    <row r="51" spans="3:12" x14ac:dyDescent="0.35">
      <c r="C51" s="1"/>
      <c r="D51" s="2"/>
      <c r="H51" s="1"/>
      <c r="I51" s="2"/>
      <c r="J51" s="2"/>
      <c r="K51" s="2"/>
      <c r="L51" s="2"/>
    </row>
    <row r="52" spans="3:12" x14ac:dyDescent="0.35">
      <c r="C52" s="1"/>
      <c r="D52" s="2"/>
      <c r="H52" s="1"/>
      <c r="I52" s="2"/>
      <c r="J52" s="2"/>
      <c r="K52" s="2"/>
      <c r="L52" s="2"/>
    </row>
    <row r="53" spans="3:12" x14ac:dyDescent="0.35">
      <c r="C53" s="1"/>
      <c r="D53" s="2"/>
      <c r="H53" s="1"/>
      <c r="I53" s="2"/>
      <c r="J53" s="2"/>
      <c r="K53" s="2"/>
      <c r="L53" s="2"/>
    </row>
    <row r="54" spans="3:12" x14ac:dyDescent="0.35">
      <c r="C54" s="1"/>
      <c r="D54" s="2"/>
      <c r="H54" s="1"/>
      <c r="I54" s="2"/>
      <c r="J54" s="2"/>
      <c r="K54" s="2"/>
      <c r="L54" s="2"/>
    </row>
    <row r="55" spans="3:12" x14ac:dyDescent="0.35">
      <c r="C55" s="1"/>
      <c r="D55" s="2"/>
      <c r="H55" s="1"/>
      <c r="I55" s="2"/>
      <c r="J55" s="2"/>
      <c r="K55" s="2"/>
      <c r="L55" s="2"/>
    </row>
    <row r="56" spans="3:12" x14ac:dyDescent="0.35">
      <c r="C56" s="1"/>
      <c r="D56" s="2"/>
      <c r="H56" s="1"/>
      <c r="I56" s="2"/>
      <c r="J56" s="2"/>
      <c r="K56" s="2"/>
      <c r="L56" s="2"/>
    </row>
    <row r="57" spans="3:12" x14ac:dyDescent="0.35">
      <c r="C57" s="1"/>
      <c r="D57" s="2"/>
      <c r="H57" s="1"/>
      <c r="I57" s="2"/>
      <c r="J57" s="2"/>
      <c r="K57" s="2"/>
      <c r="L57" s="2"/>
    </row>
    <row r="58" spans="3:12" x14ac:dyDescent="0.35">
      <c r="H58" s="1"/>
      <c r="I58" s="2"/>
      <c r="J58" s="2"/>
      <c r="K58" s="2"/>
      <c r="L58" s="2"/>
    </row>
    <row r="59" spans="3:12" x14ac:dyDescent="0.35">
      <c r="H59" s="1"/>
      <c r="I59" s="2"/>
      <c r="J59" s="2"/>
      <c r="K59" s="2"/>
      <c r="L59" s="2"/>
    </row>
    <row r="60" spans="3:12" x14ac:dyDescent="0.35">
      <c r="H60" s="1"/>
      <c r="I60" s="2"/>
      <c r="J60" s="2"/>
      <c r="K60" s="2"/>
      <c r="L60" s="2"/>
    </row>
    <row r="61" spans="3:12" x14ac:dyDescent="0.35">
      <c r="H61" s="1"/>
      <c r="I61" s="2"/>
      <c r="J61" s="2"/>
      <c r="K61" s="2"/>
      <c r="L61" s="2"/>
    </row>
    <row r="62" spans="3:12" x14ac:dyDescent="0.35">
      <c r="H62" s="1"/>
      <c r="I62" s="2"/>
      <c r="J62" s="2"/>
      <c r="K62" s="2"/>
      <c r="L62" s="2"/>
    </row>
    <row r="63" spans="3:12" x14ac:dyDescent="0.35">
      <c r="H63" s="1"/>
      <c r="I63" s="2"/>
      <c r="J63" s="2"/>
      <c r="K63" s="2"/>
      <c r="L6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9034-8361-4C90-B89B-7C4191D4A05B}">
  <dimension ref="B4:AA63"/>
  <sheetViews>
    <sheetView zoomScale="90" zoomScaleNormal="90" workbookViewId="0">
      <selection activeCell="F4" sqref="F4"/>
    </sheetView>
  </sheetViews>
  <sheetFormatPr baseColWidth="10" defaultColWidth="8.7265625" defaultRowHeight="14.5" x14ac:dyDescent="0.35"/>
  <cols>
    <col min="1" max="1" width="3.90625" customWidth="1"/>
    <col min="2" max="2" width="9.54296875" bestFit="1" customWidth="1"/>
    <col min="3" max="3" width="12.36328125" customWidth="1"/>
    <col min="5" max="5" width="10.6328125" bestFit="1" customWidth="1"/>
    <col min="6" max="6" width="14.26953125" bestFit="1" customWidth="1"/>
    <col min="7" max="7" width="4.26953125" customWidth="1"/>
    <col min="8" max="8" width="7.26953125" bestFit="1" customWidth="1"/>
    <col min="11" max="11" width="3.453125" customWidth="1"/>
    <col min="14" max="14" width="8.7265625" style="5"/>
  </cols>
  <sheetData>
    <row r="4" spans="2:27" x14ac:dyDescent="0.35">
      <c r="E4" t="s">
        <v>1</v>
      </c>
      <c r="F4" s="3">
        <v>0</v>
      </c>
    </row>
    <row r="5" spans="2:27" x14ac:dyDescent="0.35">
      <c r="E5" t="s">
        <v>3</v>
      </c>
    </row>
    <row r="6" spans="2:27" x14ac:dyDescent="0.35">
      <c r="C6" t="s">
        <v>7</v>
      </c>
      <c r="D6" t="s">
        <v>0</v>
      </c>
      <c r="E6" t="s">
        <v>10</v>
      </c>
      <c r="H6" t="s">
        <v>3</v>
      </c>
      <c r="J6" t="s">
        <v>9</v>
      </c>
      <c r="X6" s="5" t="s">
        <v>7</v>
      </c>
      <c r="Y6" t="str">
        <f>D6</f>
        <v>Contado</v>
      </c>
      <c r="Z6" t="str">
        <f>E5</f>
        <v>Futuro</v>
      </c>
      <c r="AA6">
        <f>F6</f>
        <v>0</v>
      </c>
    </row>
    <row r="7" spans="2:27" x14ac:dyDescent="0.35">
      <c r="B7" t="s">
        <v>4</v>
      </c>
      <c r="E7" s="1"/>
      <c r="H7" t="s">
        <v>5</v>
      </c>
      <c r="I7" t="s">
        <v>2</v>
      </c>
      <c r="J7" t="s">
        <v>8</v>
      </c>
      <c r="L7" s="2"/>
      <c r="X7" s="5"/>
    </row>
    <row r="8" spans="2:27" x14ac:dyDescent="0.35">
      <c r="B8">
        <f>$C$43-C8</f>
        <v>49</v>
      </c>
      <c r="C8" s="1">
        <v>43770</v>
      </c>
      <c r="D8" s="2">
        <v>9219</v>
      </c>
      <c r="E8" s="4">
        <f t="shared" ref="E8:E43" si="0">H8-J8</f>
        <v>9184</v>
      </c>
      <c r="F8" s="2">
        <f t="shared" ref="F8:F43" si="1">E8-D8</f>
        <v>-35</v>
      </c>
      <c r="H8" s="4">
        <f t="shared" ref="H8:H43" si="2">D8*(1+$F$4*B8/360)</f>
        <v>9219</v>
      </c>
      <c r="J8">
        <f>SUM(I8:$I$43)</f>
        <v>35</v>
      </c>
      <c r="L8" s="2"/>
      <c r="X8" s="5">
        <f t="shared" ref="X8:AA43" si="3">C8</f>
        <v>43770</v>
      </c>
      <c r="Y8" s="4">
        <f t="shared" si="3"/>
        <v>9219</v>
      </c>
      <c r="Z8" s="4">
        <f t="shared" si="3"/>
        <v>9184</v>
      </c>
      <c r="AA8" s="4">
        <f t="shared" si="3"/>
        <v>-35</v>
      </c>
    </row>
    <row r="9" spans="2:27" x14ac:dyDescent="0.35">
      <c r="B9">
        <f t="shared" ref="B9:B43" si="4">$C$43-C9</f>
        <v>46</v>
      </c>
      <c r="C9" s="1">
        <v>43773</v>
      </c>
      <c r="D9" s="2">
        <v>9309</v>
      </c>
      <c r="E9" s="4">
        <f t="shared" si="0"/>
        <v>9274</v>
      </c>
      <c r="F9" s="2">
        <f t="shared" si="1"/>
        <v>-35</v>
      </c>
      <c r="H9" s="4">
        <f t="shared" si="2"/>
        <v>9309</v>
      </c>
      <c r="J9">
        <f>SUM(I9:$I$43)</f>
        <v>35</v>
      </c>
      <c r="L9" s="2"/>
      <c r="U9" s="2">
        <f>F8-F9</f>
        <v>0</v>
      </c>
      <c r="X9" s="5">
        <f t="shared" si="3"/>
        <v>43773</v>
      </c>
      <c r="Y9" s="4">
        <f t="shared" si="3"/>
        <v>9309</v>
      </c>
      <c r="Z9" s="4">
        <f t="shared" si="3"/>
        <v>9274</v>
      </c>
      <c r="AA9" s="4">
        <f t="shared" si="3"/>
        <v>-35</v>
      </c>
    </row>
    <row r="10" spans="2:27" x14ac:dyDescent="0.35">
      <c r="B10">
        <f t="shared" si="4"/>
        <v>45</v>
      </c>
      <c r="C10" s="1">
        <v>43774</v>
      </c>
      <c r="D10" s="2">
        <v>9306</v>
      </c>
      <c r="E10" s="4">
        <f t="shared" si="0"/>
        <v>9271</v>
      </c>
      <c r="F10" s="2">
        <f t="shared" si="1"/>
        <v>-35</v>
      </c>
      <c r="H10" s="4">
        <f t="shared" si="2"/>
        <v>9306</v>
      </c>
      <c r="J10">
        <f>SUM(I10:$I$43)</f>
        <v>35</v>
      </c>
      <c r="L10" s="2"/>
      <c r="U10" s="2">
        <f t="shared" ref="U10:U28" si="5">F9-F10</f>
        <v>0</v>
      </c>
      <c r="X10" s="5">
        <f t="shared" si="3"/>
        <v>43774</v>
      </c>
      <c r="Y10" s="4">
        <f t="shared" si="3"/>
        <v>9306</v>
      </c>
      <c r="Z10" s="4">
        <f t="shared" si="3"/>
        <v>9271</v>
      </c>
      <c r="AA10" s="4">
        <f t="shared" si="3"/>
        <v>-35</v>
      </c>
    </row>
    <row r="11" spans="2:27" x14ac:dyDescent="0.35">
      <c r="B11">
        <f t="shared" si="4"/>
        <v>44</v>
      </c>
      <c r="C11" s="1">
        <v>43775</v>
      </c>
      <c r="D11" s="2">
        <v>9298</v>
      </c>
      <c r="E11" s="4">
        <f t="shared" si="0"/>
        <v>9263</v>
      </c>
      <c r="F11" s="2">
        <f t="shared" si="1"/>
        <v>-35</v>
      </c>
      <c r="H11" s="4">
        <f t="shared" si="2"/>
        <v>9298</v>
      </c>
      <c r="J11">
        <f>SUM(I11:$I$43)</f>
        <v>35</v>
      </c>
      <c r="L11" s="2"/>
      <c r="U11" s="2">
        <f t="shared" si="5"/>
        <v>0</v>
      </c>
      <c r="X11" s="5">
        <f t="shared" si="3"/>
        <v>43775</v>
      </c>
      <c r="Y11" s="4">
        <f t="shared" si="3"/>
        <v>9298</v>
      </c>
      <c r="Z11" s="4">
        <f t="shared" si="3"/>
        <v>9263</v>
      </c>
      <c r="AA11" s="4">
        <f t="shared" si="3"/>
        <v>-35</v>
      </c>
    </row>
    <row r="12" spans="2:27" x14ac:dyDescent="0.35">
      <c r="B12">
        <f t="shared" si="4"/>
        <v>43</v>
      </c>
      <c r="C12" s="1">
        <v>43776</v>
      </c>
      <c r="D12" s="2">
        <v>9345</v>
      </c>
      <c r="E12" s="4">
        <f t="shared" si="0"/>
        <v>9310</v>
      </c>
      <c r="F12" s="2">
        <f t="shared" si="1"/>
        <v>-35</v>
      </c>
      <c r="H12" s="4">
        <f t="shared" si="2"/>
        <v>9345</v>
      </c>
      <c r="J12">
        <f>SUM(I12:$I$43)</f>
        <v>35</v>
      </c>
      <c r="L12" s="2"/>
      <c r="U12" s="2">
        <f t="shared" si="5"/>
        <v>0</v>
      </c>
      <c r="X12" s="5">
        <f t="shared" si="3"/>
        <v>43776</v>
      </c>
      <c r="Y12" s="4">
        <f t="shared" si="3"/>
        <v>9345</v>
      </c>
      <c r="Z12" s="4">
        <f t="shared" si="3"/>
        <v>9310</v>
      </c>
      <c r="AA12" s="4">
        <f t="shared" si="3"/>
        <v>-35</v>
      </c>
    </row>
    <row r="13" spans="2:27" x14ac:dyDescent="0.35">
      <c r="B13">
        <f t="shared" si="4"/>
        <v>42</v>
      </c>
      <c r="C13" s="1">
        <v>43777</v>
      </c>
      <c r="D13" s="2">
        <v>9297</v>
      </c>
      <c r="E13" s="4">
        <f t="shared" si="0"/>
        <v>9262</v>
      </c>
      <c r="F13" s="2">
        <f t="shared" si="1"/>
        <v>-35</v>
      </c>
      <c r="H13" s="4">
        <f t="shared" si="2"/>
        <v>9297</v>
      </c>
      <c r="I13" s="2"/>
      <c r="J13">
        <f>SUM(I13:$I$43)</f>
        <v>35</v>
      </c>
      <c r="L13" s="2"/>
      <c r="U13" s="2">
        <f t="shared" si="5"/>
        <v>0</v>
      </c>
      <c r="X13" s="5">
        <f t="shared" si="3"/>
        <v>43777</v>
      </c>
      <c r="Y13" s="4">
        <f t="shared" si="3"/>
        <v>9297</v>
      </c>
      <c r="Z13" s="4">
        <f t="shared" si="3"/>
        <v>9262</v>
      </c>
      <c r="AA13" s="4">
        <f t="shared" si="3"/>
        <v>-35</v>
      </c>
    </row>
    <row r="14" spans="2:27" x14ac:dyDescent="0.35">
      <c r="B14">
        <f t="shared" si="4"/>
        <v>39</v>
      </c>
      <c r="C14" s="1">
        <v>43780</v>
      </c>
      <c r="D14" s="2">
        <v>9316</v>
      </c>
      <c r="E14" s="4">
        <f t="shared" si="0"/>
        <v>9281</v>
      </c>
      <c r="F14" s="2">
        <f t="shared" si="1"/>
        <v>-35</v>
      </c>
      <c r="H14" s="4">
        <f t="shared" si="2"/>
        <v>9316</v>
      </c>
      <c r="I14" s="2"/>
      <c r="J14">
        <f>SUM(I14:$I$43)</f>
        <v>35</v>
      </c>
      <c r="L14" s="2"/>
      <c r="U14" s="2">
        <f t="shared" si="5"/>
        <v>0</v>
      </c>
      <c r="X14" s="5">
        <f t="shared" si="3"/>
        <v>43780</v>
      </c>
      <c r="Y14" s="4">
        <f t="shared" si="3"/>
        <v>9316</v>
      </c>
      <c r="Z14" s="4">
        <f t="shared" si="3"/>
        <v>9281</v>
      </c>
      <c r="AA14" s="4">
        <f t="shared" si="3"/>
        <v>-35</v>
      </c>
    </row>
    <row r="15" spans="2:27" x14ac:dyDescent="0.35">
      <c r="B15">
        <f t="shared" si="4"/>
        <v>38</v>
      </c>
      <c r="C15" s="1">
        <v>43781</v>
      </c>
      <c r="D15" s="2">
        <v>9340</v>
      </c>
      <c r="E15" s="4">
        <f t="shared" si="0"/>
        <v>9305</v>
      </c>
      <c r="F15" s="2">
        <f t="shared" si="1"/>
        <v>-35</v>
      </c>
      <c r="H15" s="4">
        <f t="shared" si="2"/>
        <v>9340</v>
      </c>
      <c r="I15">
        <v>15</v>
      </c>
      <c r="J15">
        <f>SUM(I15:$I$43)</f>
        <v>35</v>
      </c>
      <c r="L15">
        <v>3.7</v>
      </c>
      <c r="U15" s="2">
        <f t="shared" si="5"/>
        <v>0</v>
      </c>
      <c r="X15" s="5">
        <f t="shared" si="3"/>
        <v>43781</v>
      </c>
      <c r="Y15" s="4">
        <f t="shared" si="3"/>
        <v>9340</v>
      </c>
      <c r="Z15" s="4">
        <f t="shared" si="3"/>
        <v>9305</v>
      </c>
      <c r="AA15" s="4">
        <f t="shared" si="3"/>
        <v>-35</v>
      </c>
    </row>
    <row r="16" spans="2:27" x14ac:dyDescent="0.35">
      <c r="B16">
        <f t="shared" si="4"/>
        <v>37</v>
      </c>
      <c r="C16" s="1">
        <v>43782</v>
      </c>
      <c r="D16" s="2">
        <v>9119</v>
      </c>
      <c r="E16" s="4">
        <f t="shared" si="0"/>
        <v>9099</v>
      </c>
      <c r="F16" s="2">
        <f t="shared" si="1"/>
        <v>-20</v>
      </c>
      <c r="H16" s="4">
        <f t="shared" si="2"/>
        <v>9119</v>
      </c>
      <c r="J16">
        <f>SUM(I16:$I$43)</f>
        <v>20</v>
      </c>
      <c r="U16" s="2">
        <f t="shared" si="5"/>
        <v>-15</v>
      </c>
      <c r="X16" s="5">
        <f t="shared" si="3"/>
        <v>43782</v>
      </c>
      <c r="Y16" s="4">
        <f t="shared" si="3"/>
        <v>9119</v>
      </c>
      <c r="Z16" s="4">
        <f t="shared" si="3"/>
        <v>9099</v>
      </c>
      <c r="AA16" s="4">
        <f t="shared" si="3"/>
        <v>-20</v>
      </c>
    </row>
    <row r="17" spans="2:27" x14ac:dyDescent="0.35">
      <c r="B17">
        <f t="shared" si="4"/>
        <v>36</v>
      </c>
      <c r="C17" s="1">
        <v>43783</v>
      </c>
      <c r="D17" s="2">
        <v>9086</v>
      </c>
      <c r="E17" s="4">
        <f t="shared" si="0"/>
        <v>9066</v>
      </c>
      <c r="F17" s="2">
        <f t="shared" si="1"/>
        <v>-20</v>
      </c>
      <c r="H17" s="4">
        <f t="shared" si="2"/>
        <v>9086</v>
      </c>
      <c r="J17">
        <f>SUM(I17:$I$43)</f>
        <v>20</v>
      </c>
      <c r="U17" s="2">
        <f t="shared" si="5"/>
        <v>0</v>
      </c>
      <c r="X17" s="5">
        <f t="shared" si="3"/>
        <v>43783</v>
      </c>
      <c r="Y17" s="4">
        <f t="shared" si="3"/>
        <v>9086</v>
      </c>
      <c r="Z17" s="4">
        <f t="shared" si="3"/>
        <v>9066</v>
      </c>
      <c r="AA17" s="4">
        <f t="shared" si="3"/>
        <v>-20</v>
      </c>
    </row>
    <row r="18" spans="2:27" x14ac:dyDescent="0.35">
      <c r="B18">
        <f t="shared" si="4"/>
        <v>35</v>
      </c>
      <c r="C18" s="1">
        <v>43784</v>
      </c>
      <c r="D18" s="2">
        <v>9179</v>
      </c>
      <c r="E18" s="4">
        <f t="shared" si="0"/>
        <v>9159</v>
      </c>
      <c r="F18" s="2">
        <f t="shared" si="1"/>
        <v>-20</v>
      </c>
      <c r="H18" s="4">
        <f t="shared" si="2"/>
        <v>9179</v>
      </c>
      <c r="J18">
        <f>SUM(I18:$I$43)</f>
        <v>20</v>
      </c>
      <c r="U18" s="2">
        <f t="shared" si="5"/>
        <v>0</v>
      </c>
      <c r="X18" s="5">
        <f t="shared" si="3"/>
        <v>43784</v>
      </c>
      <c r="Y18" s="4">
        <f t="shared" si="3"/>
        <v>9179</v>
      </c>
      <c r="Z18" s="4">
        <f t="shared" si="3"/>
        <v>9159</v>
      </c>
      <c r="AA18" s="4">
        <f t="shared" si="3"/>
        <v>-20</v>
      </c>
    </row>
    <row r="19" spans="2:27" x14ac:dyDescent="0.35">
      <c r="B19">
        <f t="shared" si="4"/>
        <v>32</v>
      </c>
      <c r="C19" s="1">
        <v>43787</v>
      </c>
      <c r="D19" s="2">
        <v>9183</v>
      </c>
      <c r="E19" s="4">
        <f t="shared" si="0"/>
        <v>9163</v>
      </c>
      <c r="F19" s="2">
        <f t="shared" si="1"/>
        <v>-20</v>
      </c>
      <c r="H19" s="4">
        <f t="shared" si="2"/>
        <v>9183</v>
      </c>
      <c r="J19">
        <f>SUM(I19:$I$43)</f>
        <v>20</v>
      </c>
      <c r="U19" s="2">
        <f t="shared" si="5"/>
        <v>0</v>
      </c>
      <c r="X19" s="5">
        <f t="shared" si="3"/>
        <v>43787</v>
      </c>
      <c r="Y19" s="4">
        <f t="shared" si="3"/>
        <v>9183</v>
      </c>
      <c r="Z19" s="4">
        <f t="shared" si="3"/>
        <v>9163</v>
      </c>
      <c r="AA19" s="4">
        <f t="shared" si="3"/>
        <v>-20</v>
      </c>
    </row>
    <row r="20" spans="2:27" x14ac:dyDescent="0.35">
      <c r="B20">
        <f t="shared" si="4"/>
        <v>31</v>
      </c>
      <c r="C20" s="1">
        <v>43788</v>
      </c>
      <c r="D20" s="2">
        <v>9174</v>
      </c>
      <c r="E20" s="4">
        <f t="shared" si="0"/>
        <v>9154</v>
      </c>
      <c r="F20" s="2">
        <f t="shared" si="1"/>
        <v>-20</v>
      </c>
      <c r="H20" s="4">
        <f t="shared" si="2"/>
        <v>9174</v>
      </c>
      <c r="I20">
        <v>20</v>
      </c>
      <c r="J20">
        <f>SUM(I20:$I$43)</f>
        <v>20</v>
      </c>
      <c r="L20">
        <v>9.5</v>
      </c>
      <c r="U20" s="2">
        <f t="shared" si="5"/>
        <v>0</v>
      </c>
      <c r="X20" s="5">
        <f t="shared" si="3"/>
        <v>43788</v>
      </c>
      <c r="Y20" s="4">
        <f t="shared" si="3"/>
        <v>9174</v>
      </c>
      <c r="Z20" s="4">
        <f t="shared" si="3"/>
        <v>9154</v>
      </c>
      <c r="AA20" s="4">
        <f t="shared" si="3"/>
        <v>-20</v>
      </c>
    </row>
    <row r="21" spans="2:27" x14ac:dyDescent="0.35">
      <c r="B21">
        <f t="shared" si="4"/>
        <v>30</v>
      </c>
      <c r="C21" s="1">
        <v>43789</v>
      </c>
      <c r="D21" s="2">
        <v>9110</v>
      </c>
      <c r="E21" s="4">
        <f t="shared" si="0"/>
        <v>9110</v>
      </c>
      <c r="F21" s="2">
        <f t="shared" si="1"/>
        <v>0</v>
      </c>
      <c r="H21" s="4">
        <f t="shared" si="2"/>
        <v>9110</v>
      </c>
      <c r="J21">
        <f>SUM(I21:$I$43)</f>
        <v>0</v>
      </c>
      <c r="U21" s="2">
        <f t="shared" si="5"/>
        <v>-20</v>
      </c>
      <c r="X21" s="5">
        <f t="shared" si="3"/>
        <v>43789</v>
      </c>
      <c r="Y21" s="4">
        <f t="shared" si="3"/>
        <v>9110</v>
      </c>
      <c r="Z21" s="4">
        <f t="shared" si="3"/>
        <v>9110</v>
      </c>
      <c r="AA21" s="4">
        <f t="shared" si="3"/>
        <v>0</v>
      </c>
    </row>
    <row r="22" spans="2:27" x14ac:dyDescent="0.35">
      <c r="B22">
        <f t="shared" si="4"/>
        <v>29</v>
      </c>
      <c r="C22" s="1">
        <v>43790</v>
      </c>
      <c r="D22" s="2">
        <v>9140</v>
      </c>
      <c r="E22" s="4">
        <f t="shared" si="0"/>
        <v>9140</v>
      </c>
      <c r="F22" s="2">
        <f t="shared" si="1"/>
        <v>0</v>
      </c>
      <c r="H22" s="4">
        <f t="shared" si="2"/>
        <v>9140</v>
      </c>
      <c r="J22">
        <f>SUM(I22:$I$43)</f>
        <v>0</v>
      </c>
      <c r="U22" s="2">
        <f t="shared" si="5"/>
        <v>0</v>
      </c>
      <c r="X22" s="5">
        <f t="shared" si="3"/>
        <v>43790</v>
      </c>
      <c r="Y22" s="4">
        <f t="shared" si="3"/>
        <v>9140</v>
      </c>
      <c r="Z22" s="4">
        <f t="shared" si="3"/>
        <v>9140</v>
      </c>
      <c r="AA22" s="4">
        <f t="shared" si="3"/>
        <v>0</v>
      </c>
    </row>
    <row r="23" spans="2:27" x14ac:dyDescent="0.35">
      <c r="B23">
        <f t="shared" si="4"/>
        <v>28</v>
      </c>
      <c r="C23" s="1">
        <v>43791</v>
      </c>
      <c r="D23" s="2">
        <v>9195</v>
      </c>
      <c r="E23" s="4">
        <f t="shared" si="0"/>
        <v>9195</v>
      </c>
      <c r="F23" s="2">
        <f t="shared" si="1"/>
        <v>0</v>
      </c>
      <c r="H23" s="4">
        <f t="shared" si="2"/>
        <v>9195</v>
      </c>
      <c r="J23">
        <f>SUM(I23:$I$43)</f>
        <v>0</v>
      </c>
      <c r="U23" s="2">
        <f t="shared" si="5"/>
        <v>0</v>
      </c>
      <c r="X23" s="5">
        <f t="shared" si="3"/>
        <v>43791</v>
      </c>
      <c r="Y23" s="4">
        <f t="shared" si="3"/>
        <v>9195</v>
      </c>
      <c r="Z23" s="4">
        <f t="shared" si="3"/>
        <v>9195</v>
      </c>
      <c r="AA23" s="4">
        <f t="shared" si="3"/>
        <v>0</v>
      </c>
    </row>
    <row r="24" spans="2:27" x14ac:dyDescent="0.35">
      <c r="B24">
        <f t="shared" si="4"/>
        <v>25</v>
      </c>
      <c r="C24" s="1">
        <v>43794</v>
      </c>
      <c r="D24" s="2">
        <v>9248</v>
      </c>
      <c r="E24" s="4">
        <f t="shared" si="0"/>
        <v>9248</v>
      </c>
      <c r="F24" s="2">
        <f t="shared" si="1"/>
        <v>0</v>
      </c>
      <c r="H24" s="4">
        <f t="shared" si="2"/>
        <v>9248</v>
      </c>
      <c r="J24">
        <f>SUM(I24:$I$43)</f>
        <v>0</v>
      </c>
      <c r="U24" s="2">
        <f t="shared" si="5"/>
        <v>0</v>
      </c>
      <c r="X24" s="5">
        <f t="shared" si="3"/>
        <v>43794</v>
      </c>
      <c r="Y24" s="4">
        <f t="shared" si="3"/>
        <v>9248</v>
      </c>
      <c r="Z24" s="4">
        <f t="shared" si="3"/>
        <v>9248</v>
      </c>
      <c r="AA24" s="4">
        <f t="shared" si="3"/>
        <v>0</v>
      </c>
    </row>
    <row r="25" spans="2:27" x14ac:dyDescent="0.35">
      <c r="B25">
        <f t="shared" si="4"/>
        <v>24</v>
      </c>
      <c r="C25" s="1">
        <v>43795</v>
      </c>
      <c r="D25" s="2">
        <v>9264</v>
      </c>
      <c r="E25" s="4">
        <f t="shared" si="0"/>
        <v>9264</v>
      </c>
      <c r="F25" s="2">
        <f t="shared" si="1"/>
        <v>0</v>
      </c>
      <c r="H25" s="4">
        <f t="shared" si="2"/>
        <v>9264</v>
      </c>
      <c r="J25">
        <f>SUM(I25:$I$43)</f>
        <v>0</v>
      </c>
      <c r="U25" s="2">
        <f t="shared" si="5"/>
        <v>0</v>
      </c>
      <c r="X25" s="5">
        <f t="shared" si="3"/>
        <v>43795</v>
      </c>
      <c r="Y25" s="4">
        <f t="shared" si="3"/>
        <v>9264</v>
      </c>
      <c r="Z25" s="4">
        <f t="shared" si="3"/>
        <v>9264</v>
      </c>
      <c r="AA25" s="4">
        <f t="shared" si="3"/>
        <v>0</v>
      </c>
    </row>
    <row r="26" spans="2:27" x14ac:dyDescent="0.35">
      <c r="B26">
        <f t="shared" si="4"/>
        <v>23</v>
      </c>
      <c r="C26" s="1">
        <v>43796</v>
      </c>
      <c r="D26" s="2">
        <v>9292</v>
      </c>
      <c r="E26" s="4">
        <f t="shared" si="0"/>
        <v>9292</v>
      </c>
      <c r="F26" s="2">
        <f t="shared" si="1"/>
        <v>0</v>
      </c>
      <c r="H26" s="4">
        <f t="shared" si="2"/>
        <v>9292</v>
      </c>
      <c r="J26">
        <f>SUM(I26:$I$43)</f>
        <v>0</v>
      </c>
      <c r="U26" s="2">
        <f t="shared" si="5"/>
        <v>0</v>
      </c>
      <c r="X26" s="5">
        <f t="shared" si="3"/>
        <v>43796</v>
      </c>
      <c r="Y26" s="4">
        <f t="shared" si="3"/>
        <v>9292</v>
      </c>
      <c r="Z26" s="4">
        <f t="shared" si="3"/>
        <v>9292</v>
      </c>
      <c r="AA26" s="4">
        <f t="shared" si="3"/>
        <v>0</v>
      </c>
    </row>
    <row r="27" spans="2:27" x14ac:dyDescent="0.35">
      <c r="B27">
        <f t="shared" si="4"/>
        <v>22</v>
      </c>
      <c r="C27" s="1">
        <v>43797</v>
      </c>
      <c r="D27" s="2">
        <v>9283</v>
      </c>
      <c r="E27" s="4">
        <f t="shared" si="0"/>
        <v>9283</v>
      </c>
      <c r="F27" s="2">
        <f t="shared" si="1"/>
        <v>0</v>
      </c>
      <c r="H27" s="4">
        <f t="shared" si="2"/>
        <v>9283</v>
      </c>
      <c r="J27">
        <f>SUM(I27:$I$43)</f>
        <v>0</v>
      </c>
      <c r="U27" s="2">
        <f t="shared" si="5"/>
        <v>0</v>
      </c>
      <c r="X27" s="5">
        <f t="shared" si="3"/>
        <v>43797</v>
      </c>
      <c r="Y27" s="4">
        <f t="shared" si="3"/>
        <v>9283</v>
      </c>
      <c r="Z27" s="4">
        <f t="shared" si="3"/>
        <v>9283</v>
      </c>
      <c r="AA27" s="4">
        <f t="shared" si="3"/>
        <v>0</v>
      </c>
    </row>
    <row r="28" spans="2:27" x14ac:dyDescent="0.35">
      <c r="B28">
        <f t="shared" si="4"/>
        <v>21</v>
      </c>
      <c r="C28" s="1">
        <v>43798</v>
      </c>
      <c r="D28" s="2">
        <v>9307</v>
      </c>
      <c r="E28" s="4">
        <f t="shared" si="0"/>
        <v>9307</v>
      </c>
      <c r="F28" s="2">
        <f t="shared" si="1"/>
        <v>0</v>
      </c>
      <c r="H28" s="4">
        <f t="shared" si="2"/>
        <v>9307</v>
      </c>
      <c r="J28">
        <f>SUM(I28:$I$43)</f>
        <v>0</v>
      </c>
      <c r="U28" s="2">
        <f t="shared" si="5"/>
        <v>0</v>
      </c>
      <c r="X28" s="5">
        <f t="shared" si="3"/>
        <v>43798</v>
      </c>
      <c r="Y28" s="4">
        <f t="shared" si="3"/>
        <v>9307</v>
      </c>
      <c r="Z28" s="4">
        <f t="shared" si="3"/>
        <v>9307</v>
      </c>
      <c r="AA28" s="4">
        <f t="shared" si="3"/>
        <v>0</v>
      </c>
    </row>
    <row r="29" spans="2:27" x14ac:dyDescent="0.35">
      <c r="B29">
        <f t="shared" si="4"/>
        <v>18</v>
      </c>
      <c r="C29" s="1">
        <v>43801</v>
      </c>
      <c r="D29" s="2">
        <v>9097</v>
      </c>
      <c r="E29" s="4">
        <f t="shared" si="0"/>
        <v>9097</v>
      </c>
      <c r="F29" s="2">
        <f t="shared" si="1"/>
        <v>0</v>
      </c>
      <c r="H29" s="4">
        <f t="shared" si="2"/>
        <v>9097</v>
      </c>
      <c r="J29">
        <f>SUM(I29:$I$43)</f>
        <v>0</v>
      </c>
      <c r="X29" s="5">
        <f t="shared" si="3"/>
        <v>43801</v>
      </c>
      <c r="Y29" s="4">
        <f t="shared" si="3"/>
        <v>9097</v>
      </c>
      <c r="Z29" s="4">
        <f t="shared" si="3"/>
        <v>9097</v>
      </c>
      <c r="AA29" s="4">
        <f t="shared" si="3"/>
        <v>0</v>
      </c>
    </row>
    <row r="30" spans="2:27" x14ac:dyDescent="0.35">
      <c r="B30">
        <f t="shared" si="4"/>
        <v>17</v>
      </c>
      <c r="C30" s="1">
        <v>43802</v>
      </c>
      <c r="D30" s="2">
        <v>9072</v>
      </c>
      <c r="E30" s="4">
        <f t="shared" si="0"/>
        <v>9072</v>
      </c>
      <c r="F30" s="2">
        <f t="shared" si="1"/>
        <v>0</v>
      </c>
      <c r="H30" s="4">
        <f t="shared" si="2"/>
        <v>9072</v>
      </c>
      <c r="J30">
        <f>SUM(I30:$I$43)</f>
        <v>0</v>
      </c>
      <c r="X30" s="5">
        <f t="shared" si="3"/>
        <v>43802</v>
      </c>
      <c r="Y30" s="4">
        <f t="shared" si="3"/>
        <v>9072</v>
      </c>
      <c r="Z30" s="4">
        <f t="shared" si="3"/>
        <v>9072</v>
      </c>
      <c r="AA30" s="4">
        <f t="shared" si="3"/>
        <v>0</v>
      </c>
    </row>
    <row r="31" spans="2:27" x14ac:dyDescent="0.35">
      <c r="B31">
        <f t="shared" si="4"/>
        <v>16</v>
      </c>
      <c r="C31" s="1">
        <v>43803</v>
      </c>
      <c r="D31" s="2">
        <v>9215</v>
      </c>
      <c r="E31" s="4">
        <f t="shared" si="0"/>
        <v>9215</v>
      </c>
      <c r="F31" s="2">
        <f t="shared" si="1"/>
        <v>0</v>
      </c>
      <c r="H31" s="4">
        <f t="shared" si="2"/>
        <v>9215</v>
      </c>
      <c r="J31">
        <f>SUM(I31:$I$43)</f>
        <v>0</v>
      </c>
      <c r="X31" s="5">
        <f t="shared" si="3"/>
        <v>43803</v>
      </c>
      <c r="Y31" s="4">
        <f t="shared" si="3"/>
        <v>9215</v>
      </c>
      <c r="Z31" s="4">
        <f t="shared" si="3"/>
        <v>9215</v>
      </c>
      <c r="AA31" s="4">
        <f t="shared" si="3"/>
        <v>0</v>
      </c>
    </row>
    <row r="32" spans="2:27" x14ac:dyDescent="0.35">
      <c r="B32">
        <f t="shared" si="4"/>
        <v>15</v>
      </c>
      <c r="C32" s="1">
        <v>43804</v>
      </c>
      <c r="D32" s="2">
        <v>9176</v>
      </c>
      <c r="E32" s="4">
        <f t="shared" si="0"/>
        <v>9176</v>
      </c>
      <c r="F32" s="2">
        <f t="shared" si="1"/>
        <v>0</v>
      </c>
      <c r="H32" s="4">
        <f t="shared" si="2"/>
        <v>9176</v>
      </c>
      <c r="J32">
        <f>SUM(I32:$I$43)</f>
        <v>0</v>
      </c>
      <c r="X32" s="5">
        <f t="shared" si="3"/>
        <v>43804</v>
      </c>
      <c r="Y32" s="4">
        <f t="shared" si="3"/>
        <v>9176</v>
      </c>
      <c r="Z32" s="4">
        <f t="shared" si="3"/>
        <v>9176</v>
      </c>
      <c r="AA32" s="4">
        <f t="shared" si="3"/>
        <v>0</v>
      </c>
    </row>
    <row r="33" spans="2:27" x14ac:dyDescent="0.35">
      <c r="B33">
        <f t="shared" si="4"/>
        <v>14</v>
      </c>
      <c r="C33" s="1">
        <v>43805</v>
      </c>
      <c r="D33" s="2">
        <v>9318</v>
      </c>
      <c r="E33" s="4">
        <f t="shared" si="0"/>
        <v>9318</v>
      </c>
      <c r="F33" s="2">
        <f t="shared" si="1"/>
        <v>0</v>
      </c>
      <c r="H33" s="4">
        <f t="shared" si="2"/>
        <v>9318</v>
      </c>
      <c r="J33">
        <f>SUM(I33:$I$43)</f>
        <v>0</v>
      </c>
      <c r="X33" s="5">
        <f t="shared" si="3"/>
        <v>43805</v>
      </c>
      <c r="Y33" s="4">
        <f t="shared" si="3"/>
        <v>9318</v>
      </c>
      <c r="Z33" s="4">
        <f t="shared" si="3"/>
        <v>9318</v>
      </c>
      <c r="AA33" s="4">
        <f t="shared" si="3"/>
        <v>0</v>
      </c>
    </row>
    <row r="34" spans="2:27" x14ac:dyDescent="0.35">
      <c r="B34">
        <f t="shared" si="4"/>
        <v>11</v>
      </c>
      <c r="C34" s="1">
        <v>43808</v>
      </c>
      <c r="D34" s="2">
        <v>9290</v>
      </c>
      <c r="E34" s="4">
        <f t="shared" si="0"/>
        <v>9290</v>
      </c>
      <c r="F34" s="2">
        <f t="shared" si="1"/>
        <v>0</v>
      </c>
      <c r="H34" s="4">
        <f t="shared" si="2"/>
        <v>9290</v>
      </c>
      <c r="J34">
        <f>SUM(I34:$I$43)</f>
        <v>0</v>
      </c>
      <c r="L34">
        <v>12.2</v>
      </c>
      <c r="X34" s="5">
        <f t="shared" si="3"/>
        <v>43808</v>
      </c>
      <c r="Y34" s="4">
        <f t="shared" si="3"/>
        <v>9290</v>
      </c>
      <c r="Z34" s="4">
        <f t="shared" si="3"/>
        <v>9290</v>
      </c>
      <c r="AA34" s="4">
        <f t="shared" si="3"/>
        <v>0</v>
      </c>
    </row>
    <row r="35" spans="2:27" x14ac:dyDescent="0.35">
      <c r="B35">
        <f t="shared" si="4"/>
        <v>10</v>
      </c>
      <c r="C35" s="1">
        <v>43809</v>
      </c>
      <c r="D35" s="2">
        <v>9257</v>
      </c>
      <c r="E35" s="4">
        <f t="shared" si="0"/>
        <v>9257</v>
      </c>
      <c r="F35" s="2">
        <f t="shared" si="1"/>
        <v>0</v>
      </c>
      <c r="H35" s="4">
        <f t="shared" si="2"/>
        <v>9257</v>
      </c>
      <c r="J35">
        <f>SUM(I35:$I$43)</f>
        <v>0</v>
      </c>
      <c r="X35" s="5">
        <f t="shared" si="3"/>
        <v>43809</v>
      </c>
      <c r="Y35" s="4">
        <f t="shared" si="3"/>
        <v>9257</v>
      </c>
      <c r="Z35" s="4">
        <f t="shared" si="3"/>
        <v>9257</v>
      </c>
      <c r="AA35" s="4">
        <f t="shared" si="3"/>
        <v>0</v>
      </c>
    </row>
    <row r="36" spans="2:27" x14ac:dyDescent="0.35">
      <c r="B36">
        <f t="shared" si="4"/>
        <v>9</v>
      </c>
      <c r="C36" s="1">
        <v>43810</v>
      </c>
      <c r="D36" s="2">
        <v>9320</v>
      </c>
      <c r="E36" s="4">
        <f t="shared" si="0"/>
        <v>9320</v>
      </c>
      <c r="F36" s="2">
        <f t="shared" si="1"/>
        <v>0</v>
      </c>
      <c r="H36" s="4">
        <f t="shared" si="2"/>
        <v>9320</v>
      </c>
      <c r="J36">
        <f>SUM(I36:$I$43)</f>
        <v>0</v>
      </c>
      <c r="X36" s="5">
        <f t="shared" si="3"/>
        <v>43810</v>
      </c>
      <c r="Y36" s="4">
        <f t="shared" si="3"/>
        <v>9320</v>
      </c>
      <c r="Z36" s="4">
        <f t="shared" si="3"/>
        <v>9320</v>
      </c>
      <c r="AA36" s="4">
        <f t="shared" si="3"/>
        <v>0</v>
      </c>
    </row>
    <row r="37" spans="2:27" x14ac:dyDescent="0.35">
      <c r="B37">
        <f t="shared" si="4"/>
        <v>8</v>
      </c>
      <c r="C37" s="1">
        <v>43811</v>
      </c>
      <c r="D37" s="2">
        <v>9396</v>
      </c>
      <c r="E37" s="4">
        <f t="shared" si="0"/>
        <v>9396</v>
      </c>
      <c r="F37" s="2">
        <f t="shared" si="1"/>
        <v>0</v>
      </c>
      <c r="H37" s="4">
        <f t="shared" si="2"/>
        <v>9396</v>
      </c>
      <c r="I37" s="2"/>
      <c r="J37">
        <f>SUM(I37:$I$43)</f>
        <v>0</v>
      </c>
      <c r="L37" s="2"/>
      <c r="X37" s="5">
        <f t="shared" si="3"/>
        <v>43811</v>
      </c>
      <c r="Y37" s="4">
        <f t="shared" si="3"/>
        <v>9396</v>
      </c>
      <c r="Z37" s="4">
        <f t="shared" si="3"/>
        <v>9396</v>
      </c>
      <c r="AA37" s="4">
        <f t="shared" si="3"/>
        <v>0</v>
      </c>
    </row>
    <row r="38" spans="2:27" x14ac:dyDescent="0.35">
      <c r="B38">
        <f t="shared" si="4"/>
        <v>7</v>
      </c>
      <c r="C38" s="1">
        <v>43812</v>
      </c>
      <c r="D38" s="2">
        <v>9418</v>
      </c>
      <c r="E38" s="4">
        <f t="shared" si="0"/>
        <v>9418</v>
      </c>
      <c r="F38" s="2">
        <f t="shared" si="1"/>
        <v>0</v>
      </c>
      <c r="H38" s="4">
        <f t="shared" si="2"/>
        <v>9418</v>
      </c>
      <c r="J38">
        <f>SUM(I38:$I$43)</f>
        <v>0</v>
      </c>
      <c r="L38" s="2"/>
      <c r="X38" s="5">
        <f t="shared" si="3"/>
        <v>43812</v>
      </c>
      <c r="Y38" s="4">
        <f t="shared" si="3"/>
        <v>9418</v>
      </c>
      <c r="Z38" s="4">
        <f t="shared" si="3"/>
        <v>9418</v>
      </c>
      <c r="AA38" s="4">
        <f t="shared" si="3"/>
        <v>0</v>
      </c>
    </row>
    <row r="39" spans="2:27" x14ac:dyDescent="0.35">
      <c r="B39">
        <f t="shared" si="4"/>
        <v>4</v>
      </c>
      <c r="C39" s="1">
        <v>43815</v>
      </c>
      <c r="D39" s="2">
        <v>9430</v>
      </c>
      <c r="E39" s="4">
        <f t="shared" si="0"/>
        <v>9430</v>
      </c>
      <c r="F39" s="2">
        <f t="shared" si="1"/>
        <v>0</v>
      </c>
      <c r="H39" s="4">
        <f t="shared" si="2"/>
        <v>9430</v>
      </c>
      <c r="J39">
        <f>SUM(I39:$I$43)</f>
        <v>0</v>
      </c>
      <c r="L39" s="2"/>
      <c r="X39" s="5">
        <f t="shared" si="3"/>
        <v>43815</v>
      </c>
      <c r="Y39" s="4">
        <f t="shared" si="3"/>
        <v>9430</v>
      </c>
      <c r="Z39" s="4">
        <f t="shared" si="3"/>
        <v>9430</v>
      </c>
      <c r="AA39" s="4">
        <f t="shared" si="3"/>
        <v>0</v>
      </c>
    </row>
    <row r="40" spans="2:27" x14ac:dyDescent="0.35">
      <c r="B40">
        <f t="shared" si="4"/>
        <v>3</v>
      </c>
      <c r="C40" s="1">
        <v>43816</v>
      </c>
      <c r="D40" s="2">
        <v>9433</v>
      </c>
      <c r="E40" s="4">
        <f t="shared" si="0"/>
        <v>9433</v>
      </c>
      <c r="F40" s="2">
        <f t="shared" si="1"/>
        <v>0</v>
      </c>
      <c r="H40" s="4">
        <f t="shared" si="2"/>
        <v>9433</v>
      </c>
      <c r="J40">
        <f>SUM(I40:$I$43)</f>
        <v>0</v>
      </c>
      <c r="L40" s="2"/>
      <c r="X40" s="5">
        <f t="shared" si="3"/>
        <v>43816</v>
      </c>
      <c r="Y40" s="4">
        <f t="shared" si="3"/>
        <v>9433</v>
      </c>
      <c r="Z40" s="4">
        <f t="shared" si="3"/>
        <v>9433</v>
      </c>
      <c r="AA40" s="4">
        <f t="shared" si="3"/>
        <v>0</v>
      </c>
    </row>
    <row r="41" spans="2:27" x14ac:dyDescent="0.35">
      <c r="B41">
        <f t="shared" si="4"/>
        <v>2</v>
      </c>
      <c r="C41" s="1">
        <v>43817</v>
      </c>
      <c r="D41" s="2">
        <v>9458</v>
      </c>
      <c r="E41" s="4">
        <f t="shared" si="0"/>
        <v>9458</v>
      </c>
      <c r="F41" s="2">
        <f t="shared" si="1"/>
        <v>0</v>
      </c>
      <c r="H41" s="4">
        <f t="shared" si="2"/>
        <v>9458</v>
      </c>
      <c r="J41">
        <f>SUM(I41:$I$43)</f>
        <v>0</v>
      </c>
      <c r="L41" s="2"/>
      <c r="X41" s="5">
        <f t="shared" si="3"/>
        <v>43817</v>
      </c>
      <c r="Y41" s="4">
        <f t="shared" si="3"/>
        <v>9458</v>
      </c>
      <c r="Z41" s="4">
        <f t="shared" si="3"/>
        <v>9458</v>
      </c>
      <c r="AA41" s="4">
        <f t="shared" si="3"/>
        <v>0</v>
      </c>
    </row>
    <row r="42" spans="2:27" x14ac:dyDescent="0.35">
      <c r="B42">
        <f t="shared" si="4"/>
        <v>1</v>
      </c>
      <c r="C42" s="1">
        <v>43818</v>
      </c>
      <c r="D42" s="2">
        <v>9421</v>
      </c>
      <c r="E42" s="4">
        <f t="shared" si="0"/>
        <v>9421</v>
      </c>
      <c r="F42" s="2">
        <f t="shared" si="1"/>
        <v>0</v>
      </c>
      <c r="H42" s="4">
        <f t="shared" si="2"/>
        <v>9421</v>
      </c>
      <c r="J42">
        <f>SUM(I42:$I$43)</f>
        <v>0</v>
      </c>
      <c r="L42" s="2"/>
      <c r="X42" s="5">
        <f t="shared" si="3"/>
        <v>43818</v>
      </c>
      <c r="Y42" s="4">
        <f t="shared" si="3"/>
        <v>9421</v>
      </c>
      <c r="Z42" s="4">
        <f t="shared" si="3"/>
        <v>9421</v>
      </c>
      <c r="AA42" s="4">
        <f t="shared" si="3"/>
        <v>0</v>
      </c>
    </row>
    <row r="43" spans="2:27" x14ac:dyDescent="0.35">
      <c r="B43">
        <f t="shared" si="4"/>
        <v>0</v>
      </c>
      <c r="C43" s="1">
        <v>43819</v>
      </c>
      <c r="D43" s="2">
        <v>9397</v>
      </c>
      <c r="E43" s="4">
        <f t="shared" si="0"/>
        <v>9397</v>
      </c>
      <c r="F43" s="2">
        <f t="shared" si="1"/>
        <v>0</v>
      </c>
      <c r="H43" s="4">
        <f t="shared" si="2"/>
        <v>9397</v>
      </c>
      <c r="J43">
        <f>SUM(I43:$I$43)</f>
        <v>0</v>
      </c>
      <c r="L43" s="2"/>
      <c r="X43" s="5">
        <f t="shared" si="3"/>
        <v>43819</v>
      </c>
      <c r="Y43" s="4">
        <f t="shared" si="3"/>
        <v>9397</v>
      </c>
      <c r="Z43" s="4">
        <f t="shared" si="3"/>
        <v>9397</v>
      </c>
      <c r="AA43" s="4">
        <f t="shared" si="3"/>
        <v>0</v>
      </c>
    </row>
    <row r="44" spans="2:27" x14ac:dyDescent="0.35">
      <c r="C44" s="1"/>
      <c r="D44" s="2"/>
      <c r="F44" s="2"/>
      <c r="L44" s="2"/>
      <c r="O44" s="4"/>
      <c r="P44" s="4"/>
      <c r="Q44" s="4"/>
    </row>
    <row r="45" spans="2:27" x14ac:dyDescent="0.35">
      <c r="C45" s="1"/>
      <c r="D45" s="2"/>
      <c r="H45" s="1"/>
      <c r="I45" s="2"/>
      <c r="J45" s="2"/>
      <c r="K45" s="2"/>
      <c r="L45" s="2"/>
    </row>
    <row r="46" spans="2:27" x14ac:dyDescent="0.35">
      <c r="C46" s="1"/>
      <c r="D46" s="2"/>
      <c r="H46" s="1"/>
      <c r="I46" s="2"/>
      <c r="J46" s="2"/>
      <c r="K46" s="2"/>
      <c r="L46" s="2"/>
    </row>
    <row r="47" spans="2:27" x14ac:dyDescent="0.35">
      <c r="C47" s="1"/>
      <c r="D47" s="2"/>
      <c r="H47" s="1"/>
      <c r="I47" s="2"/>
      <c r="J47" s="2"/>
      <c r="K47" s="2"/>
      <c r="L47" s="2"/>
    </row>
    <row r="48" spans="2:27" x14ac:dyDescent="0.35">
      <c r="C48" s="1"/>
      <c r="D48" s="2"/>
      <c r="H48" s="1"/>
      <c r="I48" s="2"/>
      <c r="J48" s="2"/>
      <c r="K48" s="2"/>
      <c r="L48" s="2"/>
    </row>
    <row r="49" spans="3:12" x14ac:dyDescent="0.35">
      <c r="C49" s="1"/>
      <c r="D49" s="2"/>
      <c r="H49" s="1"/>
      <c r="I49" s="2"/>
      <c r="J49" s="2"/>
      <c r="K49" s="2"/>
      <c r="L49" s="2"/>
    </row>
    <row r="50" spans="3:12" x14ac:dyDescent="0.35">
      <c r="C50" s="1"/>
      <c r="D50" s="2"/>
      <c r="H50" s="1"/>
      <c r="I50" s="2"/>
      <c r="J50" s="2"/>
      <c r="K50" s="2"/>
      <c r="L50" s="2"/>
    </row>
    <row r="51" spans="3:12" x14ac:dyDescent="0.35">
      <c r="C51" s="1"/>
      <c r="D51" s="2"/>
      <c r="H51" s="1"/>
      <c r="I51" s="2"/>
      <c r="J51" s="2"/>
      <c r="K51" s="2"/>
      <c r="L51" s="2"/>
    </row>
    <row r="52" spans="3:12" x14ac:dyDescent="0.35">
      <c r="C52" s="1"/>
      <c r="D52" s="2"/>
      <c r="H52" s="1"/>
      <c r="I52" s="2"/>
      <c r="J52" s="2"/>
      <c r="K52" s="2"/>
      <c r="L52" s="2"/>
    </row>
    <row r="53" spans="3:12" x14ac:dyDescent="0.35">
      <c r="C53" s="1"/>
      <c r="D53" s="2"/>
      <c r="H53" s="1"/>
      <c r="I53" s="2"/>
      <c r="J53" s="2"/>
      <c r="K53" s="2"/>
      <c r="L53" s="2"/>
    </row>
    <row r="54" spans="3:12" x14ac:dyDescent="0.35">
      <c r="C54" s="1"/>
      <c r="D54" s="2"/>
      <c r="H54" s="1"/>
      <c r="I54" s="2"/>
      <c r="J54" s="2"/>
      <c r="K54" s="2"/>
      <c r="L54" s="2"/>
    </row>
    <row r="55" spans="3:12" x14ac:dyDescent="0.35">
      <c r="C55" s="1"/>
      <c r="D55" s="2"/>
      <c r="H55" s="1"/>
      <c r="I55" s="2"/>
      <c r="J55" s="2"/>
      <c r="K55" s="2"/>
      <c r="L55" s="2"/>
    </row>
    <row r="56" spans="3:12" x14ac:dyDescent="0.35">
      <c r="C56" s="1"/>
      <c r="D56" s="2"/>
      <c r="H56" s="1"/>
      <c r="I56" s="2"/>
      <c r="J56" s="2"/>
      <c r="K56" s="2"/>
      <c r="L56" s="2"/>
    </row>
    <row r="57" spans="3:12" x14ac:dyDescent="0.35">
      <c r="C57" s="1"/>
      <c r="D57" s="2"/>
      <c r="H57" s="1"/>
      <c r="I57" s="2"/>
      <c r="J57" s="2"/>
      <c r="K57" s="2"/>
      <c r="L57" s="2"/>
    </row>
    <row r="58" spans="3:12" x14ac:dyDescent="0.35">
      <c r="H58" s="1"/>
      <c r="I58" s="2"/>
      <c r="J58" s="2"/>
      <c r="K58" s="2"/>
      <c r="L58" s="2"/>
    </row>
    <row r="59" spans="3:12" x14ac:dyDescent="0.35">
      <c r="H59" s="1"/>
      <c r="I59" s="2"/>
      <c r="J59" s="2"/>
      <c r="K59" s="2"/>
      <c r="L59" s="2"/>
    </row>
    <row r="60" spans="3:12" x14ac:dyDescent="0.35">
      <c r="H60" s="1"/>
      <c r="I60" s="2"/>
      <c r="J60" s="2"/>
      <c r="K60" s="2"/>
      <c r="L60" s="2"/>
    </row>
    <row r="61" spans="3:12" x14ac:dyDescent="0.35">
      <c r="H61" s="1"/>
      <c r="I61" s="2"/>
      <c r="J61" s="2"/>
      <c r="K61" s="2"/>
      <c r="L61" s="2"/>
    </row>
    <row r="62" spans="3:12" x14ac:dyDescent="0.35">
      <c r="H62" s="1"/>
      <c r="I62" s="2"/>
      <c r="J62" s="2"/>
      <c r="K62" s="2"/>
      <c r="L62" s="2"/>
    </row>
    <row r="63" spans="3:12" x14ac:dyDescent="0.35">
      <c r="H63" s="1"/>
      <c r="I63" s="2"/>
      <c r="J63" s="2"/>
      <c r="K63" s="2"/>
      <c r="L6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1A2E-1C59-4DDD-8748-10294A83EEB7}">
  <dimension ref="A2:O63"/>
  <sheetViews>
    <sheetView topLeftCell="A22" workbookViewId="0">
      <selection activeCell="E34" sqref="E34"/>
    </sheetView>
  </sheetViews>
  <sheetFormatPr baseColWidth="10" defaultColWidth="8.7265625" defaultRowHeight="14.5" x14ac:dyDescent="0.35"/>
  <cols>
    <col min="1" max="1" width="12.36328125" customWidth="1"/>
    <col min="3" max="3" width="10.6328125" bestFit="1" customWidth="1"/>
    <col min="4" max="4" width="9.26953125" bestFit="1" customWidth="1"/>
    <col min="5" max="5" width="10.08984375" bestFit="1" customWidth="1"/>
    <col min="14" max="14" width="11" style="10" customWidth="1"/>
    <col min="15" max="15" width="11.453125" style="10" customWidth="1"/>
  </cols>
  <sheetData>
    <row r="2" spans="1:15" x14ac:dyDescent="0.35">
      <c r="A2" s="15">
        <v>1</v>
      </c>
      <c r="B2" s="15"/>
      <c r="C2" t="s">
        <v>1</v>
      </c>
    </row>
    <row r="3" spans="1:15" x14ac:dyDescent="0.35">
      <c r="C3" s="3">
        <v>-5.0000000000000001E-3</v>
      </c>
    </row>
    <row r="5" spans="1:15" x14ac:dyDescent="0.35">
      <c r="N5" s="10" t="s">
        <v>9</v>
      </c>
      <c r="O5" s="10" t="s">
        <v>9</v>
      </c>
    </row>
    <row r="6" spans="1:15" x14ac:dyDescent="0.35">
      <c r="A6" t="s">
        <v>7</v>
      </c>
      <c r="B6" t="s">
        <v>0</v>
      </c>
      <c r="C6" t="s">
        <v>3</v>
      </c>
      <c r="E6" t="s">
        <v>14</v>
      </c>
      <c r="G6" t="s">
        <v>13</v>
      </c>
      <c r="N6" s="10" t="s">
        <v>8</v>
      </c>
      <c r="O6" s="10" t="s">
        <v>8</v>
      </c>
    </row>
    <row r="7" spans="1:15" x14ac:dyDescent="0.35">
      <c r="C7" t="s">
        <v>12</v>
      </c>
      <c r="D7" t="s">
        <v>11</v>
      </c>
      <c r="N7" s="10" t="s">
        <v>12</v>
      </c>
      <c r="O7" s="10" t="s">
        <v>11</v>
      </c>
    </row>
    <row r="8" spans="1:15" x14ac:dyDescent="0.35">
      <c r="A8" s="1">
        <v>43770</v>
      </c>
      <c r="B8" s="2">
        <v>9219</v>
      </c>
      <c r="C8" s="4">
        <f>B8*(1+$C$3*($A$18-A8)/360)-N8</f>
        <v>9214.2074166666662</v>
      </c>
      <c r="D8" s="4">
        <f>B8*(1+$C$3*($A$43-A8)/360)-O8</f>
        <v>9188.0259583333318</v>
      </c>
      <c r="G8" s="4">
        <f>C8-D8</f>
        <v>26.181458333334376</v>
      </c>
      <c r="N8" s="10">
        <f>SUM(E8:$E$18)</f>
        <v>3</v>
      </c>
      <c r="O8" s="10">
        <f>SUM(E8:$E$43)</f>
        <v>24.7</v>
      </c>
    </row>
    <row r="9" spans="1:15" x14ac:dyDescent="0.35">
      <c r="A9" s="1">
        <v>43773</v>
      </c>
      <c r="B9" s="2">
        <v>9309</v>
      </c>
      <c r="C9" s="4">
        <f t="shared" ref="C9:C18" si="0">B9*(1+$C$3*($A$18-A9)/360)-N9</f>
        <v>9304.5777916666666</v>
      </c>
      <c r="D9" s="4">
        <f t="shared" ref="D9:D43" si="1">B9*(1+$C$3*($A$43-A9)/360)-O9</f>
        <v>9278.3525833333333</v>
      </c>
      <c r="G9" s="4">
        <f t="shared" ref="G9:G18" si="2">C9-D9</f>
        <v>26.225208333333285</v>
      </c>
      <c r="N9" s="10">
        <f>SUM(E9:$E$18)</f>
        <v>3</v>
      </c>
      <c r="O9" s="10">
        <f>SUM(E9:$E$43)</f>
        <v>24.7</v>
      </c>
    </row>
    <row r="10" spans="1:15" x14ac:dyDescent="0.35">
      <c r="A10" s="1">
        <v>43774</v>
      </c>
      <c r="B10" s="2">
        <v>9306</v>
      </c>
      <c r="C10" s="4">
        <f t="shared" si="0"/>
        <v>9301.7075000000004</v>
      </c>
      <c r="D10" s="4">
        <f t="shared" si="1"/>
        <v>9275.4837499999994</v>
      </c>
      <c r="G10" s="4">
        <f t="shared" si="2"/>
        <v>26.223750000001019</v>
      </c>
      <c r="N10" s="10">
        <f>SUM(E10:$E$18)</f>
        <v>3</v>
      </c>
      <c r="O10" s="10">
        <f>SUM(E10:$E$43)</f>
        <v>24.7</v>
      </c>
    </row>
    <row r="11" spans="1:15" x14ac:dyDescent="0.35">
      <c r="A11" s="1">
        <v>43775</v>
      </c>
      <c r="B11" s="2">
        <v>9298</v>
      </c>
      <c r="C11" s="4">
        <f t="shared" si="0"/>
        <v>9293.8377499999988</v>
      </c>
      <c r="D11" s="4">
        <f t="shared" si="1"/>
        <v>9267.617888888888</v>
      </c>
      <c r="G11" s="4">
        <f t="shared" si="2"/>
        <v>26.219861111110731</v>
      </c>
      <c r="N11" s="10">
        <f>SUM(E11:$E$18)</f>
        <v>3</v>
      </c>
      <c r="O11" s="10">
        <f>SUM(E11:$E$43)</f>
        <v>24.7</v>
      </c>
    </row>
    <row r="12" spans="1:15" x14ac:dyDescent="0.35">
      <c r="A12" s="1">
        <v>43776</v>
      </c>
      <c r="B12" s="2">
        <v>9345</v>
      </c>
      <c r="C12" s="4">
        <f t="shared" si="0"/>
        <v>9340.961666666668</v>
      </c>
      <c r="D12" s="4">
        <f t="shared" si="1"/>
        <v>9314.7189583333329</v>
      </c>
      <c r="G12" s="4">
        <f t="shared" si="2"/>
        <v>26.242708333335031</v>
      </c>
      <c r="N12" s="10">
        <f>SUM(E12:$E$18)</f>
        <v>3</v>
      </c>
      <c r="O12" s="10">
        <f>SUM(E12:$E$43)</f>
        <v>24.7</v>
      </c>
    </row>
    <row r="13" spans="1:15" x14ac:dyDescent="0.35">
      <c r="A13" s="1">
        <v>43777</v>
      </c>
      <c r="B13" s="2">
        <v>9297</v>
      </c>
      <c r="C13" s="4">
        <f t="shared" si="0"/>
        <v>9293.096125</v>
      </c>
      <c r="D13" s="4">
        <f t="shared" si="1"/>
        <v>9266.8767499999994</v>
      </c>
      <c r="G13" s="4">
        <f t="shared" si="2"/>
        <v>26.219375000000582</v>
      </c>
      <c r="N13" s="10">
        <f>SUM(E13:$E$18)</f>
        <v>3</v>
      </c>
      <c r="O13" s="10">
        <f>SUM(E13:$E$43)</f>
        <v>24.7</v>
      </c>
    </row>
    <row r="14" spans="1:15" x14ac:dyDescent="0.35">
      <c r="A14" s="12">
        <v>43780</v>
      </c>
      <c r="B14" s="2">
        <v>9316</v>
      </c>
      <c r="C14" s="4">
        <f t="shared" si="0"/>
        <v>9312.4824444444439</v>
      </c>
      <c r="D14" s="4">
        <f t="shared" si="1"/>
        <v>9286.2538333333323</v>
      </c>
      <c r="G14" s="4">
        <f t="shared" si="2"/>
        <v>26.228611111111604</v>
      </c>
      <c r="N14" s="10">
        <f>SUM(E14:$E$18)</f>
        <v>3</v>
      </c>
      <c r="O14" s="10">
        <f>SUM(E14:$E$43)</f>
        <v>24.7</v>
      </c>
    </row>
    <row r="15" spans="1:15" x14ac:dyDescent="0.35">
      <c r="A15" s="12">
        <v>43781</v>
      </c>
      <c r="B15" s="2">
        <v>9340</v>
      </c>
      <c r="C15" s="4">
        <f t="shared" si="0"/>
        <v>9336.6108333333323</v>
      </c>
      <c r="D15" s="4">
        <f t="shared" si="1"/>
        <v>9310.3705555555553</v>
      </c>
      <c r="E15">
        <v>3</v>
      </c>
      <c r="G15" s="4">
        <f t="shared" si="2"/>
        <v>26.24027777777701</v>
      </c>
      <c r="M15">
        <v>3.7</v>
      </c>
      <c r="N15" s="10">
        <f>SUM(E15:$E$18)</f>
        <v>3</v>
      </c>
      <c r="O15" s="10">
        <f>SUM(E15:$E$43)</f>
        <v>24.7</v>
      </c>
    </row>
    <row r="16" spans="1:15" x14ac:dyDescent="0.35">
      <c r="A16" s="12">
        <v>43782</v>
      </c>
      <c r="B16" s="2">
        <v>9119</v>
      </c>
      <c r="C16" s="4">
        <f t="shared" si="0"/>
        <v>9118.7466944444441</v>
      </c>
      <c r="D16" s="4">
        <f t="shared" si="1"/>
        <v>9092.613847222221</v>
      </c>
      <c r="G16" s="4">
        <f t="shared" si="2"/>
        <v>26.132847222223063</v>
      </c>
      <c r="N16" s="10">
        <f>SUM(E16:$E$18)</f>
        <v>0</v>
      </c>
      <c r="O16" s="10">
        <f>SUM(E16:$E$43)</f>
        <v>21.7</v>
      </c>
    </row>
    <row r="17" spans="1:15" x14ac:dyDescent="0.35">
      <c r="A17" s="12">
        <v>43783</v>
      </c>
      <c r="B17" s="2">
        <v>9086</v>
      </c>
      <c r="C17" s="4">
        <f t="shared" si="0"/>
        <v>9085.873805555555</v>
      </c>
      <c r="D17" s="4">
        <f t="shared" si="1"/>
        <v>9059.7569999999996</v>
      </c>
      <c r="G17" s="4">
        <f t="shared" si="2"/>
        <v>26.116805555555402</v>
      </c>
      <c r="N17" s="10">
        <f>SUM(E17:$E$18)</f>
        <v>0</v>
      </c>
      <c r="O17" s="10">
        <f>SUM(E17:$E$43)</f>
        <v>21.7</v>
      </c>
    </row>
    <row r="18" spans="1:15" x14ac:dyDescent="0.35">
      <c r="A18" s="12">
        <v>43784</v>
      </c>
      <c r="B18" s="2">
        <v>9179</v>
      </c>
      <c r="C18" s="4">
        <f t="shared" si="0"/>
        <v>9179</v>
      </c>
      <c r="D18" s="4">
        <f t="shared" si="1"/>
        <v>9152.8379861111116</v>
      </c>
      <c r="G18" s="4">
        <f t="shared" si="2"/>
        <v>26.162013888888396</v>
      </c>
      <c r="N18" s="10">
        <f>SUM(E18:$E$18)</f>
        <v>0</v>
      </c>
      <c r="O18" s="10">
        <f>SUM(E18:$E$43)</f>
        <v>21.7</v>
      </c>
    </row>
    <row r="19" spans="1:15" x14ac:dyDescent="0.35">
      <c r="A19" s="1">
        <v>43787</v>
      </c>
      <c r="B19" s="2">
        <v>9183</v>
      </c>
      <c r="C19" s="4"/>
      <c r="D19" s="4">
        <f t="shared" si="1"/>
        <v>9157.2186666666657</v>
      </c>
      <c r="O19" s="10">
        <f>SUM(E19:$E$43)</f>
        <v>21.7</v>
      </c>
    </row>
    <row r="20" spans="1:15" x14ac:dyDescent="0.35">
      <c r="A20" s="1">
        <v>43788</v>
      </c>
      <c r="B20" s="2">
        <v>9174</v>
      </c>
      <c r="C20" s="4"/>
      <c r="D20" s="4">
        <f t="shared" si="1"/>
        <v>9148.3500833333328</v>
      </c>
      <c r="O20" s="10">
        <f>SUM(E20:$E$43)</f>
        <v>21.7</v>
      </c>
    </row>
    <row r="21" spans="1:15" x14ac:dyDescent="0.35">
      <c r="A21" s="1">
        <v>43789</v>
      </c>
      <c r="B21" s="2">
        <v>9110</v>
      </c>
      <c r="C21" s="4"/>
      <c r="D21" s="4">
        <f t="shared" si="1"/>
        <v>9084.5041666666657</v>
      </c>
      <c r="O21" s="10">
        <f>SUM(E21:$E$43)</f>
        <v>21.7</v>
      </c>
    </row>
    <row r="22" spans="1:15" x14ac:dyDescent="0.35">
      <c r="A22" s="1">
        <v>43790</v>
      </c>
      <c r="B22" s="2">
        <v>9140</v>
      </c>
      <c r="C22" s="4"/>
      <c r="D22" s="4">
        <f t="shared" si="1"/>
        <v>9114.618611111111</v>
      </c>
      <c r="O22" s="10">
        <f>SUM(E22:$E$43)</f>
        <v>21.7</v>
      </c>
    </row>
    <row r="23" spans="1:15" x14ac:dyDescent="0.35">
      <c r="A23" s="1">
        <v>43791</v>
      </c>
      <c r="B23" s="2">
        <v>9195</v>
      </c>
      <c r="C23" s="4"/>
      <c r="D23" s="4">
        <f t="shared" si="1"/>
        <v>9169.7241666666669</v>
      </c>
      <c r="O23" s="10">
        <f>SUM(E23:$E$43)</f>
        <v>21.7</v>
      </c>
    </row>
    <row r="24" spans="1:15" x14ac:dyDescent="0.35">
      <c r="A24" s="1">
        <v>43794</v>
      </c>
      <c r="B24" s="2">
        <v>9248</v>
      </c>
      <c r="C24" s="4"/>
      <c r="D24" s="4">
        <f t="shared" si="1"/>
        <v>9223.0888888888876</v>
      </c>
      <c r="O24" s="10">
        <f>SUM(E24:$E$43)</f>
        <v>21.7</v>
      </c>
    </row>
    <row r="25" spans="1:15" x14ac:dyDescent="0.35">
      <c r="A25" s="1">
        <v>43795</v>
      </c>
      <c r="B25" s="2">
        <v>9264</v>
      </c>
      <c r="C25" s="4"/>
      <c r="D25" s="4">
        <f t="shared" si="1"/>
        <v>9239.2119999999995</v>
      </c>
      <c r="E25">
        <v>9.5</v>
      </c>
      <c r="M25">
        <v>9.5</v>
      </c>
      <c r="O25" s="10">
        <f>SUM(E25:$E$43)</f>
        <v>21.7</v>
      </c>
    </row>
    <row r="26" spans="1:15" x14ac:dyDescent="0.35">
      <c r="A26" s="1">
        <v>43796</v>
      </c>
      <c r="B26" s="2">
        <v>9292</v>
      </c>
      <c r="C26" s="4"/>
      <c r="D26" s="4">
        <f t="shared" si="1"/>
        <v>9276.8317222222213</v>
      </c>
      <c r="O26" s="10">
        <f>SUM(E26:$E$43)</f>
        <v>12.2</v>
      </c>
    </row>
    <row r="27" spans="1:15" x14ac:dyDescent="0.35">
      <c r="A27" s="1">
        <v>43797</v>
      </c>
      <c r="B27" s="2">
        <v>9283</v>
      </c>
      <c r="C27" s="4"/>
      <c r="D27" s="4">
        <f t="shared" si="1"/>
        <v>9267.9635277777779</v>
      </c>
      <c r="O27" s="10">
        <f>SUM(E27:$E$43)</f>
        <v>12.2</v>
      </c>
    </row>
    <row r="28" spans="1:15" x14ac:dyDescent="0.35">
      <c r="A28" s="1">
        <v>43798</v>
      </c>
      <c r="B28" s="2">
        <v>9307</v>
      </c>
      <c r="C28" s="4"/>
      <c r="D28" s="4">
        <f t="shared" si="1"/>
        <v>9292.085458333333</v>
      </c>
      <c r="O28" s="10">
        <f>SUM(E28:$E$43)</f>
        <v>12.2</v>
      </c>
    </row>
    <row r="29" spans="1:15" x14ac:dyDescent="0.35">
      <c r="A29" s="1">
        <v>43801</v>
      </c>
      <c r="B29" s="2">
        <v>9097</v>
      </c>
      <c r="C29" s="4"/>
      <c r="D29" s="4">
        <f t="shared" si="1"/>
        <v>9082.5257499999989</v>
      </c>
      <c r="O29" s="10">
        <f>SUM(E29:$E$43)</f>
        <v>12.2</v>
      </c>
    </row>
    <row r="30" spans="1:15" x14ac:dyDescent="0.35">
      <c r="A30" s="1">
        <v>43802</v>
      </c>
      <c r="B30" s="2">
        <v>9072</v>
      </c>
      <c r="C30" s="4"/>
      <c r="D30" s="4">
        <f t="shared" si="1"/>
        <v>9057.6579999999994</v>
      </c>
      <c r="O30" s="10">
        <f>SUM(E30:$E$43)</f>
        <v>12.2</v>
      </c>
    </row>
    <row r="31" spans="1:15" x14ac:dyDescent="0.35">
      <c r="A31" s="1">
        <v>43803</v>
      </c>
      <c r="B31" s="2">
        <v>9215</v>
      </c>
      <c r="C31" s="4"/>
      <c r="D31" s="4">
        <f t="shared" si="1"/>
        <v>9200.7522222222215</v>
      </c>
      <c r="O31" s="10">
        <f>SUM(E31:$E$43)</f>
        <v>12.2</v>
      </c>
    </row>
    <row r="32" spans="1:15" x14ac:dyDescent="0.35">
      <c r="A32" s="1">
        <v>43804</v>
      </c>
      <c r="B32" s="2">
        <v>9176</v>
      </c>
      <c r="C32" s="4"/>
      <c r="D32" s="4">
        <f t="shared" si="1"/>
        <v>9161.8883333333324</v>
      </c>
      <c r="O32" s="10">
        <f>SUM(E32:$E$43)</f>
        <v>12.2</v>
      </c>
    </row>
    <row r="33" spans="1:15" x14ac:dyDescent="0.35">
      <c r="A33" s="1">
        <v>43805</v>
      </c>
      <c r="B33" s="2">
        <v>9318</v>
      </c>
      <c r="C33" s="4"/>
      <c r="D33" s="4">
        <f t="shared" si="1"/>
        <v>9303.9881666666661</v>
      </c>
      <c r="O33" s="10">
        <f>SUM(E33:$E$43)</f>
        <v>12.2</v>
      </c>
    </row>
    <row r="34" spans="1:15" x14ac:dyDescent="0.35">
      <c r="A34" s="1">
        <v>43808</v>
      </c>
      <c r="B34" s="2">
        <v>9290</v>
      </c>
      <c r="C34" s="4"/>
      <c r="D34" s="4">
        <f t="shared" si="1"/>
        <v>9276.3806944444441</v>
      </c>
      <c r="E34">
        <v>12.2</v>
      </c>
      <c r="M34">
        <v>12.2</v>
      </c>
      <c r="O34" s="10">
        <f>SUM(E34:$E$43)</f>
        <v>12.2</v>
      </c>
    </row>
    <row r="35" spans="1:15" x14ac:dyDescent="0.35">
      <c r="A35" s="1">
        <v>43809</v>
      </c>
      <c r="B35" s="2">
        <v>9257</v>
      </c>
      <c r="C35" s="4"/>
      <c r="D35" s="4">
        <f t="shared" si="1"/>
        <v>9255.7143055555553</v>
      </c>
      <c r="O35" s="10">
        <f>SUM(E35:$E$43)</f>
        <v>0</v>
      </c>
    </row>
    <row r="36" spans="1:15" x14ac:dyDescent="0.35">
      <c r="A36" s="1">
        <v>43810</v>
      </c>
      <c r="B36" s="2">
        <v>9320</v>
      </c>
      <c r="C36" s="4"/>
      <c r="D36" s="4">
        <f t="shared" si="1"/>
        <v>9318.8349999999991</v>
      </c>
      <c r="O36" s="10">
        <f>SUM(E36:$E$43)</f>
        <v>0</v>
      </c>
    </row>
    <row r="37" spans="1:15" x14ac:dyDescent="0.35">
      <c r="A37" s="1">
        <v>43811</v>
      </c>
      <c r="B37" s="2">
        <v>9396</v>
      </c>
      <c r="C37" s="4"/>
      <c r="D37" s="4">
        <f t="shared" si="1"/>
        <v>9394.9560000000001</v>
      </c>
      <c r="O37" s="10">
        <f>SUM(E37:$E$43)</f>
        <v>0</v>
      </c>
    </row>
    <row r="38" spans="1:15" x14ac:dyDescent="0.35">
      <c r="A38" s="1">
        <v>43812</v>
      </c>
      <c r="B38" s="2">
        <v>9418</v>
      </c>
      <c r="C38" s="4"/>
      <c r="D38" s="4">
        <f t="shared" si="1"/>
        <v>9417.0843611111122</v>
      </c>
      <c r="O38" s="10">
        <f>SUM(E38:$E$43)</f>
        <v>0</v>
      </c>
    </row>
    <row r="39" spans="1:15" x14ac:dyDescent="0.35">
      <c r="A39" s="1">
        <v>43815</v>
      </c>
      <c r="B39" s="2">
        <v>9430</v>
      </c>
      <c r="C39" s="4"/>
      <c r="D39" s="4">
        <f t="shared" si="1"/>
        <v>9429.4761111111111</v>
      </c>
      <c r="O39" s="10">
        <f>SUM(E39:$E$43)</f>
        <v>0</v>
      </c>
    </row>
    <row r="40" spans="1:15" x14ac:dyDescent="0.35">
      <c r="A40" s="1">
        <v>43816</v>
      </c>
      <c r="B40" s="2">
        <v>9433</v>
      </c>
      <c r="C40" s="4"/>
      <c r="D40" s="4">
        <f t="shared" si="1"/>
        <v>9432.6069583333338</v>
      </c>
      <c r="O40" s="10">
        <f>SUM(E40:$E$43)</f>
        <v>0</v>
      </c>
    </row>
    <row r="41" spans="1:15" x14ac:dyDescent="0.35">
      <c r="A41" s="1">
        <v>43817</v>
      </c>
      <c r="B41" s="2">
        <v>9458</v>
      </c>
      <c r="C41" s="4"/>
      <c r="D41" s="4">
        <f t="shared" si="1"/>
        <v>9457.7372777777782</v>
      </c>
      <c r="O41" s="10">
        <f>SUM(E41:$E$43)</f>
        <v>0</v>
      </c>
    </row>
    <row r="42" spans="1:15" x14ac:dyDescent="0.35">
      <c r="A42" s="1">
        <v>43818</v>
      </c>
      <c r="B42" s="2">
        <v>9421</v>
      </c>
      <c r="C42" s="4"/>
      <c r="D42" s="4">
        <f t="shared" si="1"/>
        <v>9420.8691527777773</v>
      </c>
      <c r="O42" s="10">
        <f>SUM(E42:$E$43)</f>
        <v>0</v>
      </c>
    </row>
    <row r="43" spans="1:15" x14ac:dyDescent="0.35">
      <c r="A43" s="12">
        <v>43819</v>
      </c>
      <c r="B43" s="2">
        <v>9397</v>
      </c>
      <c r="C43" s="4"/>
      <c r="D43" s="4">
        <f t="shared" si="1"/>
        <v>9397</v>
      </c>
      <c r="O43" s="10">
        <f>SUM(E43:$E$43)</f>
        <v>0</v>
      </c>
    </row>
    <row r="44" spans="1:15" x14ac:dyDescent="0.35">
      <c r="A44" s="1"/>
      <c r="B44" s="2"/>
    </row>
    <row r="45" spans="1:15" x14ac:dyDescent="0.35">
      <c r="A45" s="1"/>
      <c r="B45" s="2"/>
      <c r="E45" s="2"/>
      <c r="N45" s="11"/>
      <c r="O45" s="11"/>
    </row>
    <row r="46" spans="1:15" x14ac:dyDescent="0.35">
      <c r="A46" s="1"/>
      <c r="B46" s="2"/>
      <c r="E46" s="2"/>
      <c r="N46" s="11"/>
      <c r="O46" s="11"/>
    </row>
    <row r="47" spans="1:15" x14ac:dyDescent="0.35">
      <c r="A47" s="1"/>
      <c r="B47" s="2"/>
      <c r="E47" s="2"/>
      <c r="N47" s="11"/>
      <c r="O47" s="11"/>
    </row>
    <row r="48" spans="1:15" x14ac:dyDescent="0.35">
      <c r="A48" s="1"/>
      <c r="B48" s="2"/>
      <c r="E48" s="2"/>
      <c r="N48" s="11"/>
      <c r="O48" s="11"/>
    </row>
    <row r="49" spans="1:15" x14ac:dyDescent="0.35">
      <c r="A49" s="1"/>
      <c r="B49" s="2"/>
      <c r="E49" s="2"/>
      <c r="N49" s="11"/>
      <c r="O49" s="11"/>
    </row>
    <row r="50" spans="1:15" x14ac:dyDescent="0.35">
      <c r="A50" s="1"/>
      <c r="B50" s="2"/>
      <c r="E50" s="2"/>
      <c r="N50" s="11"/>
      <c r="O50" s="11"/>
    </row>
    <row r="51" spans="1:15" x14ac:dyDescent="0.35">
      <c r="A51" s="1"/>
      <c r="B51" s="2"/>
      <c r="E51" s="2"/>
      <c r="N51" s="11"/>
      <c r="O51" s="11"/>
    </row>
    <row r="52" spans="1:15" x14ac:dyDescent="0.35">
      <c r="A52" s="1"/>
      <c r="B52" s="2"/>
      <c r="E52" s="2"/>
      <c r="N52" s="11"/>
      <c r="O52" s="11"/>
    </row>
    <row r="53" spans="1:15" x14ac:dyDescent="0.35">
      <c r="A53" s="1"/>
      <c r="B53" s="2"/>
      <c r="E53" s="2"/>
      <c r="N53" s="11"/>
      <c r="O53" s="11"/>
    </row>
    <row r="54" spans="1:15" x14ac:dyDescent="0.35">
      <c r="A54" s="1"/>
      <c r="B54" s="2"/>
      <c r="E54" s="2"/>
      <c r="N54" s="11"/>
      <c r="O54" s="11"/>
    </row>
    <row r="55" spans="1:15" x14ac:dyDescent="0.35">
      <c r="A55" s="1"/>
      <c r="B55" s="2"/>
      <c r="E55" s="2"/>
      <c r="N55" s="11"/>
      <c r="O55" s="11"/>
    </row>
    <row r="56" spans="1:15" x14ac:dyDescent="0.35">
      <c r="A56" s="1"/>
      <c r="B56" s="2"/>
      <c r="E56" s="2"/>
      <c r="N56" s="11"/>
      <c r="O56" s="11"/>
    </row>
    <row r="57" spans="1:15" x14ac:dyDescent="0.35">
      <c r="A57" s="1"/>
      <c r="B57" s="2"/>
      <c r="E57" s="2"/>
      <c r="N57" s="11"/>
      <c r="O57" s="11"/>
    </row>
    <row r="58" spans="1:15" x14ac:dyDescent="0.35">
      <c r="E58" s="2"/>
      <c r="N58" s="11"/>
      <c r="O58" s="11"/>
    </row>
    <row r="59" spans="1:15" x14ac:dyDescent="0.35">
      <c r="E59" s="2"/>
      <c r="N59" s="11"/>
      <c r="O59" s="11"/>
    </row>
    <row r="60" spans="1:15" x14ac:dyDescent="0.35">
      <c r="E60" s="2"/>
      <c r="N60" s="11"/>
      <c r="O60" s="11"/>
    </row>
    <row r="61" spans="1:15" x14ac:dyDescent="0.35">
      <c r="E61" s="2"/>
      <c r="N61" s="11"/>
      <c r="O61" s="11"/>
    </row>
    <row r="62" spans="1:15" x14ac:dyDescent="0.35">
      <c r="E62" s="2"/>
      <c r="N62" s="11"/>
      <c r="O62" s="11"/>
    </row>
    <row r="63" spans="1:15" x14ac:dyDescent="0.35">
      <c r="E63" s="2"/>
      <c r="N63" s="11"/>
      <c r="O63" s="11"/>
    </row>
  </sheetData>
  <mergeCells count="1">
    <mergeCell ref="A2:B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9D89-4B56-4192-8624-7AEE8F588C83}">
  <dimension ref="B2:F46"/>
  <sheetViews>
    <sheetView workbookViewId="0">
      <selection activeCell="Q7" sqref="Q7"/>
    </sheetView>
  </sheetViews>
  <sheetFormatPr baseColWidth="10" defaultColWidth="8.7265625" defaultRowHeight="14.5" x14ac:dyDescent="0.35"/>
  <cols>
    <col min="3" max="3" width="11.90625" bestFit="1" customWidth="1"/>
  </cols>
  <sheetData>
    <row r="2" spans="3:6" x14ac:dyDescent="0.35">
      <c r="E2" t="s">
        <v>25</v>
      </c>
      <c r="F2">
        <v>6500</v>
      </c>
    </row>
    <row r="4" spans="3:6" x14ac:dyDescent="0.35">
      <c r="C4" t="s">
        <v>23</v>
      </c>
      <c r="D4" t="s">
        <v>24</v>
      </c>
    </row>
    <row r="5" spans="3:6" x14ac:dyDescent="0.35">
      <c r="C5">
        <v>6200</v>
      </c>
      <c r="D5">
        <f>C5-$F$2</f>
        <v>-300</v>
      </c>
    </row>
    <row r="6" spans="3:6" x14ac:dyDescent="0.35">
      <c r="C6">
        <f>C5+20</f>
        <v>6220</v>
      </c>
      <c r="D6">
        <f t="shared" ref="D6:D37" si="0">C6-$F$2</f>
        <v>-280</v>
      </c>
    </row>
    <row r="7" spans="3:6" x14ac:dyDescent="0.35">
      <c r="C7">
        <f t="shared" ref="C7:C37" si="1">C6+20</f>
        <v>6240</v>
      </c>
      <c r="D7">
        <f t="shared" si="0"/>
        <v>-260</v>
      </c>
    </row>
    <row r="8" spans="3:6" x14ac:dyDescent="0.35">
      <c r="C8">
        <f t="shared" si="1"/>
        <v>6260</v>
      </c>
      <c r="D8">
        <f t="shared" si="0"/>
        <v>-240</v>
      </c>
    </row>
    <row r="9" spans="3:6" x14ac:dyDescent="0.35">
      <c r="C9">
        <f t="shared" si="1"/>
        <v>6280</v>
      </c>
      <c r="D9">
        <f t="shared" si="0"/>
        <v>-220</v>
      </c>
    </row>
    <row r="10" spans="3:6" x14ac:dyDescent="0.35">
      <c r="C10">
        <f t="shared" si="1"/>
        <v>6300</v>
      </c>
      <c r="D10">
        <f t="shared" si="0"/>
        <v>-200</v>
      </c>
    </row>
    <row r="11" spans="3:6" x14ac:dyDescent="0.35">
      <c r="C11">
        <f t="shared" si="1"/>
        <v>6320</v>
      </c>
      <c r="D11">
        <f t="shared" si="0"/>
        <v>-180</v>
      </c>
    </row>
    <row r="12" spans="3:6" x14ac:dyDescent="0.35">
      <c r="C12">
        <f t="shared" si="1"/>
        <v>6340</v>
      </c>
      <c r="D12">
        <f t="shared" si="0"/>
        <v>-160</v>
      </c>
    </row>
    <row r="13" spans="3:6" x14ac:dyDescent="0.35">
      <c r="C13">
        <f t="shared" si="1"/>
        <v>6360</v>
      </c>
      <c r="D13">
        <f t="shared" si="0"/>
        <v>-140</v>
      </c>
    </row>
    <row r="14" spans="3:6" x14ac:dyDescent="0.35">
      <c r="C14">
        <f t="shared" si="1"/>
        <v>6380</v>
      </c>
      <c r="D14">
        <f t="shared" si="0"/>
        <v>-120</v>
      </c>
    </row>
    <row r="15" spans="3:6" x14ac:dyDescent="0.35">
      <c r="C15">
        <f t="shared" si="1"/>
        <v>6400</v>
      </c>
      <c r="D15">
        <f t="shared" si="0"/>
        <v>-100</v>
      </c>
    </row>
    <row r="16" spans="3:6" x14ac:dyDescent="0.35">
      <c r="C16">
        <f t="shared" si="1"/>
        <v>6420</v>
      </c>
      <c r="D16">
        <f t="shared" si="0"/>
        <v>-80</v>
      </c>
    </row>
    <row r="17" spans="3:4" x14ac:dyDescent="0.35">
      <c r="C17">
        <f t="shared" si="1"/>
        <v>6440</v>
      </c>
      <c r="D17">
        <f t="shared" si="0"/>
        <v>-60</v>
      </c>
    </row>
    <row r="18" spans="3:4" x14ac:dyDescent="0.35">
      <c r="C18">
        <f t="shared" si="1"/>
        <v>6460</v>
      </c>
      <c r="D18">
        <f t="shared" si="0"/>
        <v>-40</v>
      </c>
    </row>
    <row r="19" spans="3:4" x14ac:dyDescent="0.35">
      <c r="C19">
        <f t="shared" si="1"/>
        <v>6480</v>
      </c>
      <c r="D19">
        <f t="shared" si="0"/>
        <v>-20</v>
      </c>
    </row>
    <row r="20" spans="3:4" x14ac:dyDescent="0.35">
      <c r="C20">
        <f t="shared" si="1"/>
        <v>6500</v>
      </c>
      <c r="D20">
        <f t="shared" si="0"/>
        <v>0</v>
      </c>
    </row>
    <row r="21" spans="3:4" x14ac:dyDescent="0.35">
      <c r="C21">
        <f t="shared" si="1"/>
        <v>6520</v>
      </c>
      <c r="D21">
        <f t="shared" si="0"/>
        <v>20</v>
      </c>
    </row>
    <row r="22" spans="3:4" x14ac:dyDescent="0.35">
      <c r="C22">
        <f t="shared" si="1"/>
        <v>6540</v>
      </c>
      <c r="D22">
        <f t="shared" si="0"/>
        <v>40</v>
      </c>
    </row>
    <row r="23" spans="3:4" x14ac:dyDescent="0.35">
      <c r="C23">
        <f t="shared" si="1"/>
        <v>6560</v>
      </c>
      <c r="D23">
        <f t="shared" si="0"/>
        <v>60</v>
      </c>
    </row>
    <row r="24" spans="3:4" x14ac:dyDescent="0.35">
      <c r="C24">
        <f t="shared" si="1"/>
        <v>6580</v>
      </c>
      <c r="D24">
        <f t="shared" si="0"/>
        <v>80</v>
      </c>
    </row>
    <row r="25" spans="3:4" x14ac:dyDescent="0.35">
      <c r="C25">
        <f t="shared" si="1"/>
        <v>6600</v>
      </c>
      <c r="D25">
        <f t="shared" si="0"/>
        <v>100</v>
      </c>
    </row>
    <row r="26" spans="3:4" x14ac:dyDescent="0.35">
      <c r="C26">
        <f t="shared" si="1"/>
        <v>6620</v>
      </c>
      <c r="D26">
        <f t="shared" si="0"/>
        <v>120</v>
      </c>
    </row>
    <row r="27" spans="3:4" x14ac:dyDescent="0.35">
      <c r="C27">
        <f t="shared" si="1"/>
        <v>6640</v>
      </c>
      <c r="D27">
        <f t="shared" si="0"/>
        <v>140</v>
      </c>
    </row>
    <row r="28" spans="3:4" x14ac:dyDescent="0.35">
      <c r="C28">
        <f t="shared" si="1"/>
        <v>6660</v>
      </c>
      <c r="D28">
        <f t="shared" si="0"/>
        <v>160</v>
      </c>
    </row>
    <row r="29" spans="3:4" x14ac:dyDescent="0.35">
      <c r="C29">
        <f t="shared" si="1"/>
        <v>6680</v>
      </c>
      <c r="D29">
        <f t="shared" si="0"/>
        <v>180</v>
      </c>
    </row>
    <row r="30" spans="3:4" x14ac:dyDescent="0.35">
      <c r="C30">
        <f t="shared" si="1"/>
        <v>6700</v>
      </c>
      <c r="D30">
        <f t="shared" si="0"/>
        <v>200</v>
      </c>
    </row>
    <row r="31" spans="3:4" x14ac:dyDescent="0.35">
      <c r="C31">
        <f t="shared" si="1"/>
        <v>6720</v>
      </c>
      <c r="D31">
        <f t="shared" si="0"/>
        <v>220</v>
      </c>
    </row>
    <row r="32" spans="3:4" x14ac:dyDescent="0.35">
      <c r="C32">
        <f t="shared" si="1"/>
        <v>6740</v>
      </c>
      <c r="D32">
        <f t="shared" si="0"/>
        <v>240</v>
      </c>
    </row>
    <row r="33" spans="2:4" x14ac:dyDescent="0.35">
      <c r="C33">
        <f t="shared" si="1"/>
        <v>6760</v>
      </c>
      <c r="D33">
        <f t="shared" si="0"/>
        <v>260</v>
      </c>
    </row>
    <row r="34" spans="2:4" x14ac:dyDescent="0.35">
      <c r="C34">
        <f t="shared" si="1"/>
        <v>6780</v>
      </c>
      <c r="D34">
        <f t="shared" si="0"/>
        <v>280</v>
      </c>
    </row>
    <row r="35" spans="2:4" x14ac:dyDescent="0.35">
      <c r="C35">
        <f t="shared" si="1"/>
        <v>6800</v>
      </c>
      <c r="D35">
        <f t="shared" si="0"/>
        <v>300</v>
      </c>
    </row>
    <row r="36" spans="2:4" x14ac:dyDescent="0.35">
      <c r="C36">
        <f t="shared" si="1"/>
        <v>6820</v>
      </c>
      <c r="D36">
        <f t="shared" si="0"/>
        <v>320</v>
      </c>
    </row>
    <row r="37" spans="2:4" x14ac:dyDescent="0.35">
      <c r="C37">
        <f t="shared" si="1"/>
        <v>6840</v>
      </c>
      <c r="D37">
        <f t="shared" si="0"/>
        <v>340</v>
      </c>
    </row>
    <row r="42" spans="2:4" x14ac:dyDescent="0.35">
      <c r="B42">
        <v>7649.9</v>
      </c>
    </row>
    <row r="43" spans="2:4" x14ac:dyDescent="0.35">
      <c r="B43">
        <v>2.5000000000000001E-2</v>
      </c>
    </row>
    <row r="44" spans="2:4" x14ac:dyDescent="0.35">
      <c r="B44">
        <v>30</v>
      </c>
      <c r="C44">
        <f>B42*(1+B43*(B44/B46))</f>
        <v>7665.8372916666667</v>
      </c>
    </row>
    <row r="45" spans="2:4" x14ac:dyDescent="0.35">
      <c r="B45">
        <v>65</v>
      </c>
      <c r="C45">
        <f>B42*(1+(B43*B45/B46))</f>
        <v>7684.4307986111107</v>
      </c>
    </row>
    <row r="46" spans="2:4" x14ac:dyDescent="0.35">
      <c r="B46">
        <v>360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0864-A857-4773-8242-5591075ACB53}">
  <dimension ref="A2:AB63"/>
  <sheetViews>
    <sheetView topLeftCell="A3" workbookViewId="0">
      <selection activeCell="F5" sqref="F5"/>
    </sheetView>
  </sheetViews>
  <sheetFormatPr baseColWidth="10" defaultColWidth="8.7265625" defaultRowHeight="14.5" x14ac:dyDescent="0.35"/>
  <cols>
    <col min="1" max="1" width="10" bestFit="1" customWidth="1"/>
    <col min="2" max="2" width="9.54296875" bestFit="1" customWidth="1"/>
    <col min="3" max="3" width="12.36328125" customWidth="1"/>
    <col min="5" max="5" width="10.6328125" bestFit="1" customWidth="1"/>
    <col min="6" max="6" width="14.26953125" bestFit="1" customWidth="1"/>
    <col min="7" max="7" width="4.26953125" customWidth="1"/>
    <col min="8" max="8" width="9.26953125" bestFit="1" customWidth="1"/>
    <col min="9" max="9" width="10" bestFit="1" customWidth="1"/>
    <col min="12" max="12" width="10.26953125" bestFit="1" customWidth="1"/>
    <col min="15" max="15" width="8.7265625" style="5"/>
  </cols>
  <sheetData>
    <row r="2" spans="1:28" x14ac:dyDescent="0.35">
      <c r="C2" s="15">
        <v>1</v>
      </c>
      <c r="D2" s="15"/>
      <c r="E2" s="18">
        <v>4</v>
      </c>
      <c r="F2" s="18"/>
      <c r="H2" s="17">
        <v>3</v>
      </c>
      <c r="I2" s="17"/>
      <c r="J2" s="16">
        <v>2</v>
      </c>
      <c r="K2" s="16"/>
      <c r="L2" s="16"/>
    </row>
    <row r="3" spans="1:28" x14ac:dyDescent="0.35">
      <c r="F3" t="s">
        <v>1</v>
      </c>
    </row>
    <row r="4" spans="1:28" x14ac:dyDescent="0.35">
      <c r="E4" s="6" t="s">
        <v>3</v>
      </c>
      <c r="F4" s="3">
        <v>-5.0000000000000001E-3</v>
      </c>
    </row>
    <row r="5" spans="1:28" x14ac:dyDescent="0.35">
      <c r="E5" s="6" t="s">
        <v>10</v>
      </c>
      <c r="H5" s="8" t="s">
        <v>3</v>
      </c>
      <c r="K5" t="s">
        <v>9</v>
      </c>
      <c r="L5" t="s">
        <v>9</v>
      </c>
    </row>
    <row r="6" spans="1:28" x14ac:dyDescent="0.35">
      <c r="B6" s="7" t="s">
        <v>4</v>
      </c>
      <c r="C6" t="s">
        <v>7</v>
      </c>
      <c r="D6" t="s">
        <v>0</v>
      </c>
      <c r="E6" s="6" t="s">
        <v>11</v>
      </c>
      <c r="F6" s="6" t="s">
        <v>12</v>
      </c>
      <c r="H6" s="8" t="s">
        <v>5</v>
      </c>
      <c r="K6" t="s">
        <v>8</v>
      </c>
      <c r="L6" t="s">
        <v>8</v>
      </c>
      <c r="N6" s="9" t="s">
        <v>13</v>
      </c>
      <c r="Y6" s="5" t="s">
        <v>7</v>
      </c>
      <c r="Z6" t="str">
        <f>D6</f>
        <v>Contado</v>
      </c>
      <c r="AA6" t="str">
        <f>E4</f>
        <v>Futuro</v>
      </c>
      <c r="AB6" t="str">
        <f>F6</f>
        <v>Noviembre</v>
      </c>
    </row>
    <row r="7" spans="1:28" x14ac:dyDescent="0.35">
      <c r="A7" s="7" t="s">
        <v>12</v>
      </c>
      <c r="B7" s="7" t="s">
        <v>11</v>
      </c>
      <c r="E7" s="1"/>
      <c r="F7" s="2"/>
      <c r="H7" s="8" t="s">
        <v>11</v>
      </c>
      <c r="I7" s="8" t="s">
        <v>12</v>
      </c>
      <c r="J7" t="s">
        <v>2</v>
      </c>
      <c r="K7" t="s">
        <v>11</v>
      </c>
      <c r="L7" t="s">
        <v>12</v>
      </c>
      <c r="M7" s="2"/>
      <c r="Y7" s="5"/>
    </row>
    <row r="8" spans="1:28" x14ac:dyDescent="0.35">
      <c r="A8">
        <f>$C$18-C8</f>
        <v>14</v>
      </c>
      <c r="B8">
        <f>$C$43-C8</f>
        <v>49</v>
      </c>
      <c r="C8" s="1">
        <v>43770</v>
      </c>
      <c r="D8" s="2">
        <v>9219</v>
      </c>
      <c r="E8" s="4">
        <f t="shared" ref="E8:E43" si="0">H8-K8</f>
        <v>9187.3259583333329</v>
      </c>
      <c r="F8" s="2">
        <f>I8-L8</f>
        <v>9213.5074166666654</v>
      </c>
      <c r="H8" s="4">
        <f t="shared" ref="H8:H43" si="1">D8*(1+$F$4*B8/360)</f>
        <v>9212.7259583333325</v>
      </c>
      <c r="I8" s="4">
        <f>D8*(1+$F$4*A8/360)</f>
        <v>9217.2074166666662</v>
      </c>
      <c r="K8">
        <f>SUM(J8:$J$43)</f>
        <v>25.4</v>
      </c>
      <c r="L8">
        <f>SUM($J8:J$18)</f>
        <v>3.7</v>
      </c>
      <c r="M8" s="2"/>
      <c r="N8" s="2">
        <f>F8-E8</f>
        <v>26.181458333332557</v>
      </c>
      <c r="Y8" s="5">
        <f t="shared" ref="Y8:AB43" si="2">C8</f>
        <v>43770</v>
      </c>
      <c r="Z8" s="4">
        <f t="shared" si="2"/>
        <v>9219</v>
      </c>
      <c r="AA8" s="4">
        <f t="shared" si="2"/>
        <v>9187.3259583333329</v>
      </c>
      <c r="AB8" s="4">
        <f t="shared" si="2"/>
        <v>9213.5074166666654</v>
      </c>
    </row>
    <row r="9" spans="1:28" x14ac:dyDescent="0.35">
      <c r="A9">
        <f t="shared" ref="A9:A18" si="3">$C$18-C9</f>
        <v>11</v>
      </c>
      <c r="B9">
        <f t="shared" ref="B9:B43" si="4">$C$43-C9</f>
        <v>46</v>
      </c>
      <c r="C9" s="1">
        <v>43773</v>
      </c>
      <c r="D9" s="2">
        <v>9309</v>
      </c>
      <c r="E9" s="4">
        <f t="shared" si="0"/>
        <v>9277.6525833333344</v>
      </c>
      <c r="F9" s="2">
        <f t="shared" ref="F9:F18" si="5">I9-L9</f>
        <v>9303.8777916666659</v>
      </c>
      <c r="H9" s="4">
        <f t="shared" si="1"/>
        <v>9303.052583333334</v>
      </c>
      <c r="I9" s="4">
        <f t="shared" ref="I9:I18" si="6">D9*(1+$F$4*A9/360)</f>
        <v>9307.5777916666666</v>
      </c>
      <c r="K9">
        <f>SUM(J9:$J$43)</f>
        <v>25.4</v>
      </c>
      <c r="L9">
        <f>SUM($J9:J$18)</f>
        <v>3.7</v>
      </c>
      <c r="M9" s="2"/>
      <c r="N9" s="2">
        <f t="shared" ref="N9:N18" si="7">F9-E9</f>
        <v>26.225208333331466</v>
      </c>
      <c r="Y9" s="5">
        <f t="shared" si="2"/>
        <v>43773</v>
      </c>
      <c r="Z9" s="4">
        <f t="shared" si="2"/>
        <v>9309</v>
      </c>
      <c r="AA9" s="4">
        <f t="shared" si="2"/>
        <v>9277.6525833333344</v>
      </c>
      <c r="AB9" s="4">
        <f t="shared" si="2"/>
        <v>9303.8777916666659</v>
      </c>
    </row>
    <row r="10" spans="1:28" x14ac:dyDescent="0.35">
      <c r="A10">
        <f t="shared" si="3"/>
        <v>10</v>
      </c>
      <c r="B10">
        <f t="shared" si="4"/>
        <v>45</v>
      </c>
      <c r="C10" s="1">
        <v>43774</v>
      </c>
      <c r="D10" s="2">
        <v>9306</v>
      </c>
      <c r="E10" s="4">
        <f t="shared" si="0"/>
        <v>9274.7837500000005</v>
      </c>
      <c r="F10" s="2">
        <f t="shared" si="5"/>
        <v>9301.0074999999997</v>
      </c>
      <c r="H10" s="4">
        <f t="shared" si="1"/>
        <v>9300.1837500000001</v>
      </c>
      <c r="I10" s="4">
        <f t="shared" si="6"/>
        <v>9304.7075000000004</v>
      </c>
      <c r="K10">
        <f>SUM(J10:$J$43)</f>
        <v>25.4</v>
      </c>
      <c r="L10">
        <f>SUM($J10:J$18)</f>
        <v>3.7</v>
      </c>
      <c r="M10" s="2"/>
      <c r="N10" s="2">
        <f t="shared" si="7"/>
        <v>26.2237499999992</v>
      </c>
      <c r="Y10" s="5">
        <f t="shared" si="2"/>
        <v>43774</v>
      </c>
      <c r="Z10" s="4">
        <f t="shared" si="2"/>
        <v>9306</v>
      </c>
      <c r="AA10" s="4">
        <f t="shared" si="2"/>
        <v>9274.7837500000005</v>
      </c>
      <c r="AB10" s="4">
        <f t="shared" si="2"/>
        <v>9301.0074999999997</v>
      </c>
    </row>
    <row r="11" spans="1:28" x14ac:dyDescent="0.35">
      <c r="A11">
        <f t="shared" si="3"/>
        <v>9</v>
      </c>
      <c r="B11">
        <f t="shared" si="4"/>
        <v>44</v>
      </c>
      <c r="C11" s="1">
        <v>43775</v>
      </c>
      <c r="D11" s="2">
        <v>9298</v>
      </c>
      <c r="E11" s="4">
        <f t="shared" si="0"/>
        <v>9266.9178888888891</v>
      </c>
      <c r="F11" s="2">
        <f t="shared" si="5"/>
        <v>9293.1377499999981</v>
      </c>
      <c r="H11" s="4">
        <f t="shared" si="1"/>
        <v>9292.3178888888888</v>
      </c>
      <c r="I11" s="4">
        <f t="shared" si="6"/>
        <v>9296.8377499999988</v>
      </c>
      <c r="K11">
        <f>SUM(J11:$J$43)</f>
        <v>25.4</v>
      </c>
      <c r="L11">
        <f>SUM($J11:J$18)</f>
        <v>3.7</v>
      </c>
      <c r="M11" s="2"/>
      <c r="N11" s="2">
        <f t="shared" si="7"/>
        <v>26.219861111108912</v>
      </c>
      <c r="Y11" s="5">
        <f t="shared" si="2"/>
        <v>43775</v>
      </c>
      <c r="Z11" s="4">
        <f t="shared" si="2"/>
        <v>9298</v>
      </c>
      <c r="AA11" s="4">
        <f t="shared" si="2"/>
        <v>9266.9178888888891</v>
      </c>
      <c r="AB11" s="4">
        <f t="shared" si="2"/>
        <v>9293.1377499999981</v>
      </c>
    </row>
    <row r="12" spans="1:28" x14ac:dyDescent="0.35">
      <c r="A12">
        <f t="shared" si="3"/>
        <v>8</v>
      </c>
      <c r="B12">
        <f t="shared" si="4"/>
        <v>43</v>
      </c>
      <c r="C12" s="1">
        <v>43776</v>
      </c>
      <c r="D12" s="2">
        <v>9345</v>
      </c>
      <c r="E12" s="4">
        <f t="shared" si="0"/>
        <v>9314.018958333334</v>
      </c>
      <c r="F12" s="2">
        <f t="shared" si="5"/>
        <v>9340.2616666666672</v>
      </c>
      <c r="H12" s="4">
        <f t="shared" si="1"/>
        <v>9339.4189583333336</v>
      </c>
      <c r="I12" s="4">
        <f t="shared" si="6"/>
        <v>9343.961666666668</v>
      </c>
      <c r="K12">
        <f>SUM(J12:$J$43)</f>
        <v>25.4</v>
      </c>
      <c r="L12">
        <f>SUM($J12:J$18)</f>
        <v>3.7</v>
      </c>
      <c r="M12" s="2"/>
      <c r="N12" s="2">
        <f t="shared" si="7"/>
        <v>26.242708333333212</v>
      </c>
      <c r="Y12" s="5">
        <f t="shared" si="2"/>
        <v>43776</v>
      </c>
      <c r="Z12" s="4">
        <f t="shared" si="2"/>
        <v>9345</v>
      </c>
      <c r="AA12" s="4">
        <f t="shared" si="2"/>
        <v>9314.018958333334</v>
      </c>
      <c r="AB12" s="4">
        <f t="shared" si="2"/>
        <v>9340.2616666666672</v>
      </c>
    </row>
    <row r="13" spans="1:28" x14ac:dyDescent="0.35">
      <c r="A13">
        <f t="shared" si="3"/>
        <v>7</v>
      </c>
      <c r="B13">
        <f t="shared" si="4"/>
        <v>42</v>
      </c>
      <c r="C13" s="1">
        <v>43777</v>
      </c>
      <c r="D13" s="2">
        <v>9297</v>
      </c>
      <c r="E13" s="4">
        <f t="shared" si="0"/>
        <v>9266.1767500000005</v>
      </c>
      <c r="F13" s="2">
        <f t="shared" si="5"/>
        <v>9292.3961249999993</v>
      </c>
      <c r="H13" s="4">
        <f t="shared" si="1"/>
        <v>9291.5767500000002</v>
      </c>
      <c r="I13" s="4">
        <f t="shared" si="6"/>
        <v>9296.096125</v>
      </c>
      <c r="K13">
        <f>SUM(J13:$J$43)</f>
        <v>25.4</v>
      </c>
      <c r="L13">
        <f>SUM($J13:J$18)</f>
        <v>3.7</v>
      </c>
      <c r="M13" s="2"/>
      <c r="N13" s="2">
        <f t="shared" si="7"/>
        <v>26.219374999998763</v>
      </c>
      <c r="Y13" s="5">
        <f t="shared" si="2"/>
        <v>43777</v>
      </c>
      <c r="Z13" s="4">
        <f t="shared" si="2"/>
        <v>9297</v>
      </c>
      <c r="AA13" s="4">
        <f t="shared" si="2"/>
        <v>9266.1767500000005</v>
      </c>
      <c r="AB13" s="4">
        <f t="shared" si="2"/>
        <v>9292.3961249999993</v>
      </c>
    </row>
    <row r="14" spans="1:28" x14ac:dyDescent="0.35">
      <c r="A14">
        <f t="shared" si="3"/>
        <v>4</v>
      </c>
      <c r="B14">
        <f t="shared" si="4"/>
        <v>39</v>
      </c>
      <c r="C14" s="1">
        <v>43780</v>
      </c>
      <c r="D14" s="2">
        <v>9316</v>
      </c>
      <c r="E14" s="4">
        <f t="shared" si="0"/>
        <v>9285.5538333333334</v>
      </c>
      <c r="F14" s="2">
        <f t="shared" si="5"/>
        <v>9311.7824444444432</v>
      </c>
      <c r="H14" s="4">
        <f t="shared" si="1"/>
        <v>9310.953833333333</v>
      </c>
      <c r="I14" s="4">
        <f t="shared" si="6"/>
        <v>9315.4824444444439</v>
      </c>
      <c r="K14">
        <f>SUM(J14:$J$43)</f>
        <v>25.4</v>
      </c>
      <c r="L14">
        <f>SUM($J14:J$18)</f>
        <v>3.7</v>
      </c>
      <c r="M14" s="2"/>
      <c r="N14" s="2">
        <f t="shared" si="7"/>
        <v>26.228611111109785</v>
      </c>
      <c r="Y14" s="5">
        <f t="shared" si="2"/>
        <v>43780</v>
      </c>
      <c r="Z14" s="4">
        <f t="shared" si="2"/>
        <v>9316</v>
      </c>
      <c r="AA14" s="4">
        <f t="shared" si="2"/>
        <v>9285.5538333333334</v>
      </c>
      <c r="AB14" s="4">
        <f t="shared" si="2"/>
        <v>9311.7824444444432</v>
      </c>
    </row>
    <row r="15" spans="1:28" x14ac:dyDescent="0.35">
      <c r="A15">
        <f t="shared" si="3"/>
        <v>3</v>
      </c>
      <c r="B15">
        <f t="shared" si="4"/>
        <v>38</v>
      </c>
      <c r="C15" s="1">
        <v>43781</v>
      </c>
      <c r="D15" s="2">
        <v>9340</v>
      </c>
      <c r="E15" s="4">
        <f t="shared" si="0"/>
        <v>9309.6705555555563</v>
      </c>
      <c r="F15" s="2">
        <f t="shared" si="5"/>
        <v>9335.9108333333315</v>
      </c>
      <c r="H15" s="4">
        <f t="shared" si="1"/>
        <v>9335.070555555556</v>
      </c>
      <c r="I15" s="4">
        <f t="shared" si="6"/>
        <v>9339.6108333333323</v>
      </c>
      <c r="J15">
        <v>3.7</v>
      </c>
      <c r="K15">
        <f>SUM(J15:$J$43)</f>
        <v>25.4</v>
      </c>
      <c r="L15">
        <f>SUM($J15:J$18)</f>
        <v>3.7</v>
      </c>
      <c r="M15" s="2"/>
      <c r="N15" s="2">
        <f t="shared" si="7"/>
        <v>26.240277777775191</v>
      </c>
      <c r="Y15" s="5">
        <f t="shared" si="2"/>
        <v>43781</v>
      </c>
      <c r="Z15" s="4">
        <f t="shared" si="2"/>
        <v>9340</v>
      </c>
      <c r="AA15" s="4">
        <f t="shared" si="2"/>
        <v>9309.6705555555563</v>
      </c>
      <c r="AB15" s="4">
        <f t="shared" si="2"/>
        <v>9335.9108333333315</v>
      </c>
    </row>
    <row r="16" spans="1:28" x14ac:dyDescent="0.35">
      <c r="A16">
        <f t="shared" si="3"/>
        <v>2</v>
      </c>
      <c r="B16">
        <f t="shared" si="4"/>
        <v>37</v>
      </c>
      <c r="C16" s="1">
        <v>43782</v>
      </c>
      <c r="D16" s="2">
        <v>9119</v>
      </c>
      <c r="E16" s="4">
        <f t="shared" si="0"/>
        <v>9092.613847222221</v>
      </c>
      <c r="F16" s="2">
        <f t="shared" si="5"/>
        <v>9118.7466944444441</v>
      </c>
      <c r="H16" s="4">
        <f t="shared" si="1"/>
        <v>9114.3138472222217</v>
      </c>
      <c r="I16" s="4">
        <f t="shared" si="6"/>
        <v>9118.7466944444441</v>
      </c>
      <c r="K16">
        <f>SUM(J16:$J$43)</f>
        <v>21.7</v>
      </c>
      <c r="L16">
        <f>SUM($J16:J$18)</f>
        <v>0</v>
      </c>
      <c r="M16" s="2"/>
      <c r="N16" s="2">
        <f t="shared" si="7"/>
        <v>26.132847222223063</v>
      </c>
      <c r="Y16" s="5">
        <f t="shared" si="2"/>
        <v>43782</v>
      </c>
      <c r="Z16" s="4">
        <f t="shared" si="2"/>
        <v>9119</v>
      </c>
      <c r="AA16" s="4">
        <f t="shared" si="2"/>
        <v>9092.613847222221</v>
      </c>
      <c r="AB16" s="4">
        <f t="shared" si="2"/>
        <v>9118.7466944444441</v>
      </c>
    </row>
    <row r="17" spans="1:28" x14ac:dyDescent="0.35">
      <c r="A17">
        <f t="shared" si="3"/>
        <v>1</v>
      </c>
      <c r="B17">
        <f t="shared" si="4"/>
        <v>36</v>
      </c>
      <c r="C17" s="1">
        <v>43783</v>
      </c>
      <c r="D17" s="2">
        <v>9086</v>
      </c>
      <c r="E17" s="4">
        <f t="shared" si="0"/>
        <v>9059.7569999999996</v>
      </c>
      <c r="F17" s="2">
        <f t="shared" si="5"/>
        <v>9085.873805555555</v>
      </c>
      <c r="H17" s="4">
        <f t="shared" si="1"/>
        <v>9081.4570000000003</v>
      </c>
      <c r="I17" s="4">
        <f t="shared" si="6"/>
        <v>9085.873805555555</v>
      </c>
      <c r="K17">
        <f>SUM(J17:$J$43)</f>
        <v>21.7</v>
      </c>
      <c r="L17">
        <f>SUM($J17:J$18)</f>
        <v>0</v>
      </c>
      <c r="M17" s="2"/>
      <c r="N17" s="2">
        <f t="shared" si="7"/>
        <v>26.116805555555402</v>
      </c>
      <c r="Y17" s="5">
        <f t="shared" si="2"/>
        <v>43783</v>
      </c>
      <c r="Z17" s="4">
        <f t="shared" si="2"/>
        <v>9086</v>
      </c>
      <c r="AA17" s="4">
        <f t="shared" si="2"/>
        <v>9059.7569999999996</v>
      </c>
      <c r="AB17" s="4">
        <f t="shared" si="2"/>
        <v>9085.873805555555</v>
      </c>
    </row>
    <row r="18" spans="1:28" x14ac:dyDescent="0.35">
      <c r="A18">
        <f t="shared" si="3"/>
        <v>0</v>
      </c>
      <c r="B18">
        <f t="shared" si="4"/>
        <v>35</v>
      </c>
      <c r="C18" s="1">
        <v>43784</v>
      </c>
      <c r="D18" s="2">
        <v>9179</v>
      </c>
      <c r="E18" s="4">
        <f t="shared" si="0"/>
        <v>9152.8379861111116</v>
      </c>
      <c r="F18" s="2">
        <f t="shared" si="5"/>
        <v>9179</v>
      </c>
      <c r="H18" s="4">
        <f t="shared" si="1"/>
        <v>9174.5379861111123</v>
      </c>
      <c r="I18" s="4">
        <f t="shared" si="6"/>
        <v>9179</v>
      </c>
      <c r="K18">
        <f>SUM(J18:$J$43)</f>
        <v>21.7</v>
      </c>
      <c r="L18">
        <f>SUM($J18:J$18)</f>
        <v>0</v>
      </c>
      <c r="M18" s="2"/>
      <c r="N18" s="2">
        <f t="shared" si="7"/>
        <v>26.162013888888396</v>
      </c>
      <c r="Y18" s="5">
        <f t="shared" si="2"/>
        <v>43784</v>
      </c>
      <c r="Z18" s="4">
        <f t="shared" si="2"/>
        <v>9179</v>
      </c>
      <c r="AA18" s="4">
        <f t="shared" si="2"/>
        <v>9152.8379861111116</v>
      </c>
      <c r="AB18" s="4">
        <f t="shared" si="2"/>
        <v>9179</v>
      </c>
    </row>
    <row r="19" spans="1:28" x14ac:dyDescent="0.35">
      <c r="B19">
        <f t="shared" si="4"/>
        <v>32</v>
      </c>
      <c r="C19" s="1">
        <v>43787</v>
      </c>
      <c r="D19" s="2">
        <v>9183</v>
      </c>
      <c r="E19" s="4">
        <f t="shared" si="0"/>
        <v>9157.2186666666657</v>
      </c>
      <c r="F19" s="2"/>
      <c r="H19" s="4">
        <f t="shared" si="1"/>
        <v>9178.9186666666665</v>
      </c>
      <c r="I19" s="4"/>
      <c r="K19">
        <f>SUM(J19:$J$43)</f>
        <v>21.7</v>
      </c>
      <c r="M19" s="2"/>
      <c r="Y19" s="5">
        <f t="shared" si="2"/>
        <v>43787</v>
      </c>
      <c r="Z19" s="4">
        <f t="shared" si="2"/>
        <v>9183</v>
      </c>
      <c r="AA19" s="4">
        <f t="shared" si="2"/>
        <v>9157.2186666666657</v>
      </c>
      <c r="AB19" s="4">
        <f t="shared" si="2"/>
        <v>0</v>
      </c>
    </row>
    <row r="20" spans="1:28" x14ac:dyDescent="0.35">
      <c r="B20">
        <f t="shared" si="4"/>
        <v>31</v>
      </c>
      <c r="C20" s="1">
        <v>43788</v>
      </c>
      <c r="D20" s="2">
        <v>9174</v>
      </c>
      <c r="E20" s="4">
        <f t="shared" si="0"/>
        <v>9148.3500833333328</v>
      </c>
      <c r="F20" s="2"/>
      <c r="H20" s="4">
        <f t="shared" si="1"/>
        <v>9170.0500833333335</v>
      </c>
      <c r="I20" s="4"/>
      <c r="J20">
        <v>9.5</v>
      </c>
      <c r="K20">
        <f>SUM(J20:$J$43)</f>
        <v>21.7</v>
      </c>
      <c r="M20" s="2"/>
      <c r="Y20" s="5">
        <f t="shared" si="2"/>
        <v>43788</v>
      </c>
      <c r="Z20" s="4">
        <f t="shared" si="2"/>
        <v>9174</v>
      </c>
      <c r="AA20" s="4">
        <f t="shared" si="2"/>
        <v>9148.3500833333328</v>
      </c>
      <c r="AB20" s="4">
        <f t="shared" si="2"/>
        <v>0</v>
      </c>
    </row>
    <row r="21" spans="1:28" x14ac:dyDescent="0.35">
      <c r="B21">
        <f t="shared" si="4"/>
        <v>30</v>
      </c>
      <c r="C21" s="1">
        <v>43789</v>
      </c>
      <c r="D21" s="2">
        <v>9110</v>
      </c>
      <c r="E21" s="4">
        <f t="shared" si="0"/>
        <v>9094.0041666666657</v>
      </c>
      <c r="F21" s="2"/>
      <c r="H21" s="4">
        <f t="shared" si="1"/>
        <v>9106.2041666666664</v>
      </c>
      <c r="I21" s="4"/>
      <c r="K21">
        <f>SUM(J21:$J$43)</f>
        <v>12.2</v>
      </c>
      <c r="M21" s="2"/>
      <c r="Y21" s="5">
        <f t="shared" si="2"/>
        <v>43789</v>
      </c>
      <c r="Z21" s="4">
        <f t="shared" si="2"/>
        <v>9110</v>
      </c>
      <c r="AA21" s="4">
        <f t="shared" si="2"/>
        <v>9094.0041666666657</v>
      </c>
      <c r="AB21" s="4">
        <f t="shared" si="2"/>
        <v>0</v>
      </c>
    </row>
    <row r="22" spans="1:28" x14ac:dyDescent="0.35">
      <c r="B22">
        <f t="shared" si="4"/>
        <v>29</v>
      </c>
      <c r="C22" s="1">
        <v>43790</v>
      </c>
      <c r="D22" s="2">
        <v>9140</v>
      </c>
      <c r="E22" s="4">
        <f t="shared" si="0"/>
        <v>9124.118611111111</v>
      </c>
      <c r="F22" s="2"/>
      <c r="H22" s="4">
        <f t="shared" si="1"/>
        <v>9136.3186111111117</v>
      </c>
      <c r="I22" s="4"/>
      <c r="K22">
        <f>SUM(J22:$J$43)</f>
        <v>12.2</v>
      </c>
      <c r="M22" s="2"/>
      <c r="Y22" s="5">
        <f t="shared" si="2"/>
        <v>43790</v>
      </c>
      <c r="Z22" s="4">
        <f t="shared" si="2"/>
        <v>9140</v>
      </c>
      <c r="AA22" s="4">
        <f t="shared" si="2"/>
        <v>9124.118611111111</v>
      </c>
      <c r="AB22" s="4">
        <f t="shared" si="2"/>
        <v>0</v>
      </c>
    </row>
    <row r="23" spans="1:28" x14ac:dyDescent="0.35">
      <c r="B23">
        <f t="shared" si="4"/>
        <v>28</v>
      </c>
      <c r="C23" s="1">
        <v>43791</v>
      </c>
      <c r="D23" s="2">
        <v>9195</v>
      </c>
      <c r="E23" s="4">
        <f t="shared" si="0"/>
        <v>9179.2241666666669</v>
      </c>
      <c r="F23" s="2"/>
      <c r="H23" s="4">
        <f t="shared" si="1"/>
        <v>9191.4241666666676</v>
      </c>
      <c r="I23" s="4"/>
      <c r="K23">
        <f>SUM(J23:$J$43)</f>
        <v>12.2</v>
      </c>
      <c r="M23" s="2"/>
      <c r="Y23" s="5">
        <f t="shared" si="2"/>
        <v>43791</v>
      </c>
      <c r="Z23" s="4">
        <f t="shared" si="2"/>
        <v>9195</v>
      </c>
      <c r="AA23" s="4">
        <f t="shared" si="2"/>
        <v>9179.2241666666669</v>
      </c>
      <c r="AB23" s="4">
        <f t="shared" si="2"/>
        <v>0</v>
      </c>
    </row>
    <row r="24" spans="1:28" x14ac:dyDescent="0.35">
      <c r="B24">
        <f t="shared" si="4"/>
        <v>25</v>
      </c>
      <c r="C24" s="1">
        <v>43794</v>
      </c>
      <c r="D24" s="2">
        <v>9248</v>
      </c>
      <c r="E24" s="4">
        <f t="shared" si="0"/>
        <v>9232.5888888888876</v>
      </c>
      <c r="F24" s="2"/>
      <c r="H24" s="4">
        <f t="shared" si="1"/>
        <v>9244.7888888888883</v>
      </c>
      <c r="I24" s="4"/>
      <c r="K24">
        <f>SUM(J24:$J$43)</f>
        <v>12.2</v>
      </c>
      <c r="M24" s="2"/>
      <c r="Y24" s="5">
        <f t="shared" si="2"/>
        <v>43794</v>
      </c>
      <c r="Z24" s="4">
        <f t="shared" si="2"/>
        <v>9248</v>
      </c>
      <c r="AA24" s="4">
        <f t="shared" si="2"/>
        <v>9232.5888888888876</v>
      </c>
      <c r="AB24" s="4">
        <f t="shared" si="2"/>
        <v>0</v>
      </c>
    </row>
    <row r="25" spans="1:28" x14ac:dyDescent="0.35">
      <c r="B25">
        <f t="shared" si="4"/>
        <v>24</v>
      </c>
      <c r="C25" s="1">
        <v>43795</v>
      </c>
      <c r="D25" s="2">
        <v>9264</v>
      </c>
      <c r="E25" s="4">
        <f t="shared" si="0"/>
        <v>9248.7119999999995</v>
      </c>
      <c r="F25" s="2"/>
      <c r="H25" s="4">
        <f t="shared" si="1"/>
        <v>9260.9120000000003</v>
      </c>
      <c r="I25" s="4"/>
      <c r="K25">
        <f>SUM(J25:$J$43)</f>
        <v>12.2</v>
      </c>
      <c r="M25" s="2"/>
      <c r="Y25" s="5">
        <f t="shared" si="2"/>
        <v>43795</v>
      </c>
      <c r="Z25" s="4">
        <f t="shared" si="2"/>
        <v>9264</v>
      </c>
      <c r="AA25" s="4">
        <f t="shared" si="2"/>
        <v>9248.7119999999995</v>
      </c>
      <c r="AB25" s="4">
        <f t="shared" si="2"/>
        <v>0</v>
      </c>
    </row>
    <row r="26" spans="1:28" x14ac:dyDescent="0.35">
      <c r="B26">
        <f t="shared" si="4"/>
        <v>23</v>
      </c>
      <c r="C26" s="1">
        <v>43796</v>
      </c>
      <c r="D26" s="2">
        <v>9292</v>
      </c>
      <c r="E26" s="4">
        <f t="shared" si="0"/>
        <v>9276.8317222222213</v>
      </c>
      <c r="F26" s="2"/>
      <c r="H26" s="4">
        <f t="shared" si="1"/>
        <v>9289.031722222222</v>
      </c>
      <c r="I26" s="4"/>
      <c r="K26">
        <f>SUM(J26:$J$43)</f>
        <v>12.2</v>
      </c>
      <c r="M26" s="2"/>
      <c r="Y26" s="5">
        <f t="shared" si="2"/>
        <v>43796</v>
      </c>
      <c r="Z26" s="4">
        <f t="shared" si="2"/>
        <v>9292</v>
      </c>
      <c r="AA26" s="4">
        <f t="shared" si="2"/>
        <v>9276.8317222222213</v>
      </c>
      <c r="AB26" s="4">
        <f t="shared" si="2"/>
        <v>0</v>
      </c>
    </row>
    <row r="27" spans="1:28" x14ac:dyDescent="0.35">
      <c r="B27">
        <f t="shared" si="4"/>
        <v>22</v>
      </c>
      <c r="C27" s="1">
        <v>43797</v>
      </c>
      <c r="D27" s="2">
        <v>9283</v>
      </c>
      <c r="E27" s="4">
        <f t="shared" si="0"/>
        <v>9267.9635277777779</v>
      </c>
      <c r="F27" s="2"/>
      <c r="H27" s="4">
        <f t="shared" si="1"/>
        <v>9280.1635277777787</v>
      </c>
      <c r="I27" s="4"/>
      <c r="K27">
        <f>SUM(J27:$J$43)</f>
        <v>12.2</v>
      </c>
      <c r="M27" s="2"/>
      <c r="Y27" s="5">
        <f t="shared" si="2"/>
        <v>43797</v>
      </c>
      <c r="Z27" s="4">
        <f t="shared" si="2"/>
        <v>9283</v>
      </c>
      <c r="AA27" s="4">
        <f t="shared" si="2"/>
        <v>9267.9635277777779</v>
      </c>
      <c r="AB27" s="4">
        <f t="shared" si="2"/>
        <v>0</v>
      </c>
    </row>
    <row r="28" spans="1:28" x14ac:dyDescent="0.35">
      <c r="B28">
        <f t="shared" si="4"/>
        <v>21</v>
      </c>
      <c r="C28" s="1">
        <v>43798</v>
      </c>
      <c r="D28" s="2">
        <v>9307</v>
      </c>
      <c r="E28" s="4">
        <f t="shared" si="0"/>
        <v>9292.085458333333</v>
      </c>
      <c r="F28" s="2"/>
      <c r="H28" s="4">
        <f t="shared" si="1"/>
        <v>9304.2854583333337</v>
      </c>
      <c r="I28" s="4"/>
      <c r="K28">
        <f>SUM(J28:$J$43)</f>
        <v>12.2</v>
      </c>
      <c r="M28" s="2"/>
      <c r="Y28" s="5">
        <f t="shared" si="2"/>
        <v>43798</v>
      </c>
      <c r="Z28" s="4">
        <f t="shared" si="2"/>
        <v>9307</v>
      </c>
      <c r="AA28" s="4">
        <f t="shared" si="2"/>
        <v>9292.085458333333</v>
      </c>
      <c r="AB28" s="4">
        <f t="shared" si="2"/>
        <v>0</v>
      </c>
    </row>
    <row r="29" spans="1:28" x14ac:dyDescent="0.35">
      <c r="B29">
        <f t="shared" si="4"/>
        <v>18</v>
      </c>
      <c r="C29" s="1">
        <v>43801</v>
      </c>
      <c r="D29" s="2">
        <v>9097</v>
      </c>
      <c r="E29" s="4">
        <f t="shared" si="0"/>
        <v>9082.5257499999989</v>
      </c>
      <c r="F29" s="2"/>
      <c r="H29" s="4">
        <f t="shared" si="1"/>
        <v>9094.7257499999996</v>
      </c>
      <c r="I29" s="4"/>
      <c r="K29">
        <f>SUM(J29:$J$43)</f>
        <v>12.2</v>
      </c>
      <c r="M29" s="2"/>
      <c r="Y29" s="5">
        <f t="shared" si="2"/>
        <v>43801</v>
      </c>
      <c r="Z29" s="4">
        <f t="shared" si="2"/>
        <v>9097</v>
      </c>
      <c r="AA29" s="4">
        <f t="shared" si="2"/>
        <v>9082.5257499999989</v>
      </c>
      <c r="AB29" s="4">
        <f t="shared" si="2"/>
        <v>0</v>
      </c>
    </row>
    <row r="30" spans="1:28" x14ac:dyDescent="0.35">
      <c r="B30">
        <f t="shared" si="4"/>
        <v>17</v>
      </c>
      <c r="C30" s="1">
        <v>43802</v>
      </c>
      <c r="D30" s="2">
        <v>9072</v>
      </c>
      <c r="E30" s="4">
        <f t="shared" si="0"/>
        <v>9057.6579999999994</v>
      </c>
      <c r="F30" s="2"/>
      <c r="H30" s="4">
        <f t="shared" si="1"/>
        <v>9069.8580000000002</v>
      </c>
      <c r="I30" s="4"/>
      <c r="K30">
        <f>SUM(J30:$J$43)</f>
        <v>12.2</v>
      </c>
      <c r="M30" s="2"/>
      <c r="Y30" s="5">
        <f t="shared" si="2"/>
        <v>43802</v>
      </c>
      <c r="Z30" s="4">
        <f t="shared" si="2"/>
        <v>9072</v>
      </c>
      <c r="AA30" s="4">
        <f t="shared" si="2"/>
        <v>9057.6579999999994</v>
      </c>
      <c r="AB30" s="4">
        <f t="shared" si="2"/>
        <v>0</v>
      </c>
    </row>
    <row r="31" spans="1:28" x14ac:dyDescent="0.35">
      <c r="B31">
        <f t="shared" si="4"/>
        <v>16</v>
      </c>
      <c r="C31" s="1">
        <v>43803</v>
      </c>
      <c r="D31" s="2">
        <v>9215</v>
      </c>
      <c r="E31" s="4">
        <f t="shared" si="0"/>
        <v>9200.7522222222215</v>
      </c>
      <c r="F31" s="2"/>
      <c r="H31" s="4">
        <f t="shared" si="1"/>
        <v>9212.9522222222222</v>
      </c>
      <c r="I31" s="4"/>
      <c r="K31">
        <f>SUM(J31:$J$43)</f>
        <v>12.2</v>
      </c>
      <c r="M31" s="2"/>
      <c r="Y31" s="5">
        <f t="shared" si="2"/>
        <v>43803</v>
      </c>
      <c r="Z31" s="4">
        <f t="shared" si="2"/>
        <v>9215</v>
      </c>
      <c r="AA31" s="4">
        <f t="shared" si="2"/>
        <v>9200.7522222222215</v>
      </c>
      <c r="AB31" s="4">
        <f t="shared" si="2"/>
        <v>0</v>
      </c>
    </row>
    <row r="32" spans="1:28" x14ac:dyDescent="0.35">
      <c r="B32">
        <f t="shared" si="4"/>
        <v>15</v>
      </c>
      <c r="C32" s="1">
        <v>43804</v>
      </c>
      <c r="D32" s="2">
        <v>9176</v>
      </c>
      <c r="E32" s="4">
        <f t="shared" si="0"/>
        <v>9161.8883333333324</v>
      </c>
      <c r="F32" s="2"/>
      <c r="H32" s="4">
        <f t="shared" si="1"/>
        <v>9174.0883333333331</v>
      </c>
      <c r="I32" s="4"/>
      <c r="K32">
        <f>SUM(J32:$J$43)</f>
        <v>12.2</v>
      </c>
      <c r="M32" s="2"/>
      <c r="Y32" s="5">
        <f t="shared" si="2"/>
        <v>43804</v>
      </c>
      <c r="Z32" s="4">
        <f t="shared" si="2"/>
        <v>9176</v>
      </c>
      <c r="AA32" s="4">
        <f t="shared" si="2"/>
        <v>9161.8883333333324</v>
      </c>
      <c r="AB32" s="4">
        <f t="shared" si="2"/>
        <v>0</v>
      </c>
    </row>
    <row r="33" spans="2:28" x14ac:dyDescent="0.35">
      <c r="B33">
        <f t="shared" si="4"/>
        <v>14</v>
      </c>
      <c r="C33" s="1">
        <v>43805</v>
      </c>
      <c r="D33" s="2">
        <v>9318</v>
      </c>
      <c r="E33" s="4">
        <f t="shared" si="0"/>
        <v>9303.9881666666661</v>
      </c>
      <c r="F33" s="2"/>
      <c r="H33" s="4">
        <f t="shared" si="1"/>
        <v>9316.1881666666668</v>
      </c>
      <c r="I33" s="4"/>
      <c r="K33">
        <f>SUM(J33:$J$43)</f>
        <v>12.2</v>
      </c>
      <c r="M33" s="2"/>
      <c r="Y33" s="5">
        <f t="shared" si="2"/>
        <v>43805</v>
      </c>
      <c r="Z33" s="4">
        <f t="shared" si="2"/>
        <v>9318</v>
      </c>
      <c r="AA33" s="4">
        <f t="shared" si="2"/>
        <v>9303.9881666666661</v>
      </c>
      <c r="AB33" s="4">
        <f t="shared" si="2"/>
        <v>0</v>
      </c>
    </row>
    <row r="34" spans="2:28" x14ac:dyDescent="0.35">
      <c r="B34">
        <f t="shared" si="4"/>
        <v>11</v>
      </c>
      <c r="C34" s="1">
        <v>43808</v>
      </c>
      <c r="D34" s="2">
        <v>9290</v>
      </c>
      <c r="E34" s="4">
        <f t="shared" si="0"/>
        <v>9276.3806944444441</v>
      </c>
      <c r="F34" s="2"/>
      <c r="H34" s="4">
        <f t="shared" si="1"/>
        <v>9288.5806944444448</v>
      </c>
      <c r="I34" s="4"/>
      <c r="J34">
        <v>12.2</v>
      </c>
      <c r="K34">
        <f>SUM(J34:$J$43)</f>
        <v>12.2</v>
      </c>
      <c r="M34" s="2"/>
      <c r="Y34" s="5">
        <f t="shared" si="2"/>
        <v>43808</v>
      </c>
      <c r="Z34" s="4">
        <f t="shared" si="2"/>
        <v>9290</v>
      </c>
      <c r="AA34" s="4">
        <f t="shared" si="2"/>
        <v>9276.3806944444441</v>
      </c>
      <c r="AB34" s="4">
        <f t="shared" si="2"/>
        <v>0</v>
      </c>
    </row>
    <row r="35" spans="2:28" x14ac:dyDescent="0.35">
      <c r="B35">
        <f t="shared" si="4"/>
        <v>10</v>
      </c>
      <c r="C35" s="1">
        <v>43809</v>
      </c>
      <c r="D35" s="2">
        <v>9257</v>
      </c>
      <c r="E35" s="4">
        <f t="shared" si="0"/>
        <v>9255.7143055555553</v>
      </c>
      <c r="F35" s="2"/>
      <c r="H35" s="4">
        <f t="shared" si="1"/>
        <v>9255.7143055555553</v>
      </c>
      <c r="I35" s="4"/>
      <c r="K35">
        <f>SUM(J35:$J$43)</f>
        <v>0</v>
      </c>
      <c r="M35" s="2"/>
      <c r="Y35" s="5">
        <f t="shared" si="2"/>
        <v>43809</v>
      </c>
      <c r="Z35" s="4">
        <f t="shared" si="2"/>
        <v>9257</v>
      </c>
      <c r="AA35" s="4">
        <f t="shared" si="2"/>
        <v>9255.7143055555553</v>
      </c>
      <c r="AB35" s="4">
        <f t="shared" si="2"/>
        <v>0</v>
      </c>
    </row>
    <row r="36" spans="2:28" x14ac:dyDescent="0.35">
      <c r="B36">
        <f t="shared" si="4"/>
        <v>9</v>
      </c>
      <c r="C36" s="1">
        <v>43810</v>
      </c>
      <c r="D36" s="2">
        <v>9320</v>
      </c>
      <c r="E36" s="4">
        <f t="shared" si="0"/>
        <v>9318.8349999999991</v>
      </c>
      <c r="F36" s="2"/>
      <c r="H36" s="4">
        <f t="shared" si="1"/>
        <v>9318.8349999999991</v>
      </c>
      <c r="I36" s="4"/>
      <c r="K36">
        <f>SUM(J36:$J$43)</f>
        <v>0</v>
      </c>
      <c r="M36" s="2"/>
      <c r="Y36" s="5">
        <f t="shared" si="2"/>
        <v>43810</v>
      </c>
      <c r="Z36" s="4">
        <f t="shared" si="2"/>
        <v>9320</v>
      </c>
      <c r="AA36" s="4">
        <f t="shared" si="2"/>
        <v>9318.8349999999991</v>
      </c>
      <c r="AB36" s="4">
        <f t="shared" si="2"/>
        <v>0</v>
      </c>
    </row>
    <row r="37" spans="2:28" x14ac:dyDescent="0.35">
      <c r="B37">
        <f t="shared" si="4"/>
        <v>8</v>
      </c>
      <c r="C37" s="1">
        <v>43811</v>
      </c>
      <c r="D37" s="2">
        <v>9396</v>
      </c>
      <c r="E37" s="4">
        <f t="shared" si="0"/>
        <v>9394.9560000000001</v>
      </c>
      <c r="F37" s="2"/>
      <c r="H37" s="4">
        <f t="shared" si="1"/>
        <v>9394.9560000000001</v>
      </c>
      <c r="I37" s="4"/>
      <c r="K37">
        <f>SUM(J37:$J$43)</f>
        <v>0</v>
      </c>
      <c r="M37" s="2"/>
      <c r="Y37" s="5">
        <f t="shared" si="2"/>
        <v>43811</v>
      </c>
      <c r="Z37" s="4">
        <f t="shared" si="2"/>
        <v>9396</v>
      </c>
      <c r="AA37" s="4">
        <f t="shared" si="2"/>
        <v>9394.9560000000001</v>
      </c>
      <c r="AB37" s="4">
        <f t="shared" si="2"/>
        <v>0</v>
      </c>
    </row>
    <row r="38" spans="2:28" x14ac:dyDescent="0.35">
      <c r="B38">
        <f t="shared" si="4"/>
        <v>7</v>
      </c>
      <c r="C38" s="1">
        <v>43812</v>
      </c>
      <c r="D38" s="2">
        <v>9418</v>
      </c>
      <c r="E38" s="4">
        <f t="shared" si="0"/>
        <v>9417.0843611111122</v>
      </c>
      <c r="F38" s="2"/>
      <c r="H38" s="4">
        <f t="shared" si="1"/>
        <v>9417.0843611111122</v>
      </c>
      <c r="I38" s="4"/>
      <c r="K38">
        <f>SUM(J38:$J$43)</f>
        <v>0</v>
      </c>
      <c r="M38" s="2"/>
      <c r="Y38" s="5">
        <f t="shared" si="2"/>
        <v>43812</v>
      </c>
      <c r="Z38" s="4">
        <f t="shared" si="2"/>
        <v>9418</v>
      </c>
      <c r="AA38" s="4">
        <f t="shared" si="2"/>
        <v>9417.0843611111122</v>
      </c>
      <c r="AB38" s="4">
        <f t="shared" si="2"/>
        <v>0</v>
      </c>
    </row>
    <row r="39" spans="2:28" x14ac:dyDescent="0.35">
      <c r="B39">
        <f t="shared" si="4"/>
        <v>4</v>
      </c>
      <c r="C39" s="1">
        <v>43815</v>
      </c>
      <c r="D39" s="2">
        <v>9430</v>
      </c>
      <c r="E39" s="4">
        <f t="shared" si="0"/>
        <v>9429.4761111111111</v>
      </c>
      <c r="F39" s="2"/>
      <c r="H39" s="4">
        <f t="shared" si="1"/>
        <v>9429.4761111111111</v>
      </c>
      <c r="I39" s="4"/>
      <c r="K39">
        <f>SUM(J39:$J$43)</f>
        <v>0</v>
      </c>
      <c r="M39" s="2"/>
      <c r="Y39" s="5">
        <f t="shared" si="2"/>
        <v>43815</v>
      </c>
      <c r="Z39" s="4">
        <f t="shared" si="2"/>
        <v>9430</v>
      </c>
      <c r="AA39" s="4">
        <f t="shared" si="2"/>
        <v>9429.4761111111111</v>
      </c>
      <c r="AB39" s="4">
        <f t="shared" si="2"/>
        <v>0</v>
      </c>
    </row>
    <row r="40" spans="2:28" x14ac:dyDescent="0.35">
      <c r="B40">
        <f t="shared" si="4"/>
        <v>3</v>
      </c>
      <c r="C40" s="1">
        <v>43816</v>
      </c>
      <c r="D40" s="2">
        <v>9433</v>
      </c>
      <c r="E40" s="4">
        <f t="shared" si="0"/>
        <v>9432.6069583333338</v>
      </c>
      <c r="F40" s="2"/>
      <c r="H40" s="4">
        <f t="shared" si="1"/>
        <v>9432.6069583333338</v>
      </c>
      <c r="I40" s="4"/>
      <c r="K40">
        <f>SUM(J40:$J$43)</f>
        <v>0</v>
      </c>
      <c r="M40" s="2"/>
      <c r="Y40" s="5">
        <f t="shared" si="2"/>
        <v>43816</v>
      </c>
      <c r="Z40" s="4">
        <f t="shared" si="2"/>
        <v>9433</v>
      </c>
      <c r="AA40" s="4">
        <f t="shared" si="2"/>
        <v>9432.6069583333338</v>
      </c>
      <c r="AB40" s="4">
        <f t="shared" si="2"/>
        <v>0</v>
      </c>
    </row>
    <row r="41" spans="2:28" x14ac:dyDescent="0.35">
      <c r="B41">
        <f t="shared" si="4"/>
        <v>2</v>
      </c>
      <c r="C41" s="1">
        <v>43817</v>
      </c>
      <c r="D41" s="2">
        <v>9458</v>
      </c>
      <c r="E41" s="4">
        <f t="shared" si="0"/>
        <v>9457.7372777777782</v>
      </c>
      <c r="F41" s="2"/>
      <c r="H41" s="4">
        <f t="shared" si="1"/>
        <v>9457.7372777777782</v>
      </c>
      <c r="I41" s="4"/>
      <c r="K41">
        <f>SUM(J41:$J$43)</f>
        <v>0</v>
      </c>
      <c r="M41" s="2"/>
      <c r="Y41" s="5">
        <f t="shared" si="2"/>
        <v>43817</v>
      </c>
      <c r="Z41" s="4">
        <f t="shared" si="2"/>
        <v>9458</v>
      </c>
      <c r="AA41" s="4">
        <f t="shared" si="2"/>
        <v>9457.7372777777782</v>
      </c>
      <c r="AB41" s="4">
        <f t="shared" si="2"/>
        <v>0</v>
      </c>
    </row>
    <row r="42" spans="2:28" x14ac:dyDescent="0.35">
      <c r="B42">
        <f t="shared" si="4"/>
        <v>1</v>
      </c>
      <c r="C42" s="1">
        <v>43818</v>
      </c>
      <c r="D42" s="2">
        <v>9421</v>
      </c>
      <c r="E42" s="4">
        <f t="shared" si="0"/>
        <v>9420.8691527777773</v>
      </c>
      <c r="F42" s="2"/>
      <c r="H42" s="4">
        <f t="shared" si="1"/>
        <v>9420.8691527777773</v>
      </c>
      <c r="I42" s="4"/>
      <c r="K42">
        <f>SUM(J42:$J$43)</f>
        <v>0</v>
      </c>
      <c r="M42" s="2"/>
      <c r="Y42" s="5">
        <f t="shared" si="2"/>
        <v>43818</v>
      </c>
      <c r="Z42" s="4">
        <f t="shared" si="2"/>
        <v>9421</v>
      </c>
      <c r="AA42" s="4">
        <f t="shared" si="2"/>
        <v>9420.8691527777773</v>
      </c>
      <c r="AB42" s="4">
        <f t="shared" si="2"/>
        <v>0</v>
      </c>
    </row>
    <row r="43" spans="2:28" x14ac:dyDescent="0.35">
      <c r="B43">
        <f t="shared" si="4"/>
        <v>0</v>
      </c>
      <c r="C43" s="1">
        <v>43819</v>
      </c>
      <c r="D43" s="2">
        <v>9397</v>
      </c>
      <c r="E43" s="4">
        <f t="shared" si="0"/>
        <v>9397</v>
      </c>
      <c r="F43" s="2"/>
      <c r="H43" s="4">
        <f t="shared" si="1"/>
        <v>9397</v>
      </c>
      <c r="I43" s="4"/>
      <c r="K43">
        <f>SUM(J43:$J$43)</f>
        <v>0</v>
      </c>
      <c r="M43" s="2"/>
      <c r="Y43" s="5">
        <f t="shared" si="2"/>
        <v>43819</v>
      </c>
      <c r="Z43" s="4">
        <f t="shared" si="2"/>
        <v>9397</v>
      </c>
      <c r="AA43" s="4">
        <f t="shared" si="2"/>
        <v>9397</v>
      </c>
      <c r="AB43" s="4">
        <f t="shared" si="2"/>
        <v>0</v>
      </c>
    </row>
    <row r="44" spans="2:28" x14ac:dyDescent="0.35">
      <c r="C44" s="1"/>
      <c r="D44" s="2"/>
      <c r="F44" s="2"/>
      <c r="M44" s="2"/>
      <c r="P44" s="4"/>
      <c r="Q44" s="4"/>
      <c r="R44" s="4"/>
    </row>
    <row r="45" spans="2:28" x14ac:dyDescent="0.35">
      <c r="C45" s="1"/>
      <c r="D45" s="2"/>
      <c r="H45" s="1"/>
      <c r="I45" s="1"/>
      <c r="J45" s="2"/>
      <c r="K45" s="2"/>
      <c r="L45" s="2"/>
      <c r="M45" s="2"/>
    </row>
    <row r="46" spans="2:28" x14ac:dyDescent="0.35">
      <c r="C46" s="1"/>
      <c r="D46" s="2"/>
      <c r="H46" s="1"/>
      <c r="I46" s="1"/>
      <c r="J46" s="2"/>
      <c r="K46" s="2"/>
      <c r="L46" s="2"/>
      <c r="M46" s="2"/>
    </row>
    <row r="47" spans="2:28" x14ac:dyDescent="0.35">
      <c r="C47" s="1"/>
      <c r="D47" s="2"/>
      <c r="H47" s="1"/>
      <c r="I47" s="1"/>
      <c r="J47" s="2"/>
      <c r="K47" s="2"/>
      <c r="L47" s="2"/>
      <c r="M47" s="2"/>
    </row>
    <row r="48" spans="2:28" x14ac:dyDescent="0.35">
      <c r="C48" s="1"/>
      <c r="D48" s="2"/>
      <c r="H48" s="1"/>
      <c r="I48" s="1"/>
      <c r="J48" s="2"/>
      <c r="K48" s="2"/>
      <c r="L48" s="2"/>
      <c r="M48" s="2"/>
    </row>
    <row r="49" spans="3:13" x14ac:dyDescent="0.35">
      <c r="C49" s="1"/>
      <c r="D49" s="2"/>
      <c r="H49" s="1"/>
      <c r="I49" s="1"/>
      <c r="J49" s="2"/>
      <c r="K49" s="2"/>
      <c r="L49" s="2"/>
      <c r="M49" s="2"/>
    </row>
    <row r="50" spans="3:13" x14ac:dyDescent="0.35">
      <c r="C50" s="1"/>
      <c r="D50" s="2"/>
      <c r="H50" s="1"/>
      <c r="I50" s="1"/>
      <c r="J50" s="2"/>
      <c r="K50" s="2"/>
      <c r="L50" s="2"/>
      <c r="M50" s="2"/>
    </row>
    <row r="51" spans="3:13" x14ac:dyDescent="0.35">
      <c r="C51" s="1"/>
      <c r="D51" s="2"/>
      <c r="H51" s="1"/>
      <c r="I51" s="1"/>
      <c r="J51" s="2"/>
      <c r="K51" s="2"/>
      <c r="L51" s="2"/>
      <c r="M51" s="2"/>
    </row>
    <row r="52" spans="3:13" x14ac:dyDescent="0.35">
      <c r="C52" s="1"/>
      <c r="D52" s="2"/>
      <c r="H52" s="1"/>
      <c r="I52" s="1"/>
      <c r="J52" s="2"/>
      <c r="K52" s="2"/>
      <c r="L52" s="2"/>
      <c r="M52" s="2"/>
    </row>
    <row r="53" spans="3:13" x14ac:dyDescent="0.35">
      <c r="C53" s="1"/>
      <c r="D53" s="2"/>
      <c r="H53" s="1"/>
      <c r="I53" s="1"/>
      <c r="J53" s="2"/>
      <c r="K53" s="2"/>
      <c r="L53" s="2"/>
      <c r="M53" s="2"/>
    </row>
    <row r="54" spans="3:13" x14ac:dyDescent="0.35">
      <c r="C54" s="1"/>
      <c r="D54" s="2"/>
      <c r="H54" s="1"/>
      <c r="I54" s="1"/>
      <c r="J54" s="2"/>
      <c r="K54" s="2"/>
      <c r="L54" s="2"/>
      <c r="M54" s="2"/>
    </row>
    <row r="55" spans="3:13" x14ac:dyDescent="0.35">
      <c r="C55" s="1"/>
      <c r="D55" s="2"/>
      <c r="H55" s="1"/>
      <c r="I55" s="1"/>
      <c r="J55" s="2"/>
      <c r="K55" s="2"/>
      <c r="L55" s="2"/>
      <c r="M55" s="2"/>
    </row>
    <row r="56" spans="3:13" x14ac:dyDescent="0.35">
      <c r="C56" s="1"/>
      <c r="D56" s="2"/>
      <c r="H56" s="1"/>
      <c r="I56" s="1"/>
      <c r="J56" s="2"/>
      <c r="K56" s="2"/>
      <c r="L56" s="2"/>
      <c r="M56" s="2"/>
    </row>
    <row r="57" spans="3:13" x14ac:dyDescent="0.35">
      <c r="C57" s="1"/>
      <c r="D57" s="2"/>
      <c r="H57" s="1"/>
      <c r="I57" s="1"/>
      <c r="J57" s="2"/>
      <c r="K57" s="2"/>
      <c r="L57" s="2"/>
      <c r="M57" s="2"/>
    </row>
    <row r="58" spans="3:13" x14ac:dyDescent="0.35">
      <c r="H58" s="1"/>
      <c r="I58" s="1"/>
      <c r="J58" s="2"/>
      <c r="K58" s="2"/>
      <c r="L58" s="2"/>
      <c r="M58" s="2"/>
    </row>
    <row r="59" spans="3:13" x14ac:dyDescent="0.35">
      <c r="H59" s="1"/>
      <c r="I59" s="1"/>
      <c r="J59" s="2"/>
      <c r="K59" s="2"/>
      <c r="L59" s="2"/>
      <c r="M59" s="2"/>
    </row>
    <row r="60" spans="3:13" x14ac:dyDescent="0.35">
      <c r="H60" s="1"/>
      <c r="I60" s="1"/>
      <c r="J60" s="2"/>
      <c r="K60" s="2"/>
      <c r="L60" s="2"/>
      <c r="M60" s="2"/>
    </row>
    <row r="61" spans="3:13" x14ac:dyDescent="0.35">
      <c r="H61" s="1"/>
      <c r="I61" s="1"/>
      <c r="J61" s="2"/>
      <c r="K61" s="2"/>
      <c r="L61" s="2"/>
      <c r="M61" s="2"/>
    </row>
    <row r="62" spans="3:13" x14ac:dyDescent="0.35">
      <c r="H62" s="1"/>
      <c r="I62" s="1"/>
      <c r="J62" s="2"/>
      <c r="K62" s="2"/>
      <c r="L62" s="2"/>
      <c r="M62" s="2"/>
    </row>
    <row r="63" spans="3:13" x14ac:dyDescent="0.35">
      <c r="H63" s="1"/>
      <c r="I63" s="1"/>
      <c r="J63" s="2"/>
      <c r="K63" s="2"/>
      <c r="L63" s="2"/>
      <c r="M63" s="2"/>
    </row>
  </sheetData>
  <mergeCells count="4">
    <mergeCell ref="C2:D2"/>
    <mergeCell ref="J2:L2"/>
    <mergeCell ref="H2:I2"/>
    <mergeCell ref="E2:F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E093-9FA2-471F-B7BB-C99BB72C6803}">
  <dimension ref="C3:P11"/>
  <sheetViews>
    <sheetView workbookViewId="0">
      <selection activeCell="K19" sqref="K19"/>
    </sheetView>
  </sheetViews>
  <sheetFormatPr baseColWidth="10" defaultColWidth="8.7265625" defaultRowHeight="14.5" x14ac:dyDescent="0.35"/>
  <cols>
    <col min="3" max="3" width="10.6328125" bestFit="1" customWidth="1"/>
    <col min="4" max="4" width="13.54296875" bestFit="1" customWidth="1"/>
    <col min="11" max="11" width="10.1796875" bestFit="1" customWidth="1"/>
  </cols>
  <sheetData>
    <row r="3" spans="3:16" x14ac:dyDescent="0.35">
      <c r="K3" t="s">
        <v>26</v>
      </c>
    </row>
    <row r="4" spans="3:16" x14ac:dyDescent="0.35">
      <c r="C4" t="s">
        <v>15</v>
      </c>
      <c r="D4">
        <v>52062938</v>
      </c>
      <c r="G4" t="s">
        <v>19</v>
      </c>
    </row>
    <row r="5" spans="3:16" x14ac:dyDescent="0.35">
      <c r="K5" s="19" t="s">
        <v>27</v>
      </c>
      <c r="L5" s="19"/>
      <c r="M5" s="19"/>
      <c r="N5" s="19"/>
    </row>
    <row r="6" spans="3:16" x14ac:dyDescent="0.35">
      <c r="C6" t="s">
        <v>16</v>
      </c>
      <c r="D6" s="13">
        <v>16236573942</v>
      </c>
      <c r="G6" t="s">
        <v>17</v>
      </c>
      <c r="H6">
        <v>6.5000000000000002E-2</v>
      </c>
    </row>
    <row r="7" spans="3:16" x14ac:dyDescent="0.35">
      <c r="C7" t="s">
        <v>17</v>
      </c>
      <c r="D7">
        <v>6.5000000000000002E-2</v>
      </c>
      <c r="G7" t="s">
        <v>20</v>
      </c>
      <c r="H7">
        <v>4.3550000000000004</v>
      </c>
      <c r="K7" t="s">
        <v>28</v>
      </c>
    </row>
    <row r="8" spans="3:16" x14ac:dyDescent="0.35">
      <c r="G8" t="s">
        <v>21</v>
      </c>
      <c r="H8">
        <v>0.14879999999999999</v>
      </c>
    </row>
    <row r="9" spans="3:16" x14ac:dyDescent="0.35">
      <c r="G9" t="s">
        <v>22</v>
      </c>
      <c r="H9">
        <v>9128.7999999999993</v>
      </c>
    </row>
    <row r="10" spans="3:16" x14ac:dyDescent="0.35">
      <c r="K10" s="19" t="s">
        <v>29</v>
      </c>
      <c r="L10" s="19"/>
      <c r="M10" s="19"/>
      <c r="N10" s="19"/>
      <c r="O10" s="19"/>
      <c r="P10" s="19"/>
    </row>
    <row r="11" spans="3:16" x14ac:dyDescent="0.35">
      <c r="C11" s="14" t="s">
        <v>18</v>
      </c>
      <c r="D11" s="14">
        <f>D7*D6/D4</f>
        <v>20.271182279993496</v>
      </c>
      <c r="E11" s="14"/>
      <c r="F11" s="14"/>
      <c r="G11" s="14" t="s">
        <v>18</v>
      </c>
      <c r="H11" s="14">
        <f>H6/H7*H8*H9</f>
        <v>20.274111044776117</v>
      </c>
    </row>
  </sheetData>
  <mergeCells count="2">
    <mergeCell ref="K5:N5"/>
    <mergeCell ref="K10:P10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788-64EC-444F-AB0C-799A950FC7B3}">
  <dimension ref="B1:N38"/>
  <sheetViews>
    <sheetView tabSelected="1" workbookViewId="0">
      <selection activeCell="I8" sqref="I8"/>
    </sheetView>
  </sheetViews>
  <sheetFormatPr baseColWidth="10" defaultColWidth="8.7265625" defaultRowHeight="14.5" x14ac:dyDescent="0.35"/>
  <cols>
    <col min="2" max="2" width="10.453125" bestFit="1" customWidth="1"/>
    <col min="3" max="3" width="11.36328125" bestFit="1" customWidth="1"/>
    <col min="5" max="5" width="9.453125" style="10" bestFit="1" customWidth="1"/>
    <col min="6" max="6" width="8.26953125" style="10" bestFit="1" customWidth="1"/>
    <col min="7" max="7" width="8.7265625" style="10"/>
    <col min="8" max="8" width="11.90625" style="10" bestFit="1" customWidth="1"/>
    <col min="9" max="9" width="18.26953125" style="10" customWidth="1"/>
    <col min="10" max="10" width="8.7265625" style="10"/>
    <col min="13" max="13" width="11.81640625" bestFit="1" customWidth="1"/>
    <col min="14" max="14" width="8.81640625" bestFit="1" customWidth="1"/>
  </cols>
  <sheetData>
    <row r="1" spans="2:14" x14ac:dyDescent="0.35">
      <c r="M1" s="10"/>
      <c r="N1" s="10">
        <v>750</v>
      </c>
    </row>
    <row r="2" spans="2:14" x14ac:dyDescent="0.35">
      <c r="B2" t="s">
        <v>30</v>
      </c>
      <c r="C2" t="s">
        <v>31</v>
      </c>
      <c r="E2" s="10" t="s">
        <v>32</v>
      </c>
      <c r="F2" s="10" t="s">
        <v>33</v>
      </c>
      <c r="G2" s="10" t="s">
        <v>20</v>
      </c>
      <c r="H2" s="10" t="s">
        <v>37</v>
      </c>
      <c r="I2" s="10" t="s">
        <v>41</v>
      </c>
      <c r="M2" s="10" t="s">
        <v>34</v>
      </c>
      <c r="N2" s="10"/>
    </row>
    <row r="3" spans="2:14" x14ac:dyDescent="0.35">
      <c r="B3" s="1">
        <v>43770</v>
      </c>
      <c r="C3" s="2">
        <v>9219</v>
      </c>
      <c r="L3" t="s">
        <v>39</v>
      </c>
      <c r="M3" s="10" t="s">
        <v>40</v>
      </c>
      <c r="N3" s="10" t="s">
        <v>35</v>
      </c>
    </row>
    <row r="4" spans="2:14" x14ac:dyDescent="0.35">
      <c r="B4" s="1">
        <v>43773</v>
      </c>
      <c r="C4" s="2">
        <v>9309</v>
      </c>
      <c r="M4" s="10"/>
      <c r="N4" s="10"/>
    </row>
    <row r="5" spans="2:14" x14ac:dyDescent="0.35">
      <c r="B5" s="1">
        <v>43774</v>
      </c>
      <c r="C5" s="2">
        <v>9306</v>
      </c>
      <c r="M5" s="10"/>
      <c r="N5" s="10"/>
    </row>
    <row r="6" spans="2:14" x14ac:dyDescent="0.35">
      <c r="B6" s="1">
        <v>43775</v>
      </c>
      <c r="C6" s="2">
        <v>9298</v>
      </c>
      <c r="M6" s="10"/>
      <c r="N6" s="10"/>
    </row>
    <row r="7" spans="2:14" x14ac:dyDescent="0.35">
      <c r="B7" s="1">
        <v>43776</v>
      </c>
      <c r="C7" s="2">
        <v>9345</v>
      </c>
      <c r="E7" s="10" t="s">
        <v>36</v>
      </c>
      <c r="F7" s="10">
        <v>-3</v>
      </c>
      <c r="G7" s="10">
        <v>9320</v>
      </c>
      <c r="H7" s="10">
        <f>SUM($F$7:F7)</f>
        <v>-3</v>
      </c>
      <c r="I7" s="11">
        <f>C7</f>
        <v>9345</v>
      </c>
      <c r="L7">
        <f>(C7-G7)*F7*10</f>
        <v>-750</v>
      </c>
      <c r="M7" s="10"/>
      <c r="N7" s="10">
        <f>IF(H7&lt;1,$N$1*10*H7*-1,$N$1*10*H7)</f>
        <v>22500</v>
      </c>
    </row>
    <row r="8" spans="2:14" x14ac:dyDescent="0.35">
      <c r="B8" s="1">
        <v>43777</v>
      </c>
      <c r="C8" s="2">
        <v>9297</v>
      </c>
      <c r="H8" s="10">
        <f>SUM($F$7:F8)</f>
        <v>-3</v>
      </c>
      <c r="I8" s="11">
        <f t="shared" ref="I8:I13" si="0">C8</f>
        <v>9297</v>
      </c>
      <c r="L8">
        <f t="shared" ref="L8:L18" si="1">(C8-G8)*F8*10</f>
        <v>0</v>
      </c>
      <c r="M8" s="10">
        <f>(C8-C7)*H8*10</f>
        <v>1440</v>
      </c>
      <c r="N8" s="10">
        <f t="shared" ref="N8:N19" si="2">IF(H8&lt;1,$N$1*10*H8*-1,$N$1*10*H8)</f>
        <v>22500</v>
      </c>
    </row>
    <row r="9" spans="2:14" x14ac:dyDescent="0.35">
      <c r="B9" s="1">
        <v>43780</v>
      </c>
      <c r="C9" s="2">
        <v>9316</v>
      </c>
      <c r="H9" s="10">
        <f>SUM($F$7:F9)</f>
        <v>-3</v>
      </c>
      <c r="I9" s="11">
        <f t="shared" si="0"/>
        <v>9316</v>
      </c>
      <c r="L9">
        <f t="shared" si="1"/>
        <v>0</v>
      </c>
      <c r="M9" s="10">
        <f t="shared" ref="M9" si="3">(C9-C8)*H9*10</f>
        <v>-570</v>
      </c>
      <c r="N9" s="10">
        <f t="shared" si="2"/>
        <v>22500</v>
      </c>
    </row>
    <row r="10" spans="2:14" x14ac:dyDescent="0.35">
      <c r="B10" s="1">
        <v>43781</v>
      </c>
      <c r="C10" s="2">
        <v>9340</v>
      </c>
      <c r="H10" s="10">
        <f>SUM($F$7:F10)</f>
        <v>-3</v>
      </c>
      <c r="I10" s="11">
        <f t="shared" si="0"/>
        <v>9340</v>
      </c>
      <c r="L10">
        <f t="shared" si="1"/>
        <v>0</v>
      </c>
      <c r="M10" s="10">
        <f>(C10-C9)*H9*10</f>
        <v>-720</v>
      </c>
      <c r="N10" s="10">
        <f t="shared" si="2"/>
        <v>22500</v>
      </c>
    </row>
    <row r="11" spans="2:14" x14ac:dyDescent="0.35">
      <c r="B11" s="1">
        <v>43782</v>
      </c>
      <c r="C11" s="2">
        <v>9119</v>
      </c>
      <c r="H11" s="10">
        <f>SUM($F$7:F11)</f>
        <v>-3</v>
      </c>
      <c r="I11" s="11">
        <f t="shared" si="0"/>
        <v>9119</v>
      </c>
      <c r="L11">
        <f t="shared" si="1"/>
        <v>0</v>
      </c>
      <c r="M11" s="10">
        <f t="shared" ref="M11:M19" si="4">(C11-C10)*H10*10</f>
        <v>6630</v>
      </c>
      <c r="N11" s="10">
        <f t="shared" si="2"/>
        <v>22500</v>
      </c>
    </row>
    <row r="12" spans="2:14" x14ac:dyDescent="0.35">
      <c r="B12" s="1">
        <v>43783</v>
      </c>
      <c r="C12" s="2">
        <v>9086</v>
      </c>
      <c r="H12" s="10">
        <f>SUM($F$7:F12)</f>
        <v>-3</v>
      </c>
      <c r="I12" s="11">
        <f t="shared" si="0"/>
        <v>9086</v>
      </c>
      <c r="L12">
        <f t="shared" si="1"/>
        <v>0</v>
      </c>
      <c r="M12" s="10">
        <f t="shared" si="4"/>
        <v>990</v>
      </c>
      <c r="N12" s="10">
        <f t="shared" si="2"/>
        <v>22500</v>
      </c>
    </row>
    <row r="13" spans="2:14" x14ac:dyDescent="0.35">
      <c r="B13" s="1">
        <v>43784</v>
      </c>
      <c r="C13" s="2">
        <v>9179</v>
      </c>
      <c r="H13" s="10">
        <f>SUM($F$7:F13)</f>
        <v>-3</v>
      </c>
      <c r="I13" s="11">
        <f t="shared" si="0"/>
        <v>9179</v>
      </c>
      <c r="L13">
        <f t="shared" si="1"/>
        <v>0</v>
      </c>
      <c r="M13" s="10">
        <f t="shared" si="4"/>
        <v>-2790</v>
      </c>
      <c r="N13" s="10">
        <f t="shared" si="2"/>
        <v>22500</v>
      </c>
    </row>
    <row r="14" spans="2:14" x14ac:dyDescent="0.35">
      <c r="B14" s="1">
        <v>43787</v>
      </c>
      <c r="C14" s="2">
        <v>9183</v>
      </c>
      <c r="E14" s="10" t="s">
        <v>38</v>
      </c>
      <c r="F14" s="10">
        <v>3</v>
      </c>
      <c r="G14" s="10">
        <v>9170</v>
      </c>
      <c r="H14" s="10">
        <f>SUM($F$7:F14)</f>
        <v>0</v>
      </c>
      <c r="L14">
        <f t="shared" si="1"/>
        <v>390</v>
      </c>
      <c r="M14" s="10">
        <f t="shared" si="4"/>
        <v>-120</v>
      </c>
      <c r="N14" s="10">
        <f t="shared" si="2"/>
        <v>0</v>
      </c>
    </row>
    <row r="15" spans="2:14" x14ac:dyDescent="0.35">
      <c r="B15" s="1">
        <v>43788</v>
      </c>
      <c r="C15" s="2">
        <v>9174</v>
      </c>
      <c r="H15" s="10">
        <f>SUM($F$7:F15)</f>
        <v>0</v>
      </c>
      <c r="L15">
        <f t="shared" si="1"/>
        <v>0</v>
      </c>
      <c r="M15" s="10">
        <f t="shared" si="4"/>
        <v>0</v>
      </c>
      <c r="N15" s="10">
        <f t="shared" si="2"/>
        <v>0</v>
      </c>
    </row>
    <row r="16" spans="2:14" x14ac:dyDescent="0.35">
      <c r="B16" s="1">
        <v>43789</v>
      </c>
      <c r="C16" s="2">
        <v>9110</v>
      </c>
      <c r="H16" s="10">
        <f>SUM($F$7:F16)</f>
        <v>0</v>
      </c>
      <c r="L16">
        <f t="shared" si="1"/>
        <v>0</v>
      </c>
      <c r="M16" s="10">
        <f t="shared" si="4"/>
        <v>0</v>
      </c>
      <c r="N16" s="10">
        <f t="shared" si="2"/>
        <v>0</v>
      </c>
    </row>
    <row r="17" spans="2:14" x14ac:dyDescent="0.35">
      <c r="B17" s="1">
        <v>43790</v>
      </c>
      <c r="C17" s="2">
        <v>9140</v>
      </c>
      <c r="H17" s="10">
        <f>SUM($F$7:F17)</f>
        <v>0</v>
      </c>
      <c r="L17">
        <f t="shared" si="1"/>
        <v>0</v>
      </c>
      <c r="M17" s="10">
        <f t="shared" si="4"/>
        <v>0</v>
      </c>
      <c r="N17" s="10">
        <f t="shared" si="2"/>
        <v>0</v>
      </c>
    </row>
    <row r="18" spans="2:14" x14ac:dyDescent="0.35">
      <c r="B18" s="1">
        <v>43791</v>
      </c>
      <c r="C18" s="2">
        <v>9195</v>
      </c>
      <c r="H18" s="10">
        <f>SUM($F$7:F18)</f>
        <v>0</v>
      </c>
      <c r="L18">
        <f t="shared" si="1"/>
        <v>0</v>
      </c>
      <c r="M18" s="10">
        <f t="shared" si="4"/>
        <v>0</v>
      </c>
      <c r="N18" s="10">
        <f t="shared" si="2"/>
        <v>0</v>
      </c>
    </row>
    <row r="19" spans="2:14" x14ac:dyDescent="0.35">
      <c r="B19" s="1">
        <v>43794</v>
      </c>
      <c r="C19" s="2">
        <v>9248</v>
      </c>
      <c r="H19" s="10">
        <f>SUM($F$7:F19)</f>
        <v>0</v>
      </c>
      <c r="M19" s="10">
        <f t="shared" si="4"/>
        <v>0</v>
      </c>
      <c r="N19" s="10">
        <f t="shared" si="2"/>
        <v>0</v>
      </c>
    </row>
    <row r="20" spans="2:14" x14ac:dyDescent="0.35">
      <c r="B20" s="1">
        <v>43795</v>
      </c>
      <c r="C20" s="2">
        <v>9264</v>
      </c>
      <c r="H20" s="10">
        <f>SUM($F$7:F20)</f>
        <v>0</v>
      </c>
    </row>
    <row r="21" spans="2:14" x14ac:dyDescent="0.35">
      <c r="B21" s="1">
        <v>43796</v>
      </c>
      <c r="C21" s="2">
        <v>9292</v>
      </c>
      <c r="H21" s="10">
        <f>SUM($F$7:F21)</f>
        <v>0</v>
      </c>
    </row>
    <row r="22" spans="2:14" x14ac:dyDescent="0.35">
      <c r="B22" s="1">
        <v>43797</v>
      </c>
      <c r="C22" s="2">
        <v>9283</v>
      </c>
      <c r="H22" s="10">
        <f>SUM($F$7:F22)</f>
        <v>0</v>
      </c>
    </row>
    <row r="23" spans="2:14" x14ac:dyDescent="0.35">
      <c r="B23" s="1">
        <v>43798</v>
      </c>
      <c r="C23" s="2">
        <v>9307</v>
      </c>
      <c r="H23" s="10">
        <f>SUM($F$7:F23)</f>
        <v>0</v>
      </c>
    </row>
    <row r="24" spans="2:14" x14ac:dyDescent="0.35">
      <c r="B24" s="1">
        <v>43801</v>
      </c>
      <c r="C24" s="2">
        <v>9097</v>
      </c>
      <c r="H24" s="10">
        <f>SUM($F$7:F24)</f>
        <v>0</v>
      </c>
    </row>
    <row r="25" spans="2:14" x14ac:dyDescent="0.35">
      <c r="B25" s="1">
        <v>43802</v>
      </c>
      <c r="C25" s="2">
        <v>9072</v>
      </c>
      <c r="H25" s="10">
        <f>SUM($F$7:F25)</f>
        <v>0</v>
      </c>
    </row>
    <row r="26" spans="2:14" x14ac:dyDescent="0.35">
      <c r="B26" s="1">
        <v>43803</v>
      </c>
      <c r="C26" s="2">
        <v>9215</v>
      </c>
      <c r="H26" s="10">
        <f>SUM($F$7:F26)</f>
        <v>0</v>
      </c>
    </row>
    <row r="27" spans="2:14" x14ac:dyDescent="0.35">
      <c r="B27" s="1">
        <v>43804</v>
      </c>
      <c r="C27" s="2">
        <v>9176</v>
      </c>
      <c r="H27" s="10">
        <f>SUM($F$7:F27)</f>
        <v>0</v>
      </c>
    </row>
    <row r="28" spans="2:14" x14ac:dyDescent="0.35">
      <c r="B28" s="1">
        <v>43805</v>
      </c>
      <c r="C28" s="2">
        <v>9318</v>
      </c>
      <c r="H28" s="10">
        <f>SUM($F$7:F28)</f>
        <v>0</v>
      </c>
    </row>
    <row r="29" spans="2:14" x14ac:dyDescent="0.35">
      <c r="B29" s="1">
        <v>43808</v>
      </c>
      <c r="C29" s="2">
        <v>9290</v>
      </c>
      <c r="H29" s="10">
        <f>SUM($F$7:F29)</f>
        <v>0</v>
      </c>
    </row>
    <row r="30" spans="2:14" x14ac:dyDescent="0.35">
      <c r="B30" s="1">
        <v>43809</v>
      </c>
      <c r="C30" s="2">
        <v>9257</v>
      </c>
      <c r="H30" s="10">
        <f>SUM($F$7:F30)</f>
        <v>0</v>
      </c>
    </row>
    <row r="31" spans="2:14" x14ac:dyDescent="0.35">
      <c r="B31" s="1">
        <v>43810</v>
      </c>
      <c r="C31" s="2">
        <v>9320</v>
      </c>
      <c r="H31" s="10">
        <f>SUM($F$7:F31)</f>
        <v>0</v>
      </c>
    </row>
    <row r="32" spans="2:14" x14ac:dyDescent="0.35">
      <c r="B32" s="1">
        <v>43811</v>
      </c>
      <c r="C32" s="2">
        <v>9396</v>
      </c>
      <c r="H32" s="10">
        <f>SUM($F$7:F32)</f>
        <v>0</v>
      </c>
    </row>
    <row r="33" spans="2:8" x14ac:dyDescent="0.35">
      <c r="B33" s="1">
        <v>43812</v>
      </c>
      <c r="C33" s="2">
        <v>9418</v>
      </c>
      <c r="H33" s="10">
        <f>SUM($F$7:F33)</f>
        <v>0</v>
      </c>
    </row>
    <row r="34" spans="2:8" x14ac:dyDescent="0.35">
      <c r="B34" s="1">
        <v>43815</v>
      </c>
      <c r="C34" s="2">
        <v>9430</v>
      </c>
      <c r="H34" s="10">
        <f>SUM($F$7:F34)</f>
        <v>0</v>
      </c>
    </row>
    <row r="35" spans="2:8" x14ac:dyDescent="0.35">
      <c r="B35" s="1">
        <v>43816</v>
      </c>
      <c r="C35" s="2">
        <v>9433</v>
      </c>
      <c r="H35" s="10">
        <f>SUM($F$7:F35)</f>
        <v>0</v>
      </c>
    </row>
    <row r="36" spans="2:8" x14ac:dyDescent="0.35">
      <c r="B36" s="1">
        <v>43817</v>
      </c>
      <c r="C36" s="2">
        <v>9458</v>
      </c>
      <c r="H36" s="10">
        <f>SUM($F$7:F36)</f>
        <v>0</v>
      </c>
    </row>
    <row r="37" spans="2:8" x14ac:dyDescent="0.35">
      <c r="B37" s="1">
        <v>43818</v>
      </c>
      <c r="C37" s="2">
        <v>9421</v>
      </c>
      <c r="H37" s="10">
        <f>SUM($F$7:F37)</f>
        <v>0</v>
      </c>
    </row>
    <row r="38" spans="2:8" x14ac:dyDescent="0.35">
      <c r="B38" s="1">
        <v>43819</v>
      </c>
      <c r="C38" s="2">
        <v>9397</v>
      </c>
      <c r="H38" s="10">
        <f>SUM($F$7:F38)</f>
        <v>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Tipos negativos</vt:lpstr>
      <vt:lpstr>Tipos positivos</vt:lpstr>
      <vt:lpstr>roll over</vt:lpstr>
      <vt:lpstr>Gráfico Futuro</vt:lpstr>
      <vt:lpstr>xxx</vt:lpstr>
      <vt:lpstr>Transformacion Div AAA en ptos </vt:lpstr>
      <vt:lpstr>Liquidacion futuros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 cervera</dc:creator>
  <cp:lastModifiedBy>javier garcia cervera</cp:lastModifiedBy>
  <dcterms:created xsi:type="dcterms:W3CDTF">2020-02-13T12:41:08Z</dcterms:created>
  <dcterms:modified xsi:type="dcterms:W3CDTF">2020-06-26T19:23:06Z</dcterms:modified>
</cp:coreProperties>
</file>