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drigo\Desktop\RODRIGO\BOOTCAMP SANTANDER\Planilha de controle de investimentos\"/>
    </mc:Choice>
  </mc:AlternateContent>
  <bookViews>
    <workbookView xWindow="0" yWindow="0" windowWidth="23040" windowHeight="9072" tabRatio="120"/>
  </bookViews>
  <sheets>
    <sheet name="APP" sheetId="1" r:id="rId1"/>
    <sheet name="PLANILHA BASE" sheetId="2" r:id="rId2"/>
  </sheets>
  <definedNames>
    <definedName name="Aporte">APP!$D$24</definedName>
    <definedName name="Patrimonio">APP!$D$27</definedName>
    <definedName name="Qtd_Anos">APP!$D$25</definedName>
    <definedName name="Rendimento_carteira">APP!$D$20</definedName>
    <definedName name="Salario">APP!$D$19</definedName>
    <definedName name="Sugestao_investimento">APP!$D$21</definedName>
    <definedName name="Taxa_mensal">APP!$D$26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C39" i="1"/>
  <c r="C42" i="1"/>
  <c r="C43" i="1"/>
  <c r="C44" i="1"/>
  <c r="C45" i="1"/>
  <c r="C46" i="1"/>
  <c r="C47" i="1"/>
  <c r="H2" i="2"/>
  <c r="B16" i="2"/>
  <c r="B17" i="2"/>
  <c r="B18" i="2"/>
  <c r="B19" i="2"/>
  <c r="B20" i="2"/>
  <c r="B15" i="2"/>
  <c r="B10" i="2"/>
  <c r="B11" i="2"/>
  <c r="B12" i="2"/>
  <c r="B13" i="2"/>
  <c r="B14" i="2"/>
  <c r="B9" i="2"/>
  <c r="B4" i="2"/>
  <c r="B5" i="2"/>
  <c r="B6" i="2"/>
  <c r="B7" i="2"/>
  <c r="B8" i="2"/>
  <c r="B3" i="2"/>
  <c r="D27" i="1"/>
  <c r="D28" i="1" s="1"/>
  <c r="C32" i="1"/>
  <c r="D32" i="1" s="1"/>
  <c r="C33" i="1"/>
  <c r="D33" i="1" s="1"/>
  <c r="C34" i="1"/>
  <c r="D34" i="1" s="1"/>
  <c r="C35" i="1"/>
  <c r="D35" i="1" s="1"/>
  <c r="C31" i="1"/>
  <c r="D31" i="1" s="1"/>
  <c r="D43" i="1" l="1"/>
  <c r="D47" i="1"/>
  <c r="D46" i="1"/>
  <c r="D45" i="1"/>
  <c r="D44" i="1"/>
  <c r="D42" i="1"/>
  <c r="D48" i="1" l="1"/>
</calcChain>
</file>

<file path=xl/sharedStrings.xml><?xml version="1.0" encoding="utf-8"?>
<sst xmlns="http://schemas.openxmlformats.org/spreadsheetml/2006/main" count="70" uniqueCount="34">
  <si>
    <t>Quanto investir por mês?</t>
  </si>
  <si>
    <t>Por quantos anos?</t>
  </si>
  <si>
    <t>Taxa de rendimento mensal?</t>
  </si>
  <si>
    <t>Patrimônio acumulado?</t>
  </si>
  <si>
    <t>Dividendos mensais?</t>
  </si>
  <si>
    <t>INVESTIMENTO MENSAL</t>
  </si>
  <si>
    <t>Quanto em 2 anos?</t>
  </si>
  <si>
    <t>Quanto em 5 anos?</t>
  </si>
  <si>
    <t>CENÁRIOS</t>
  </si>
  <si>
    <t>Quanto em 10 anos?</t>
  </si>
  <si>
    <t>Quanto em 20 anos?</t>
  </si>
  <si>
    <t>Quanto em 30 anos?</t>
  </si>
  <si>
    <t>Dividendos</t>
  </si>
  <si>
    <t>CONFIGURAÇÕES</t>
  </si>
  <si>
    <t>Rendimento carteira</t>
  </si>
  <si>
    <t>Salário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</si>
  <si>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</si>
  <si>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</si>
  <si>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</si>
  <si>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</si>
  <si>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</si>
  <si>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</si>
  <si>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</si>
  <si>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</si>
  <si>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</si>
  <si>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</si>
  <si>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</si>
  <si>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</si>
  <si>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</si>
  <si>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</si>
  <si>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</t>
  </si>
  <si>
    <t>MODERADO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</si>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</sst>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5" formatCode="0.000%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sz val="12"/>
      <color rgb="FF9C6500"/>
      <name val="Segoe UI Semibold"/>
      <family val="2"/>
    </font>
    <font>
      <b/>
      <sz val="12"/>
      <color theme="1"/>
      <name val="Segoe UI Semibold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/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indexed="64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indexed="64"/>
      </right>
      <top style="medium">
        <color theme="2" tint="-9.9948118533890809E-2"/>
      </top>
      <bottom style="medium">
        <color indexed="64"/>
      </bottom>
      <diagonal/>
    </border>
    <border>
      <left style="medium">
        <color theme="2" tint="-9.9948118533890809E-2"/>
      </left>
      <right style="medium">
        <color theme="2" tint="-9.9948118533890809E-2"/>
      </right>
      <top/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8">
    <xf numFmtId="0" fontId="0" fillId="0" borderId="0" xfId="0"/>
    <xf numFmtId="0" fontId="3" fillId="0" borderId="0" xfId="0" applyFont="1" applyBorder="1"/>
    <xf numFmtId="0" fontId="4" fillId="6" borderId="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indent="3"/>
    </xf>
    <xf numFmtId="0" fontId="6" fillId="5" borderId="12" xfId="0" applyFont="1" applyFill="1" applyBorder="1" applyAlignment="1">
      <alignment horizontal="left" indent="3"/>
    </xf>
    <xf numFmtId="167" fontId="6" fillId="0" borderId="7" xfId="1" applyNumberFormat="1" applyFont="1" applyBorder="1" applyAlignment="1">
      <alignment horizontal="center"/>
    </xf>
    <xf numFmtId="0" fontId="6" fillId="5" borderId="8" xfId="0" applyFont="1" applyFill="1" applyBorder="1" applyAlignment="1">
      <alignment horizontal="left" indent="3"/>
    </xf>
    <xf numFmtId="0" fontId="6" fillId="5" borderId="13" xfId="0" applyFont="1" applyFill="1" applyBorder="1" applyAlignment="1">
      <alignment horizontal="left" indent="3"/>
    </xf>
    <xf numFmtId="10" fontId="6" fillId="0" borderId="9" xfId="0" applyNumberFormat="1" applyFont="1" applyBorder="1" applyAlignment="1">
      <alignment horizontal="center"/>
    </xf>
    <xf numFmtId="0" fontId="6" fillId="5" borderId="10" xfId="0" applyFont="1" applyFill="1" applyBorder="1" applyAlignment="1">
      <alignment horizontal="left" indent="3"/>
    </xf>
    <xf numFmtId="0" fontId="6" fillId="5" borderId="14" xfId="0" applyFont="1" applyFill="1" applyBorder="1" applyAlignment="1">
      <alignment horizontal="left" indent="3"/>
    </xf>
    <xf numFmtId="0" fontId="6" fillId="0" borderId="6" xfId="0" applyFont="1" applyBorder="1" applyAlignment="1">
      <alignment horizontal="left" indent="3"/>
    </xf>
    <xf numFmtId="0" fontId="6" fillId="0" borderId="12" xfId="0" applyFont="1" applyBorder="1" applyAlignment="1">
      <alignment horizontal="left" indent="3"/>
    </xf>
    <xf numFmtId="167" fontId="7" fillId="0" borderId="7" xfId="1" applyNumberFormat="1" applyFont="1" applyBorder="1" applyAlignment="1">
      <alignment horizontal="center"/>
    </xf>
    <xf numFmtId="0" fontId="6" fillId="0" borderId="8" xfId="0" applyFont="1" applyBorder="1" applyAlignment="1">
      <alignment horizontal="left" indent="3"/>
    </xf>
    <xf numFmtId="0" fontId="6" fillId="0" borderId="13" xfId="0" applyFont="1" applyBorder="1" applyAlignment="1">
      <alignment horizontal="left" indent="3"/>
    </xf>
    <xf numFmtId="0" fontId="7" fillId="0" borderId="9" xfId="0" applyFont="1" applyBorder="1" applyAlignment="1">
      <alignment horizontal="center"/>
    </xf>
    <xf numFmtId="165" fontId="7" fillId="0" borderId="9" xfId="2" applyNumberFormat="1" applyFont="1" applyBorder="1" applyAlignment="1">
      <alignment horizontal="center"/>
    </xf>
    <xf numFmtId="0" fontId="7" fillId="5" borderId="8" xfId="0" applyFont="1" applyFill="1" applyBorder="1" applyAlignment="1">
      <alignment horizontal="left" indent="3"/>
    </xf>
    <xf numFmtId="0" fontId="7" fillId="5" borderId="13" xfId="0" applyFont="1" applyFill="1" applyBorder="1" applyAlignment="1">
      <alignment horizontal="left" indent="3"/>
    </xf>
    <xf numFmtId="8" fontId="7" fillId="5" borderId="9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left" indent="3"/>
    </xf>
    <xf numFmtId="0" fontId="7" fillId="5" borderId="14" xfId="0" applyFont="1" applyFill="1" applyBorder="1" applyAlignment="1">
      <alignment horizontal="left" indent="3"/>
    </xf>
    <xf numFmtId="8" fontId="7" fillId="5" borderId="11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left" indent="3"/>
    </xf>
    <xf numFmtId="8" fontId="6" fillId="5" borderId="12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0" fontId="6" fillId="5" borderId="8" xfId="0" applyFont="1" applyFill="1" applyBorder="1" applyAlignment="1">
      <alignment horizontal="left" indent="3"/>
    </xf>
    <xf numFmtId="8" fontId="6" fillId="5" borderId="13" xfId="0" applyNumberFormat="1" applyFont="1" applyFill="1" applyBorder="1" applyAlignment="1">
      <alignment horizontal="center"/>
    </xf>
    <xf numFmtId="8" fontId="6" fillId="5" borderId="9" xfId="0" applyNumberFormat="1" applyFont="1" applyFill="1" applyBorder="1" applyAlignment="1">
      <alignment horizontal="center"/>
    </xf>
    <xf numFmtId="0" fontId="6" fillId="5" borderId="10" xfId="0" applyFont="1" applyFill="1" applyBorder="1" applyAlignment="1">
      <alignment horizontal="left" indent="3"/>
    </xf>
    <xf numFmtId="8" fontId="6" fillId="5" borderId="14" xfId="0" applyNumberFormat="1" applyFont="1" applyFill="1" applyBorder="1" applyAlignment="1">
      <alignment horizontal="center"/>
    </xf>
    <xf numFmtId="8" fontId="6" fillId="5" borderId="11" xfId="0" applyNumberFormat="1" applyFont="1" applyFill="1" applyBorder="1" applyAlignment="1">
      <alignment horizontal="center"/>
    </xf>
    <xf numFmtId="167" fontId="6" fillId="5" borderId="11" xfId="0" applyNumberFormat="1" applyFont="1" applyFill="1" applyBorder="1" applyAlignment="1">
      <alignment horizontal="center"/>
    </xf>
    <xf numFmtId="0" fontId="2" fillId="2" borderId="0" xfId="3"/>
    <xf numFmtId="167" fontId="6" fillId="5" borderId="0" xfId="0" applyNumberFormat="1" applyFont="1" applyFill="1" applyAlignment="1">
      <alignment horizontal="center"/>
    </xf>
    <xf numFmtId="0" fontId="6" fillId="5" borderId="0" xfId="0" applyFont="1" applyFill="1"/>
    <xf numFmtId="0" fontId="6" fillId="4" borderId="0" xfId="0" applyFont="1" applyFill="1"/>
    <xf numFmtId="0" fontId="8" fillId="2" borderId="0" xfId="3" applyFont="1" applyBorder="1" applyAlignment="1">
      <alignment horizontal="left" indent="3"/>
    </xf>
    <xf numFmtId="0" fontId="8" fillId="2" borderId="0" xfId="3" applyFont="1" applyAlignment="1">
      <alignment horizontal="center"/>
    </xf>
    <xf numFmtId="0" fontId="8" fillId="2" borderId="0" xfId="3" applyFont="1"/>
    <xf numFmtId="0" fontId="6" fillId="0" borderId="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4" xfId="0" applyBorder="1"/>
    <xf numFmtId="0" fontId="6" fillId="0" borderId="16" xfId="0" applyFont="1" applyBorder="1" applyAlignment="1">
      <alignment horizontal="center"/>
    </xf>
    <xf numFmtId="0" fontId="6" fillId="0" borderId="3" xfId="0" applyFont="1" applyBorder="1"/>
    <xf numFmtId="9" fontId="6" fillId="0" borderId="3" xfId="0" applyNumberFormat="1" applyFont="1" applyBorder="1" applyAlignment="1">
      <alignment horizontal="center"/>
    </xf>
    <xf numFmtId="0" fontId="6" fillId="0" borderId="16" xfId="0" applyFont="1" applyBorder="1"/>
    <xf numFmtId="9" fontId="6" fillId="0" borderId="16" xfId="0" applyNumberFormat="1" applyFont="1" applyBorder="1" applyAlignment="1">
      <alignment horizontal="center"/>
    </xf>
    <xf numFmtId="0" fontId="6" fillId="0" borderId="3" xfId="0" applyFont="1" applyFill="1" applyBorder="1"/>
    <xf numFmtId="0" fontId="6" fillId="0" borderId="15" xfId="0" applyFont="1" applyBorder="1"/>
    <xf numFmtId="0" fontId="6" fillId="0" borderId="15" xfId="0" applyFont="1" applyFill="1" applyBorder="1"/>
    <xf numFmtId="9" fontId="6" fillId="0" borderId="15" xfId="0" applyNumberFormat="1" applyFont="1" applyBorder="1" applyAlignment="1">
      <alignment horizontal="center"/>
    </xf>
    <xf numFmtId="0" fontId="6" fillId="0" borderId="16" xfId="0" applyFont="1" applyFill="1" applyBorder="1"/>
    <xf numFmtId="0" fontId="6" fillId="5" borderId="3" xfId="0" applyFont="1" applyFill="1" applyBorder="1"/>
    <xf numFmtId="0" fontId="7" fillId="5" borderId="3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9" fontId="2" fillId="2" borderId="0" xfId="3" applyNumberFormat="1"/>
    <xf numFmtId="167" fontId="7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left" indent="3"/>
    </xf>
    <xf numFmtId="167" fontId="6" fillId="0" borderId="3" xfId="0" applyNumberFormat="1" applyFont="1" applyBorder="1" applyAlignment="1">
      <alignment horizontal="center"/>
    </xf>
    <xf numFmtId="0" fontId="9" fillId="4" borderId="3" xfId="0" applyFont="1" applyFill="1" applyBorder="1" applyAlignment="1">
      <alignment horizont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Black" panose="020B0A02040204020203" pitchFamily="34" charset="0"/>
                    <a:ea typeface="Segoe UI Black" panose="020B0A02040204020203" pitchFamily="34" charset="0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APP!$C$42:$C$47</c:f>
              <c:numCache>
                <c:formatCode>0%</c:formatCode>
                <c:ptCount val="6"/>
                <c:pt idx="0">
                  <c:v>0.5</c:v>
                </c:pt>
                <c:pt idx="1">
                  <c:v>0.1</c:v>
                </c:pt>
                <c:pt idx="2">
                  <c:v>0.05</c:v>
                </c:pt>
                <c:pt idx="3">
                  <c:v>0.05</c:v>
                </c:pt>
                <c:pt idx="4">
                  <c:v>0.2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EF-49C0-BDAC-3986C839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471055</xdr:colOff>
      <xdr:row>0</xdr:row>
      <xdr:rowOff>0</xdr:rowOff>
    </xdr:from>
    <xdr:to>
      <xdr:col>4</xdr:col>
      <xdr:colOff>151014</xdr:colOff>
      <xdr:row>16</xdr:row>
      <xdr:rowOff>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0"/>
          <a:ext cx="8243454" cy="2881745"/>
        </a:xfrm>
        <a:prstGeom prst="rect">
          <a:avLst/>
        </a:prstGeom>
      </xdr:spPr>
    </xdr:pic>
    <xdr:clientData/>
  </xdr:twoCellAnchor>
  <xdr:twoCellAnchor>
    <xdr:from>
      <xdr:col>1</xdr:col>
      <xdr:colOff>38100</xdr:colOff>
      <xdr:row>48</xdr:row>
      <xdr:rowOff>45720</xdr:rowOff>
    </xdr:from>
    <xdr:to>
      <xdr:col>3</xdr:col>
      <xdr:colOff>1325880</xdr:colOff>
      <xdr:row>72</xdr:row>
      <xdr:rowOff>167640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F48"/>
  <sheetViews>
    <sheetView showGridLines="0" tabSelected="1" zoomScaleNormal="100" workbookViewId="0">
      <selection activeCell="F39" sqref="F39"/>
    </sheetView>
  </sheetViews>
  <sheetFormatPr defaultColWidth="0" defaultRowHeight="14.4" x14ac:dyDescent="0.3"/>
  <cols>
    <col min="1" max="1" width="8.88671875" customWidth="1"/>
    <col min="2" max="2" width="57.21875" customWidth="1"/>
    <col min="3" max="3" width="38.88671875" customWidth="1"/>
    <col min="4" max="4" width="19.77734375" customWidth="1"/>
    <col min="5" max="5" width="3.21875" customWidth="1"/>
    <col min="6" max="6" width="6.6640625" customWidth="1"/>
    <col min="7" max="16384" width="8.88671875" hidden="1"/>
  </cols>
  <sheetData>
    <row r="17" spans="1:4" ht="15" thickBot="1" x14ac:dyDescent="0.35"/>
    <row r="18" spans="1:4" ht="29.4" x14ac:dyDescent="0.3">
      <c r="B18" s="2" t="s">
        <v>13</v>
      </c>
      <c r="C18" s="3"/>
      <c r="D18" s="4"/>
    </row>
    <row r="19" spans="1:4" ht="19.8" thickBot="1" x14ac:dyDescent="0.5">
      <c r="B19" s="9" t="s">
        <v>15</v>
      </c>
      <c r="C19" s="10"/>
      <c r="D19" s="11">
        <v>2000</v>
      </c>
    </row>
    <row r="20" spans="1:4" ht="19.8" thickBot="1" x14ac:dyDescent="0.5">
      <c r="B20" s="12" t="s">
        <v>14</v>
      </c>
      <c r="C20" s="13"/>
      <c r="D20" s="14">
        <v>6.0000000000000001E-3</v>
      </c>
    </row>
    <row r="21" spans="1:4" ht="19.8" thickBot="1" x14ac:dyDescent="0.5">
      <c r="B21" s="15" t="s">
        <v>33</v>
      </c>
      <c r="C21" s="16"/>
      <c r="D21" s="39">
        <f>D19*30%</f>
        <v>600</v>
      </c>
    </row>
    <row r="22" spans="1:4" ht="15" thickBot="1" x14ac:dyDescent="0.35"/>
    <row r="23" spans="1:4" ht="29.4" x14ac:dyDescent="0.3">
      <c r="B23" s="5" t="s">
        <v>5</v>
      </c>
      <c r="C23" s="6"/>
      <c r="D23" s="7"/>
    </row>
    <row r="24" spans="1:4" ht="19.8" thickBot="1" x14ac:dyDescent="0.5">
      <c r="B24" s="17" t="s">
        <v>0</v>
      </c>
      <c r="C24" s="18"/>
      <c r="D24" s="19">
        <v>600</v>
      </c>
    </row>
    <row r="25" spans="1:4" ht="19.8" thickBot="1" x14ac:dyDescent="0.5">
      <c r="B25" s="20" t="s">
        <v>1</v>
      </c>
      <c r="C25" s="21"/>
      <c r="D25" s="22">
        <v>5</v>
      </c>
    </row>
    <row r="26" spans="1:4" ht="19.8" thickBot="1" x14ac:dyDescent="0.5">
      <c r="B26" s="20" t="s">
        <v>2</v>
      </c>
      <c r="C26" s="21"/>
      <c r="D26" s="23">
        <v>1.0789999999999999E-2</v>
      </c>
    </row>
    <row r="27" spans="1:4" ht="19.8" thickBot="1" x14ac:dyDescent="0.5">
      <c r="B27" s="24" t="s">
        <v>3</v>
      </c>
      <c r="C27" s="25"/>
      <c r="D27" s="26">
        <f>FV(Taxa_mensal,Qtd_Anos*12,Aporte)*-1</f>
        <v>50266.148399092584</v>
      </c>
    </row>
    <row r="28" spans="1:4" ht="19.8" thickBot="1" x14ac:dyDescent="0.5">
      <c r="B28" s="27" t="s">
        <v>4</v>
      </c>
      <c r="C28" s="28"/>
      <c r="D28" s="29">
        <f>Patrimonio*Rendimento_carteira</f>
        <v>301.59689039455549</v>
      </c>
    </row>
    <row r="29" spans="1:4" ht="15" thickBot="1" x14ac:dyDescent="0.35"/>
    <row r="30" spans="1:4" ht="29.4" x14ac:dyDescent="0.3">
      <c r="B30" s="5" t="s">
        <v>8</v>
      </c>
      <c r="C30" s="6"/>
      <c r="D30" s="8" t="s">
        <v>12</v>
      </c>
    </row>
    <row r="31" spans="1:4" ht="19.8" thickBot="1" x14ac:dyDescent="0.5">
      <c r="A31" s="1">
        <v>2</v>
      </c>
      <c r="B31" s="30" t="s">
        <v>6</v>
      </c>
      <c r="C31" s="31">
        <f>FV($D$26,A31*12,$D$24)*-1</f>
        <v>16336.57637858713</v>
      </c>
      <c r="D31" s="32">
        <f>C31*Rendimento_carteira</f>
        <v>98.01945827152278</v>
      </c>
    </row>
    <row r="32" spans="1:4" ht="19.8" thickBot="1" x14ac:dyDescent="0.5">
      <c r="A32" s="1">
        <v>5</v>
      </c>
      <c r="B32" s="33" t="s">
        <v>7</v>
      </c>
      <c r="C32" s="34">
        <f>FV($D$26,A32*12,$D$24)*-1</f>
        <v>50266.148399092584</v>
      </c>
      <c r="D32" s="35">
        <f>C32*Rendimento_carteira</f>
        <v>301.59689039455549</v>
      </c>
    </row>
    <row r="33" spans="1:4" ht="19.8" thickBot="1" x14ac:dyDescent="0.5">
      <c r="A33" s="1">
        <v>10</v>
      </c>
      <c r="B33" s="33" t="s">
        <v>9</v>
      </c>
      <c r="C33" s="34">
        <f>FV($D$26,A33*12,$D$24)*-1</f>
        <v>145970.52751810331</v>
      </c>
      <c r="D33" s="35">
        <f>C33*Rendimento_carteira</f>
        <v>875.82316510861983</v>
      </c>
    </row>
    <row r="34" spans="1:4" ht="19.8" thickBot="1" x14ac:dyDescent="0.5">
      <c r="A34" s="1">
        <v>20</v>
      </c>
      <c r="B34" s="33" t="s">
        <v>10</v>
      </c>
      <c r="C34" s="34">
        <f>FV($D$26,A34*12,$D$24)*-1</f>
        <v>675119.04005824833</v>
      </c>
      <c r="D34" s="35">
        <f>C34*Rendimento_carteira</f>
        <v>4050.71424034949</v>
      </c>
    </row>
    <row r="35" spans="1:4" ht="19.8" thickBot="1" x14ac:dyDescent="0.5">
      <c r="A35" s="1">
        <v>30</v>
      </c>
      <c r="B35" s="36" t="s">
        <v>11</v>
      </c>
      <c r="C35" s="37">
        <f>FV($D$26,A35*12,$D$24)*-1</f>
        <v>2593301.7930028285</v>
      </c>
      <c r="D35" s="38">
        <f>C35*Rendimento_carteira</f>
        <v>15559.810758016971</v>
      </c>
    </row>
    <row r="38" spans="1:4" ht="19.2" x14ac:dyDescent="0.45">
      <c r="B38" s="44" t="s">
        <v>18</v>
      </c>
      <c r="C38" s="45" t="s">
        <v>16</v>
      </c>
      <c r="D38" s="46"/>
    </row>
    <row r="39" spans="1:4" ht="19.2" x14ac:dyDescent="0.45">
      <c r="B39" s="65" t="s">
        <v>17</v>
      </c>
      <c r="C39" s="41">
        <f>Aporte</f>
        <v>600</v>
      </c>
      <c r="D39" s="42"/>
    </row>
    <row r="41" spans="1:4" ht="19.2" x14ac:dyDescent="0.45">
      <c r="B41" s="67" t="s">
        <v>19</v>
      </c>
      <c r="C41" s="67" t="s">
        <v>20</v>
      </c>
      <c r="D41" s="67" t="s">
        <v>21</v>
      </c>
    </row>
    <row r="42" spans="1:4" ht="19.2" x14ac:dyDescent="0.45">
      <c r="B42" s="47" t="s">
        <v>22</v>
      </c>
      <c r="C42" s="52">
        <f>VLOOKUP($C$38&amp;"-"&amp;B42,'PLANILHA BASE'!$B:$E,4,FALSE)</f>
        <v>0.5</v>
      </c>
      <c r="D42" s="66">
        <f>C42*$C$39</f>
        <v>300</v>
      </c>
    </row>
    <row r="43" spans="1:4" ht="19.2" x14ac:dyDescent="0.45">
      <c r="B43" s="47" t="s">
        <v>23</v>
      </c>
      <c r="C43" s="52">
        <f>VLOOKUP($C$38&amp;"-"&amp;B43,'PLANILHA BASE'!$B:$E,4,FALSE)</f>
        <v>0.1</v>
      </c>
      <c r="D43" s="66">
        <f t="shared" ref="D43:D47" si="0">C43*$C$39</f>
        <v>60</v>
      </c>
    </row>
    <row r="44" spans="1:4" ht="19.2" x14ac:dyDescent="0.45">
      <c r="B44" s="47" t="s">
        <v>24</v>
      </c>
      <c r="C44" s="52">
        <f>VLOOKUP($C$38&amp;"-"&amp;B44,'PLANILHA BASE'!$B:$E,4,FALSE)</f>
        <v>0.05</v>
      </c>
      <c r="D44" s="66">
        <f t="shared" si="0"/>
        <v>30</v>
      </c>
    </row>
    <row r="45" spans="1:4" ht="19.2" x14ac:dyDescent="0.45">
      <c r="B45" s="47" t="s">
        <v>25</v>
      </c>
      <c r="C45" s="52">
        <f>VLOOKUP($C$38&amp;"-"&amp;B45,'PLANILHA BASE'!$B:$E,4,FALSE)</f>
        <v>0.05</v>
      </c>
      <c r="D45" s="66">
        <f t="shared" si="0"/>
        <v>30</v>
      </c>
    </row>
    <row r="46" spans="1:4" ht="19.2" x14ac:dyDescent="0.45">
      <c r="B46" s="47" t="s">
        <v>26</v>
      </c>
      <c r="C46" s="52">
        <f>VLOOKUP($C$38&amp;"-"&amp;B46,'PLANILHA BASE'!$B:$E,4,FALSE)</f>
        <v>0.2</v>
      </c>
      <c r="D46" s="66">
        <f t="shared" si="0"/>
        <v>120</v>
      </c>
    </row>
    <row r="47" spans="1:4" ht="19.2" x14ac:dyDescent="0.45">
      <c r="B47" s="47" t="s">
        <v>27</v>
      </c>
      <c r="C47" s="52">
        <f>VLOOKUP($C$38&amp;"-"&amp;B47,'PLANILHA BASE'!$B:$E,4,FALSE)</f>
        <v>0.1</v>
      </c>
      <c r="D47" s="66">
        <f t="shared" si="0"/>
        <v>60</v>
      </c>
    </row>
    <row r="48" spans="1:4" ht="19.2" x14ac:dyDescent="0.45">
      <c r="B48" s="43"/>
      <c r="C48" s="43"/>
      <c r="D48" s="64">
        <f>SUM(D42:D47)</f>
        <v>600</v>
      </c>
    </row>
  </sheetData>
  <mergeCells count="11">
    <mergeCell ref="B19:C19"/>
    <mergeCell ref="B20:C20"/>
    <mergeCell ref="B21:C21"/>
    <mergeCell ref="B30:C30"/>
    <mergeCell ref="B24:C24"/>
    <mergeCell ref="B25:C25"/>
    <mergeCell ref="B23:D23"/>
    <mergeCell ref="B26:C26"/>
    <mergeCell ref="B27:C27"/>
    <mergeCell ref="B28:C28"/>
    <mergeCell ref="B18:D18"/>
  </mergeCells>
  <dataValidations count="1">
    <dataValidation type="list" allowBlank="1" showInputMessage="1" showErrorMessage="1" sqref="C38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workbookViewId="0">
      <selection activeCell="G13" sqref="G13"/>
    </sheetView>
  </sheetViews>
  <sheetFormatPr defaultRowHeight="14.4" x14ac:dyDescent="0.3"/>
  <cols>
    <col min="2" max="2" width="38.44140625" bestFit="1" customWidth="1"/>
    <col min="3" max="3" width="16.77734375" bestFit="1" customWidth="1"/>
    <col min="4" max="4" width="21.44140625" bestFit="1" customWidth="1"/>
    <col min="7" max="7" width="17.6640625" bestFit="1" customWidth="1"/>
  </cols>
  <sheetData>
    <row r="2" spans="1:8" ht="19.2" x14ac:dyDescent="0.45">
      <c r="B2" s="60" t="s">
        <v>30</v>
      </c>
      <c r="C2" s="60" t="s">
        <v>18</v>
      </c>
      <c r="D2" s="61" t="s">
        <v>19</v>
      </c>
      <c r="E2" s="62" t="s">
        <v>29</v>
      </c>
      <c r="G2" s="40" t="s">
        <v>32</v>
      </c>
      <c r="H2" s="63">
        <f>VLOOKUP($G$2,$B:$E,4,FALSE)</f>
        <v>0.35</v>
      </c>
    </row>
    <row r="3" spans="1:8" ht="19.2" x14ac:dyDescent="0.45">
      <c r="B3" s="51" t="str">
        <f>C3&amp;"-"&amp;D3</f>
        <v>CONSERVADOR-PAPEL</v>
      </c>
      <c r="C3" s="51" t="s">
        <v>28</v>
      </c>
      <c r="D3" s="47" t="s">
        <v>22</v>
      </c>
      <c r="E3" s="52">
        <v>0.3</v>
      </c>
    </row>
    <row r="4" spans="1:8" ht="19.2" x14ac:dyDescent="0.45">
      <c r="B4" s="51" t="str">
        <f t="shared" ref="B4:B20" si="0">C4&amp;"-"&amp;D4</f>
        <v>CONSERVADOR-TIJOLO</v>
      </c>
      <c r="C4" s="51" t="s">
        <v>28</v>
      </c>
      <c r="D4" s="47" t="s">
        <v>23</v>
      </c>
      <c r="E4" s="52">
        <v>0.5</v>
      </c>
    </row>
    <row r="5" spans="1:8" ht="19.2" x14ac:dyDescent="0.45">
      <c r="B5" s="51" t="str">
        <f t="shared" si="0"/>
        <v>CONSERVADOR-HÍBRIDOS</v>
      </c>
      <c r="C5" s="51" t="s">
        <v>28</v>
      </c>
      <c r="D5" s="47" t="s">
        <v>24</v>
      </c>
      <c r="E5" s="52">
        <v>0.1</v>
      </c>
    </row>
    <row r="6" spans="1:8" ht="19.2" x14ac:dyDescent="0.45">
      <c r="B6" s="51" t="str">
        <f t="shared" si="0"/>
        <v>CONSERVADOR-FOFs</v>
      </c>
      <c r="C6" s="51" t="s">
        <v>28</v>
      </c>
      <c r="D6" s="47" t="s">
        <v>25</v>
      </c>
      <c r="E6" s="52">
        <v>0.1</v>
      </c>
    </row>
    <row r="7" spans="1:8" ht="19.2" x14ac:dyDescent="0.45">
      <c r="B7" s="51" t="str">
        <f t="shared" si="0"/>
        <v>CONSERVADOR-DESENVOLVIMENTO</v>
      </c>
      <c r="C7" s="51" t="s">
        <v>28</v>
      </c>
      <c r="D7" s="47" t="s">
        <v>26</v>
      </c>
      <c r="E7" s="52">
        <v>0</v>
      </c>
    </row>
    <row r="8" spans="1:8" ht="19.8" thickBot="1" x14ac:dyDescent="0.5">
      <c r="A8" s="49"/>
      <c r="B8" s="53" t="str">
        <f t="shared" si="0"/>
        <v>CONSERVADOR-HOTELARIAS</v>
      </c>
      <c r="C8" s="53" t="s">
        <v>28</v>
      </c>
      <c r="D8" s="50" t="s">
        <v>27</v>
      </c>
      <c r="E8" s="54">
        <v>0</v>
      </c>
    </row>
    <row r="9" spans="1:8" ht="19.2" x14ac:dyDescent="0.45">
      <c r="B9" s="56" t="str">
        <f t="shared" si="0"/>
        <v>MODERADO-PAPEL</v>
      </c>
      <c r="C9" s="57" t="s">
        <v>31</v>
      </c>
      <c r="D9" s="48" t="s">
        <v>22</v>
      </c>
      <c r="E9" s="58">
        <v>0.32</v>
      </c>
    </row>
    <row r="10" spans="1:8" ht="19.2" x14ac:dyDescent="0.45">
      <c r="B10" s="51" t="str">
        <f t="shared" si="0"/>
        <v>MODERADO-TIJOLO</v>
      </c>
      <c r="C10" s="55" t="s">
        <v>31</v>
      </c>
      <c r="D10" s="47" t="s">
        <v>23</v>
      </c>
      <c r="E10" s="52">
        <v>0.35</v>
      </c>
    </row>
    <row r="11" spans="1:8" ht="19.2" x14ac:dyDescent="0.45">
      <c r="B11" s="51" t="str">
        <f t="shared" si="0"/>
        <v>MODERADO-HÍBRIDOS</v>
      </c>
      <c r="C11" s="55" t="s">
        <v>31</v>
      </c>
      <c r="D11" s="47" t="s">
        <v>24</v>
      </c>
      <c r="E11" s="52">
        <v>0.08</v>
      </c>
    </row>
    <row r="12" spans="1:8" ht="19.2" x14ac:dyDescent="0.45">
      <c r="B12" s="51" t="str">
        <f t="shared" si="0"/>
        <v>MODERADO-FOFs</v>
      </c>
      <c r="C12" s="55" t="s">
        <v>31</v>
      </c>
      <c r="D12" s="47" t="s">
        <v>25</v>
      </c>
      <c r="E12" s="52">
        <v>0.05</v>
      </c>
    </row>
    <row r="13" spans="1:8" ht="19.2" x14ac:dyDescent="0.45">
      <c r="B13" s="51" t="str">
        <f t="shared" si="0"/>
        <v>MODERADO-DESENVOLVIMENTO</v>
      </c>
      <c r="C13" s="55" t="s">
        <v>31</v>
      </c>
      <c r="D13" s="47" t="s">
        <v>26</v>
      </c>
      <c r="E13" s="52">
        <v>0.1</v>
      </c>
    </row>
    <row r="14" spans="1:8" ht="19.8" thickBot="1" x14ac:dyDescent="0.5">
      <c r="A14" s="49"/>
      <c r="B14" s="53" t="str">
        <f t="shared" si="0"/>
        <v>MODERADO-HOTELARIAS</v>
      </c>
      <c r="C14" s="59" t="s">
        <v>31</v>
      </c>
      <c r="D14" s="50" t="s">
        <v>27</v>
      </c>
      <c r="E14" s="54">
        <v>0.1</v>
      </c>
    </row>
    <row r="15" spans="1:8" ht="19.2" x14ac:dyDescent="0.45">
      <c r="B15" s="57" t="str">
        <f t="shared" si="0"/>
        <v>AGRESSIVO-PAPEL</v>
      </c>
      <c r="C15" s="57" t="s">
        <v>16</v>
      </c>
      <c r="D15" s="48" t="s">
        <v>22</v>
      </c>
      <c r="E15" s="58">
        <v>0.5</v>
      </c>
    </row>
    <row r="16" spans="1:8" ht="19.2" x14ac:dyDescent="0.45">
      <c r="B16" s="55" t="str">
        <f t="shared" si="0"/>
        <v>AGRESSIVO-TIJOLO</v>
      </c>
      <c r="C16" s="55" t="s">
        <v>16</v>
      </c>
      <c r="D16" s="47" t="s">
        <v>23</v>
      </c>
      <c r="E16" s="52">
        <v>0.1</v>
      </c>
    </row>
    <row r="17" spans="2:5" ht="19.2" x14ac:dyDescent="0.45">
      <c r="B17" s="55" t="str">
        <f t="shared" si="0"/>
        <v>AGRESSIVO-HÍBRIDOS</v>
      </c>
      <c r="C17" s="55" t="s">
        <v>16</v>
      </c>
      <c r="D17" s="47" t="s">
        <v>24</v>
      </c>
      <c r="E17" s="52">
        <v>0.05</v>
      </c>
    </row>
    <row r="18" spans="2:5" ht="19.2" x14ac:dyDescent="0.45">
      <c r="B18" s="55" t="str">
        <f t="shared" si="0"/>
        <v>AGRESSIVO-FOFs</v>
      </c>
      <c r="C18" s="55" t="s">
        <v>16</v>
      </c>
      <c r="D18" s="47" t="s">
        <v>25</v>
      </c>
      <c r="E18" s="52">
        <v>0.05</v>
      </c>
    </row>
    <row r="19" spans="2:5" ht="19.2" x14ac:dyDescent="0.45">
      <c r="B19" s="55" t="str">
        <f t="shared" si="0"/>
        <v>AGRESSIVO-DESENVOLVIMENTO</v>
      </c>
      <c r="C19" s="55" t="s">
        <v>16</v>
      </c>
      <c r="D19" s="47" t="s">
        <v>26</v>
      </c>
      <c r="E19" s="52">
        <v>0.2</v>
      </c>
    </row>
    <row r="20" spans="2:5" ht="19.2" x14ac:dyDescent="0.45">
      <c r="B20" s="55" t="str">
        <f t="shared" si="0"/>
        <v>AGRESSIVO-HOTELARIAS</v>
      </c>
      <c r="C20" s="55" t="s">
        <v>16</v>
      </c>
      <c r="D20" s="47" t="s">
        <v>27</v>
      </c>
      <c r="E20" s="52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 BASE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2025-06-01T01:11:54Z</dcterms:created>
  <dcterms:modified xsi:type="dcterms:W3CDTF">2025-06-01T03:07:13Z</dcterms:modified>
</cp:coreProperties>
</file>