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89546_tecnico_ulisboa_pt/Documents/Documentos/TECNICO/5ANO/Tese/Dados/Results/"/>
    </mc:Choice>
  </mc:AlternateContent>
  <xr:revisionPtr revIDLastSave="2199" documentId="11_9E43FBA2757A704C3D6347FE8C061334AC192FA2" xr6:coauthVersionLast="47" xr6:coauthVersionMax="47" xr10:uidLastSave="{9450BDF0-83B0-4D86-917F-82DE374760DA}"/>
  <bookViews>
    <workbookView xWindow="28680" yWindow="-120" windowWidth="29040" windowHeight="15840" tabRatio="748" firstSheet="4" activeTab="10" xr2:uid="{00000000-000D-0000-FFFF-FFFF00000000}"/>
  </bookViews>
  <sheets>
    <sheet name="COVID Africa" sheetId="1" r:id="rId1"/>
    <sheet name="COVID America" sheetId="3" r:id="rId2"/>
    <sheet name="COVID Asia" sheetId="4" r:id="rId3"/>
    <sheet name="COVID Europe" sheetId="5" r:id="rId4"/>
    <sheet name="COVID Oceania" sheetId="6" r:id="rId5"/>
    <sheet name="CRIME" sheetId="7" r:id="rId6"/>
    <sheet name="AQ" sheetId="8" r:id="rId7"/>
    <sheet name="ENERGY" sheetId="9" r:id="rId8"/>
    <sheet name="GCCD" sheetId="10" r:id="rId9"/>
    <sheet name="acc" sheetId="11" r:id="rId10"/>
    <sheet name="time" sheetId="13" r:id="rId11"/>
    <sheet name="scale" sheetId="14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40" i="13" l="1"/>
  <c r="AC40" i="13"/>
  <c r="AB40" i="13"/>
  <c r="AA40" i="13"/>
  <c r="Z40" i="13"/>
  <c r="Y40" i="13"/>
  <c r="X40" i="13"/>
  <c r="W40" i="13"/>
  <c r="AF40" i="13" s="1"/>
  <c r="AO40" i="13" s="1"/>
  <c r="V40" i="13"/>
  <c r="AD38" i="13"/>
  <c r="AC38" i="13"/>
  <c r="AL38" i="13" s="1"/>
  <c r="AU38" i="13" s="1"/>
  <c r="AB38" i="13"/>
  <c r="AA38" i="13"/>
  <c r="Z38" i="13"/>
  <c r="Y38" i="13"/>
  <c r="AH38" i="13" s="1"/>
  <c r="AQ38" i="13" s="1"/>
  <c r="X38" i="13"/>
  <c r="W38" i="13"/>
  <c r="AF38" i="13" s="1"/>
  <c r="AO38" i="13" s="1"/>
  <c r="V38" i="13"/>
  <c r="AE38" i="13" s="1"/>
  <c r="AN38" i="13" s="1"/>
  <c r="AD36" i="13"/>
  <c r="AC36" i="13"/>
  <c r="AL36" i="13" s="1"/>
  <c r="AU36" i="13" s="1"/>
  <c r="AB36" i="13"/>
  <c r="AA36" i="13"/>
  <c r="Z36" i="13"/>
  <c r="Y36" i="13"/>
  <c r="AH36" i="13" s="1"/>
  <c r="AQ36" i="13" s="1"/>
  <c r="X36" i="13"/>
  <c r="W36" i="13"/>
  <c r="AF36" i="13" s="1"/>
  <c r="AO36" i="13" s="1"/>
  <c r="V36" i="13"/>
  <c r="AE36" i="13" s="1"/>
  <c r="AN36" i="13" s="1"/>
  <c r="AD34" i="13"/>
  <c r="AC34" i="13"/>
  <c r="AB34" i="13"/>
  <c r="AA34" i="13"/>
  <c r="Z34" i="13"/>
  <c r="Y34" i="13"/>
  <c r="X34" i="13"/>
  <c r="AG34" i="13" s="1"/>
  <c r="AP34" i="13" s="1"/>
  <c r="W34" i="13"/>
  <c r="AF34" i="13" s="1"/>
  <c r="AO34" i="13" s="1"/>
  <c r="V34" i="13"/>
  <c r="W32" i="13"/>
  <c r="X32" i="13"/>
  <c r="Y32" i="13"/>
  <c r="Z32" i="13"/>
  <c r="AA32" i="13"/>
  <c r="AB32" i="13"/>
  <c r="AC32" i="13"/>
  <c r="AD32" i="13"/>
  <c r="V32" i="13"/>
  <c r="AU18" i="13"/>
  <c r="AT18" i="13"/>
  <c r="AD26" i="13"/>
  <c r="AC26" i="13"/>
  <c r="AB26" i="13"/>
  <c r="AA26" i="13"/>
  <c r="Z26" i="13"/>
  <c r="Y26" i="13"/>
  <c r="AH26" i="13" s="1"/>
  <c r="X26" i="13"/>
  <c r="W26" i="13"/>
  <c r="V26" i="13"/>
  <c r="AD24" i="13"/>
  <c r="AC24" i="13"/>
  <c r="AB24" i="13"/>
  <c r="AA24" i="13"/>
  <c r="Z24" i="13"/>
  <c r="AI24" i="13" s="1"/>
  <c r="Y24" i="13"/>
  <c r="AH24" i="13" s="1"/>
  <c r="X24" i="13"/>
  <c r="W24" i="13"/>
  <c r="AF24" i="13" s="1"/>
  <c r="V24" i="13"/>
  <c r="AD22" i="13"/>
  <c r="AC22" i="13"/>
  <c r="AB22" i="13"/>
  <c r="AA22" i="13"/>
  <c r="Z22" i="13"/>
  <c r="AI22" i="13" s="1"/>
  <c r="Y22" i="13"/>
  <c r="AH22" i="13" s="1"/>
  <c r="X22" i="13"/>
  <c r="W22" i="13"/>
  <c r="V22" i="13"/>
  <c r="AD20" i="13"/>
  <c r="AC20" i="13"/>
  <c r="AB20" i="13"/>
  <c r="AA20" i="13"/>
  <c r="Z20" i="13"/>
  <c r="Y20" i="13"/>
  <c r="X20" i="13"/>
  <c r="W20" i="13"/>
  <c r="AF20" i="13" s="1"/>
  <c r="V20" i="13"/>
  <c r="W18" i="13"/>
  <c r="X18" i="13"/>
  <c r="Y18" i="13"/>
  <c r="Z18" i="13"/>
  <c r="AA18" i="13"/>
  <c r="AB18" i="13"/>
  <c r="AK18" i="13" s="1"/>
  <c r="AC18" i="13"/>
  <c r="AD18" i="13"/>
  <c r="AM18" i="13" s="1"/>
  <c r="V18" i="13"/>
  <c r="AE18" i="13" s="1"/>
  <c r="AF26" i="13"/>
  <c r="D24" i="14"/>
  <c r="E24" i="14"/>
  <c r="F24" i="14"/>
  <c r="G24" i="14"/>
  <c r="H24" i="14"/>
  <c r="I24" i="14"/>
  <c r="J24" i="14"/>
  <c r="C24" i="14"/>
  <c r="D23" i="14"/>
  <c r="E23" i="14"/>
  <c r="F23" i="14"/>
  <c r="G23" i="14"/>
  <c r="H23" i="14"/>
  <c r="I23" i="14"/>
  <c r="J23" i="14"/>
  <c r="C23" i="14"/>
  <c r="D22" i="14"/>
  <c r="E22" i="14"/>
  <c r="F22" i="14"/>
  <c r="G22" i="14"/>
  <c r="H22" i="14"/>
  <c r="I22" i="14"/>
  <c r="J22" i="14"/>
  <c r="C22" i="14"/>
  <c r="D21" i="14"/>
  <c r="E21" i="14"/>
  <c r="F21" i="14"/>
  <c r="G21" i="14"/>
  <c r="H21" i="14"/>
  <c r="I21" i="14"/>
  <c r="J21" i="14"/>
  <c r="C21" i="14"/>
  <c r="D19" i="14"/>
  <c r="E19" i="14"/>
  <c r="F19" i="14"/>
  <c r="G19" i="14"/>
  <c r="H19" i="14"/>
  <c r="I19" i="14"/>
  <c r="J19" i="14"/>
  <c r="C19" i="14"/>
  <c r="S83" i="13"/>
  <c r="S72" i="13"/>
  <c r="S73" i="13"/>
  <c r="S74" i="13"/>
  <c r="S75" i="13"/>
  <c r="S76" i="13"/>
  <c r="S77" i="13"/>
  <c r="S85" i="13" s="1"/>
  <c r="S78" i="13"/>
  <c r="S82" i="13" s="1"/>
  <c r="S70" i="13"/>
  <c r="S71" i="13"/>
  <c r="U85" i="13"/>
  <c r="T85" i="13"/>
  <c r="R85" i="13"/>
  <c r="P85" i="13"/>
  <c r="N85" i="13"/>
  <c r="O85" i="13"/>
  <c r="Q85" i="13"/>
  <c r="M85" i="13"/>
  <c r="U84" i="13"/>
  <c r="T84" i="13"/>
  <c r="S84" i="13"/>
  <c r="R84" i="13"/>
  <c r="N84" i="13"/>
  <c r="O84" i="13"/>
  <c r="P84" i="13"/>
  <c r="Q84" i="13"/>
  <c r="M84" i="13"/>
  <c r="U83" i="13"/>
  <c r="T83" i="13"/>
  <c r="R83" i="13"/>
  <c r="P83" i="13"/>
  <c r="Q83" i="13"/>
  <c r="N83" i="13"/>
  <c r="O83" i="13"/>
  <c r="M83" i="13"/>
  <c r="U82" i="13"/>
  <c r="T82" i="13"/>
  <c r="R82" i="13"/>
  <c r="P82" i="13"/>
  <c r="O82" i="13"/>
  <c r="Q82" i="13"/>
  <c r="N82" i="13"/>
  <c r="M82" i="13"/>
  <c r="S32" i="11"/>
  <c r="T32" i="11"/>
  <c r="U32" i="11"/>
  <c r="S33" i="11"/>
  <c r="T33" i="11"/>
  <c r="U33" i="11"/>
  <c r="S34" i="11"/>
  <c r="T34" i="11"/>
  <c r="U34" i="11"/>
  <c r="S35" i="11"/>
  <c r="T35" i="11"/>
  <c r="U35" i="11"/>
  <c r="S36" i="11"/>
  <c r="T36" i="11"/>
  <c r="U36" i="11"/>
  <c r="S37" i="11"/>
  <c r="T37" i="11"/>
  <c r="U37" i="11"/>
  <c r="S38" i="11"/>
  <c r="T38" i="11"/>
  <c r="U38" i="11"/>
  <c r="S39" i="11"/>
  <c r="T39" i="11"/>
  <c r="U39" i="11"/>
  <c r="T31" i="11"/>
  <c r="U31" i="11"/>
  <c r="S31" i="11"/>
  <c r="T30" i="11"/>
  <c r="U30" i="11"/>
  <c r="S29" i="11"/>
  <c r="T28" i="11"/>
  <c r="U28" i="11"/>
  <c r="S28" i="11"/>
  <c r="T27" i="11"/>
  <c r="U27" i="11"/>
  <c r="S27" i="11"/>
  <c r="T26" i="11"/>
  <c r="U26" i="11"/>
  <c r="S26" i="11"/>
  <c r="T25" i="11"/>
  <c r="U25" i="11"/>
  <c r="S25" i="11"/>
  <c r="T24" i="11"/>
  <c r="U24" i="11"/>
  <c r="S24" i="11"/>
  <c r="T23" i="11"/>
  <c r="U23" i="11"/>
  <c r="S23" i="11"/>
  <c r="S30" i="11"/>
  <c r="U29" i="11"/>
  <c r="T29" i="11"/>
  <c r="T22" i="11"/>
  <c r="U22" i="11"/>
  <c r="S22" i="11"/>
  <c r="AZ33" i="13"/>
  <c r="AZ35" i="13"/>
  <c r="AZ37" i="13"/>
  <c r="AZ39" i="13"/>
  <c r="AY33" i="13"/>
  <c r="AY35" i="13"/>
  <c r="AY37" i="13"/>
  <c r="AY39" i="13"/>
  <c r="AU19" i="13"/>
  <c r="AU21" i="13"/>
  <c r="AU23" i="13"/>
  <c r="AU25" i="13"/>
  <c r="AT19" i="13"/>
  <c r="AT21" i="13"/>
  <c r="AT23" i="13"/>
  <c r="AT25" i="13"/>
  <c r="W44" i="13"/>
  <c r="X44" i="13"/>
  <c r="Y44" i="13"/>
  <c r="Z44" i="13"/>
  <c r="AA44" i="13"/>
  <c r="AE44" i="13" s="1"/>
  <c r="AB44" i="13"/>
  <c r="AC44" i="13"/>
  <c r="AD44" i="13"/>
  <c r="V44" i="13"/>
  <c r="AE26" i="13"/>
  <c r="AG38" i="13"/>
  <c r="AP38" i="13" s="1"/>
  <c r="AI36" i="13"/>
  <c r="AR36" i="13" s="1"/>
  <c r="AI34" i="13"/>
  <c r="AR34" i="13" s="1"/>
  <c r="AM40" i="13"/>
  <c r="AV40" i="13" s="1"/>
  <c r="AL40" i="13"/>
  <c r="AU40" i="13" s="1"/>
  <c r="AK40" i="13"/>
  <c r="AT40" i="13" s="1"/>
  <c r="AJ40" i="13"/>
  <c r="AS40" i="13" s="1"/>
  <c r="AI40" i="13"/>
  <c r="AR40" i="13" s="1"/>
  <c r="AH40" i="13"/>
  <c r="AQ40" i="13" s="1"/>
  <c r="AG40" i="13"/>
  <c r="AP40" i="13" s="1"/>
  <c r="AE40" i="13"/>
  <c r="AN40" i="13" s="1"/>
  <c r="AM38" i="13"/>
  <c r="AV38" i="13" s="1"/>
  <c r="AK38" i="13"/>
  <c r="AT38" i="13" s="1"/>
  <c r="AJ38" i="13"/>
  <c r="AS38" i="13" s="1"/>
  <c r="AI38" i="13"/>
  <c r="AR38" i="13" s="1"/>
  <c r="AM36" i="13"/>
  <c r="AV36" i="13" s="1"/>
  <c r="AK36" i="13"/>
  <c r="AT36" i="13" s="1"/>
  <c r="AJ36" i="13"/>
  <c r="AS36" i="13" s="1"/>
  <c r="AG36" i="13"/>
  <c r="AP36" i="13" s="1"/>
  <c r="AM34" i="13"/>
  <c r="AV34" i="13" s="1"/>
  <c r="AL34" i="13"/>
  <c r="AU34" i="13" s="1"/>
  <c r="AK34" i="13"/>
  <c r="AT34" i="13" s="1"/>
  <c r="AJ34" i="13"/>
  <c r="AS34" i="13" s="1"/>
  <c r="AH34" i="13"/>
  <c r="AQ34" i="13" s="1"/>
  <c r="AE34" i="13"/>
  <c r="AN34" i="13" s="1"/>
  <c r="AM32" i="13"/>
  <c r="AV32" i="13" s="1"/>
  <c r="AL32" i="13"/>
  <c r="AU32" i="13" s="1"/>
  <c r="AK32" i="13"/>
  <c r="AT32" i="13" s="1"/>
  <c r="AJ32" i="13"/>
  <c r="AS32" i="13" s="1"/>
  <c r="AI32" i="13"/>
  <c r="AR32" i="13" s="1"/>
  <c r="AH32" i="13"/>
  <c r="AQ32" i="13" s="1"/>
  <c r="AG32" i="13"/>
  <c r="AP32" i="13" s="1"/>
  <c r="AF32" i="13"/>
  <c r="AO32" i="13" s="1"/>
  <c r="AE32" i="13"/>
  <c r="AN32" i="13" s="1"/>
  <c r="AE22" i="13"/>
  <c r="AM26" i="13"/>
  <c r="AL26" i="13"/>
  <c r="AK26" i="13"/>
  <c r="AJ26" i="13"/>
  <c r="AI26" i="13"/>
  <c r="AG26" i="13"/>
  <c r="AM24" i="13"/>
  <c r="AL24" i="13"/>
  <c r="AK24" i="13"/>
  <c r="AJ24" i="13"/>
  <c r="AG24" i="13"/>
  <c r="AE24" i="13"/>
  <c r="AM22" i="13"/>
  <c r="AL22" i="13"/>
  <c r="AK22" i="13"/>
  <c r="AJ22" i="13"/>
  <c r="AG22" i="13"/>
  <c r="AF22" i="13"/>
  <c r="AM20" i="13"/>
  <c r="AL20" i="13"/>
  <c r="AK20" i="13"/>
  <c r="AJ20" i="13"/>
  <c r="AI20" i="13"/>
  <c r="AH20" i="13"/>
  <c r="AG20" i="13"/>
  <c r="AE20" i="13"/>
  <c r="AF18" i="13"/>
  <c r="AG18" i="13"/>
  <c r="AH18" i="13"/>
  <c r="AI18" i="13"/>
  <c r="AJ18" i="13"/>
  <c r="AL18" i="13"/>
  <c r="A37" i="13"/>
  <c r="B37" i="13"/>
  <c r="C37" i="13"/>
  <c r="D37" i="13"/>
  <c r="E37" i="13"/>
  <c r="F37" i="13"/>
  <c r="G37" i="13"/>
  <c r="H37" i="13"/>
  <c r="I37" i="13"/>
  <c r="AD12" i="13"/>
  <c r="AB12" i="13"/>
  <c r="Z12" i="13"/>
  <c r="X12" i="13"/>
  <c r="V12" i="13"/>
  <c r="T12" i="13"/>
  <c r="R12" i="13"/>
  <c r="P12" i="13"/>
  <c r="N12" i="13"/>
  <c r="L12" i="13"/>
  <c r="K12" i="13"/>
  <c r="AD11" i="13"/>
  <c r="AB11" i="13"/>
  <c r="Z11" i="13"/>
  <c r="X11" i="13"/>
  <c r="V11" i="13"/>
  <c r="T11" i="13"/>
  <c r="R11" i="13"/>
  <c r="P11" i="13"/>
  <c r="N11" i="13"/>
  <c r="L11" i="13"/>
  <c r="K11" i="13"/>
  <c r="AD10" i="13"/>
  <c r="AB10" i="13"/>
  <c r="Z10" i="13"/>
  <c r="X10" i="13"/>
  <c r="V10" i="13"/>
  <c r="U10" i="13"/>
  <c r="T10" i="13"/>
  <c r="R10" i="13"/>
  <c r="Q10" i="13"/>
  <c r="P10" i="13"/>
  <c r="N10" i="13"/>
  <c r="L10" i="13"/>
  <c r="K10" i="13"/>
  <c r="AD9" i="13"/>
  <c r="AB9" i="13"/>
  <c r="Z9" i="13"/>
  <c r="Y9" i="13"/>
  <c r="X9" i="13"/>
  <c r="V9" i="13"/>
  <c r="T9" i="13"/>
  <c r="R9" i="13"/>
  <c r="Q9" i="13"/>
  <c r="P9" i="13"/>
  <c r="N9" i="13"/>
  <c r="L9" i="13"/>
  <c r="K9" i="13"/>
  <c r="AD8" i="13"/>
  <c r="AC8" i="13"/>
  <c r="AB8" i="13"/>
  <c r="Z8" i="13"/>
  <c r="X8" i="13"/>
  <c r="V8" i="13"/>
  <c r="U8" i="13"/>
  <c r="T8" i="13"/>
  <c r="R8" i="13"/>
  <c r="P8" i="13"/>
  <c r="N8" i="13"/>
  <c r="M8" i="13"/>
  <c r="L8" i="13"/>
  <c r="K8" i="13"/>
  <c r="AD7" i="13"/>
  <c r="AB7" i="13"/>
  <c r="Z7" i="13"/>
  <c r="X7" i="13"/>
  <c r="V7" i="13"/>
  <c r="T7" i="13"/>
  <c r="R7" i="13"/>
  <c r="P7" i="13"/>
  <c r="N7" i="13"/>
  <c r="L7" i="13"/>
  <c r="K7" i="13"/>
  <c r="AD6" i="13"/>
  <c r="AB6" i="13"/>
  <c r="Z6" i="13"/>
  <c r="X6" i="13"/>
  <c r="W6" i="13"/>
  <c r="V6" i="13"/>
  <c r="T6" i="13"/>
  <c r="R6" i="13"/>
  <c r="P6" i="13"/>
  <c r="O6" i="13"/>
  <c r="N6" i="13"/>
  <c r="L6" i="13"/>
  <c r="K6" i="13"/>
  <c r="AD5" i="13"/>
  <c r="AB5" i="13"/>
  <c r="Z5" i="13"/>
  <c r="X5" i="13"/>
  <c r="V5" i="13"/>
  <c r="T5" i="13"/>
  <c r="R5" i="13"/>
  <c r="P5" i="13"/>
  <c r="N5" i="13"/>
  <c r="L5" i="13"/>
  <c r="K5" i="13"/>
  <c r="AB4" i="13"/>
  <c r="AD4" i="13"/>
  <c r="L4" i="13"/>
  <c r="N4" i="13"/>
  <c r="P4" i="13"/>
  <c r="R4" i="13"/>
  <c r="T4" i="13"/>
  <c r="V4" i="13"/>
  <c r="X4" i="13"/>
  <c r="Z4" i="13"/>
  <c r="K4" i="13"/>
  <c r="C14" i="10"/>
  <c r="U14" i="10"/>
  <c r="T14" i="10"/>
  <c r="AC12" i="13" s="1"/>
  <c r="S14" i="10"/>
  <c r="R14" i="10"/>
  <c r="AA12" i="13" s="1"/>
  <c r="Q14" i="10"/>
  <c r="P14" i="10"/>
  <c r="Y12" i="13" s="1"/>
  <c r="O14" i="10"/>
  <c r="N14" i="10"/>
  <c r="W12" i="13" s="1"/>
  <c r="M14" i="10"/>
  <c r="L14" i="10"/>
  <c r="U12" i="13" s="1"/>
  <c r="K14" i="10"/>
  <c r="J14" i="10"/>
  <c r="S12" i="13" s="1"/>
  <c r="I14" i="10"/>
  <c r="H14" i="10"/>
  <c r="Q12" i="13" s="1"/>
  <c r="G14" i="10"/>
  <c r="F14" i="10"/>
  <c r="O12" i="13" s="1"/>
  <c r="E14" i="10"/>
  <c r="D14" i="10"/>
  <c r="M12" i="13" s="1"/>
  <c r="B14" i="10"/>
  <c r="U14" i="9"/>
  <c r="T14" i="9"/>
  <c r="AC11" i="13" s="1"/>
  <c r="S14" i="9"/>
  <c r="R14" i="9"/>
  <c r="AA11" i="13" s="1"/>
  <c r="Q14" i="9"/>
  <c r="P14" i="9"/>
  <c r="Y11" i="13" s="1"/>
  <c r="O14" i="9"/>
  <c r="N14" i="9"/>
  <c r="W11" i="13" s="1"/>
  <c r="M14" i="9"/>
  <c r="L14" i="9"/>
  <c r="U11" i="13" s="1"/>
  <c r="K14" i="9"/>
  <c r="J14" i="9"/>
  <c r="S11" i="13" s="1"/>
  <c r="I14" i="9"/>
  <c r="H14" i="9"/>
  <c r="Q11" i="13" s="1"/>
  <c r="G14" i="9"/>
  <c r="F14" i="9"/>
  <c r="O11" i="13" s="1"/>
  <c r="E14" i="9"/>
  <c r="D14" i="9"/>
  <c r="M11" i="13" s="1"/>
  <c r="C14" i="9"/>
  <c r="B14" i="9"/>
  <c r="U14" i="8"/>
  <c r="T14" i="8"/>
  <c r="AC10" i="13" s="1"/>
  <c r="S14" i="8"/>
  <c r="R14" i="8"/>
  <c r="AA10" i="13" s="1"/>
  <c r="Q14" i="8"/>
  <c r="P14" i="8"/>
  <c r="Y10" i="13" s="1"/>
  <c r="O14" i="8"/>
  <c r="N14" i="8"/>
  <c r="W10" i="13" s="1"/>
  <c r="M14" i="8"/>
  <c r="L14" i="8"/>
  <c r="K14" i="8"/>
  <c r="J14" i="8"/>
  <c r="S10" i="13" s="1"/>
  <c r="I14" i="8"/>
  <c r="H14" i="8"/>
  <c r="G14" i="8"/>
  <c r="F14" i="8"/>
  <c r="O10" i="13" s="1"/>
  <c r="E14" i="8"/>
  <c r="D14" i="8"/>
  <c r="M10" i="13" s="1"/>
  <c r="C14" i="8"/>
  <c r="B14" i="8"/>
  <c r="U14" i="7"/>
  <c r="T14" i="7"/>
  <c r="AC9" i="13" s="1"/>
  <c r="S14" i="7"/>
  <c r="R14" i="7"/>
  <c r="AA9" i="13" s="1"/>
  <c r="Q14" i="7"/>
  <c r="P14" i="7"/>
  <c r="O14" i="7"/>
  <c r="N14" i="7"/>
  <c r="W9" i="13" s="1"/>
  <c r="M14" i="7"/>
  <c r="L14" i="7"/>
  <c r="U9" i="13" s="1"/>
  <c r="K14" i="7"/>
  <c r="J14" i="7"/>
  <c r="S9" i="13" s="1"/>
  <c r="I14" i="7"/>
  <c r="H14" i="7"/>
  <c r="G14" i="7"/>
  <c r="F14" i="7"/>
  <c r="O9" i="13" s="1"/>
  <c r="E14" i="7"/>
  <c r="D14" i="7"/>
  <c r="M9" i="13" s="1"/>
  <c r="C14" i="7"/>
  <c r="B14" i="7"/>
  <c r="U14" i="6"/>
  <c r="T14" i="6"/>
  <c r="S14" i="6"/>
  <c r="R14" i="6"/>
  <c r="AA8" i="13" s="1"/>
  <c r="Q14" i="6"/>
  <c r="P14" i="6"/>
  <c r="Y8" i="13" s="1"/>
  <c r="O14" i="6"/>
  <c r="N14" i="6"/>
  <c r="W8" i="13" s="1"/>
  <c r="M14" i="6"/>
  <c r="L14" i="6"/>
  <c r="K14" i="6"/>
  <c r="J14" i="6"/>
  <c r="S8" i="13" s="1"/>
  <c r="I14" i="6"/>
  <c r="H14" i="6"/>
  <c r="Q8" i="13" s="1"/>
  <c r="G14" i="6"/>
  <c r="F14" i="6"/>
  <c r="O8" i="13" s="1"/>
  <c r="E14" i="6"/>
  <c r="D14" i="6"/>
  <c r="C14" i="6"/>
  <c r="B14" i="6"/>
  <c r="U14" i="5"/>
  <c r="T14" i="5"/>
  <c r="AC7" i="13" s="1"/>
  <c r="S14" i="5"/>
  <c r="R14" i="5"/>
  <c r="AA7" i="13" s="1"/>
  <c r="Q14" i="5"/>
  <c r="P14" i="5"/>
  <c r="Y7" i="13" s="1"/>
  <c r="O14" i="5"/>
  <c r="N14" i="5"/>
  <c r="W7" i="13" s="1"/>
  <c r="M14" i="5"/>
  <c r="L14" i="5"/>
  <c r="U7" i="13" s="1"/>
  <c r="K14" i="5"/>
  <c r="J14" i="5"/>
  <c r="S7" i="13" s="1"/>
  <c r="I14" i="5"/>
  <c r="H14" i="5"/>
  <c r="Q7" i="13" s="1"/>
  <c r="G14" i="5"/>
  <c r="F14" i="5"/>
  <c r="O7" i="13" s="1"/>
  <c r="E14" i="5"/>
  <c r="D14" i="5"/>
  <c r="M7" i="13" s="1"/>
  <c r="C14" i="5"/>
  <c r="B14" i="5"/>
  <c r="U14" i="4"/>
  <c r="T14" i="4"/>
  <c r="AC6" i="13" s="1"/>
  <c r="S14" i="4"/>
  <c r="R14" i="4"/>
  <c r="AA6" i="13" s="1"/>
  <c r="Q14" i="4"/>
  <c r="P14" i="4"/>
  <c r="Y6" i="13" s="1"/>
  <c r="O14" i="4"/>
  <c r="N14" i="4"/>
  <c r="M14" i="4"/>
  <c r="L14" i="4"/>
  <c r="U6" i="13" s="1"/>
  <c r="K14" i="4"/>
  <c r="J14" i="4"/>
  <c r="S6" i="13" s="1"/>
  <c r="I14" i="4"/>
  <c r="H14" i="4"/>
  <c r="Q6" i="13" s="1"/>
  <c r="G14" i="4"/>
  <c r="F14" i="4"/>
  <c r="E14" i="4"/>
  <c r="D14" i="4"/>
  <c r="M6" i="13" s="1"/>
  <c r="C14" i="4"/>
  <c r="B14" i="4"/>
  <c r="U14" i="3"/>
  <c r="T14" i="3"/>
  <c r="AC5" i="13" s="1"/>
  <c r="S14" i="3"/>
  <c r="R14" i="3"/>
  <c r="AA5" i="13" s="1"/>
  <c r="Q14" i="3"/>
  <c r="P14" i="3"/>
  <c r="Y5" i="13" s="1"/>
  <c r="O14" i="3"/>
  <c r="N14" i="3"/>
  <c r="W5" i="13" s="1"/>
  <c r="M14" i="3"/>
  <c r="L14" i="3"/>
  <c r="U5" i="13" s="1"/>
  <c r="K14" i="3"/>
  <c r="J14" i="3"/>
  <c r="S5" i="13" s="1"/>
  <c r="I14" i="3"/>
  <c r="H14" i="3"/>
  <c r="Q5" i="13" s="1"/>
  <c r="G14" i="3"/>
  <c r="F14" i="3"/>
  <c r="O5" i="13" s="1"/>
  <c r="E14" i="3"/>
  <c r="D14" i="3"/>
  <c r="M5" i="13" s="1"/>
  <c r="C14" i="3"/>
  <c r="B14" i="3"/>
  <c r="B14" i="1"/>
  <c r="C14" i="1"/>
  <c r="E14" i="1"/>
  <c r="F14" i="1"/>
  <c r="O4" i="13" s="1"/>
  <c r="G14" i="1"/>
  <c r="H14" i="1"/>
  <c r="Q4" i="13" s="1"/>
  <c r="I14" i="1"/>
  <c r="J14" i="1"/>
  <c r="S4" i="13" s="1"/>
  <c r="K14" i="1"/>
  <c r="L14" i="1"/>
  <c r="U4" i="13" s="1"/>
  <c r="M14" i="1"/>
  <c r="N14" i="1"/>
  <c r="W4" i="13" s="1"/>
  <c r="O14" i="1"/>
  <c r="P14" i="1"/>
  <c r="Y4" i="13" s="1"/>
  <c r="Q14" i="1"/>
  <c r="R14" i="1"/>
  <c r="AA4" i="13" s="1"/>
  <c r="S14" i="1"/>
  <c r="T14" i="1"/>
  <c r="AC4" i="13" s="1"/>
  <c r="U14" i="1"/>
  <c r="D14" i="1"/>
  <c r="M4" i="13" s="1"/>
  <c r="D35" i="10"/>
  <c r="E35" i="10"/>
  <c r="C35" i="10"/>
  <c r="C32" i="9"/>
  <c r="D32" i="9"/>
  <c r="E32" i="9"/>
  <c r="D52" i="8"/>
  <c r="E52" i="8"/>
  <c r="C52" i="8"/>
  <c r="D33" i="7"/>
  <c r="E33" i="7"/>
  <c r="C33" i="7"/>
  <c r="E34" i="6"/>
  <c r="D34" i="6"/>
  <c r="C34" i="6"/>
  <c r="D35" i="5"/>
  <c r="E35" i="5"/>
  <c r="C35" i="5"/>
  <c r="E34" i="4"/>
  <c r="D34" i="4"/>
  <c r="C34" i="4"/>
  <c r="E34" i="3"/>
  <c r="D34" i="3"/>
  <c r="C34" i="3"/>
  <c r="D34" i="1"/>
  <c r="E34" i="1"/>
  <c r="C34" i="1"/>
  <c r="N12" i="10"/>
  <c r="O12" i="10"/>
  <c r="C12" i="10"/>
  <c r="D12" i="10"/>
  <c r="E12" i="10"/>
  <c r="F12" i="10"/>
  <c r="G12" i="10"/>
  <c r="H12" i="10"/>
  <c r="I12" i="10"/>
  <c r="J12" i="10"/>
  <c r="K12" i="10"/>
  <c r="L12" i="10"/>
  <c r="M12" i="10"/>
  <c r="P12" i="10"/>
  <c r="Q12" i="10"/>
  <c r="R12" i="10"/>
  <c r="S12" i="10"/>
  <c r="T12" i="10"/>
  <c r="U12" i="10"/>
  <c r="B12" i="10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B12" i="9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B12" i="8"/>
  <c r="F12" i="7"/>
  <c r="C12" i="7"/>
  <c r="D12" i="7"/>
  <c r="E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B12" i="7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2" i="6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B12" i="5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2" i="4"/>
  <c r="K12" i="3"/>
  <c r="L12" i="3"/>
  <c r="M12" i="3"/>
  <c r="N12" i="3"/>
  <c r="O12" i="3"/>
  <c r="P12" i="3"/>
  <c r="Q12" i="3"/>
  <c r="R12" i="3"/>
  <c r="S12" i="3"/>
  <c r="T12" i="3"/>
  <c r="U12" i="3"/>
  <c r="B12" i="3"/>
  <c r="C12" i="3"/>
  <c r="D12" i="3"/>
  <c r="E12" i="3"/>
  <c r="F12" i="3"/>
  <c r="G12" i="3"/>
  <c r="H12" i="3"/>
  <c r="I12" i="3"/>
  <c r="J12" i="3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B12" i="1"/>
  <c r="AW32" i="13" l="1"/>
  <c r="AZ32" i="13" s="1"/>
  <c r="AW34" i="13"/>
  <c r="AW36" i="13"/>
  <c r="AW38" i="13"/>
  <c r="AW40" i="13"/>
  <c r="AN18" i="13"/>
  <c r="AN20" i="13"/>
  <c r="AT20" i="13" s="1"/>
  <c r="AN24" i="13"/>
  <c r="AU24" i="13" s="1"/>
  <c r="AN22" i="13"/>
  <c r="AT22" i="13" s="1"/>
  <c r="AN26" i="13"/>
  <c r="AT26" i="13" s="1"/>
  <c r="W6" i="11"/>
  <c r="T6" i="11"/>
  <c r="V6" i="11"/>
  <c r="U7" i="11"/>
  <c r="U8" i="11"/>
  <c r="W5" i="11"/>
  <c r="W10" i="11"/>
  <c r="V11" i="11"/>
  <c r="V10" i="11"/>
  <c r="W7" i="11"/>
  <c r="U3" i="11"/>
  <c r="W14" i="11"/>
  <c r="T3" i="11"/>
  <c r="W11" i="11"/>
  <c r="W8" i="11"/>
  <c r="W4" i="11"/>
  <c r="W12" i="11"/>
  <c r="V7" i="11"/>
  <c r="V12" i="11"/>
  <c r="T7" i="11"/>
  <c r="V13" i="11"/>
  <c r="W13" i="11"/>
  <c r="T5" i="11"/>
  <c r="V3" i="11"/>
  <c r="V5" i="11"/>
  <c r="T4" i="11"/>
  <c r="W3" i="11"/>
  <c r="U6" i="11"/>
  <c r="V4" i="11"/>
  <c r="U5" i="11"/>
  <c r="V9" i="11"/>
  <c r="U4" i="11"/>
  <c r="W9" i="11"/>
  <c r="AY32" i="13" l="1"/>
  <c r="AU26" i="13"/>
  <c r="AU22" i="13"/>
  <c r="AU20" i="13"/>
  <c r="AT24" i="13"/>
  <c r="AZ40" i="13"/>
  <c r="AY40" i="13"/>
  <c r="AZ38" i="13"/>
  <c r="AY38" i="13"/>
  <c r="AZ36" i="13"/>
  <c r="AY36" i="13"/>
  <c r="AZ34" i="13"/>
  <c r="AY34" i="13"/>
</calcChain>
</file>

<file path=xl/sharedStrings.xml><?xml version="1.0" encoding="utf-8"?>
<sst xmlns="http://schemas.openxmlformats.org/spreadsheetml/2006/main" count="878" uniqueCount="170">
  <si>
    <t>Tempos:</t>
  </si>
  <si>
    <t>Base NB Fit</t>
  </si>
  <si>
    <t>Base NB Pred</t>
  </si>
  <si>
    <t>Base KNN Fit</t>
  </si>
  <si>
    <t>Base KNN Pred</t>
  </si>
  <si>
    <t>Base DT Fit</t>
  </si>
  <si>
    <t>Base DT Pred</t>
  </si>
  <si>
    <t>Base RF Fit</t>
  </si>
  <si>
    <t>Base RF Predict</t>
  </si>
  <si>
    <t>Base GB Fit</t>
  </si>
  <si>
    <t>Base GB Pred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</si>
  <si>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</si>
  <si>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</si>
  <si>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</si>
  <si>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</si>
  <si>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</si>
  <si>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</si>
  <si>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</si>
  <si>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</si>
  <si>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</si>
  <si>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</si>
  <si>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Average:</t>
  </si>
  <si>
    <t>AutoSklearn</t>
  </si>
  <si>
    <t>Base Fit</t>
  </si>
  <si>
    <t>Base Predict</t>
  </si>
  <si>
    <t>Criação</t>
  </si>
  <si>
    <t>read csv</t>
  </si>
  <si>
    <t>day</t>
  </si>
  <si>
    <t>month</t>
  </si>
  <si>
    <t>year</t>
  </si>
  <si>
    <t>season</t>
  </si>
  <si>
    <t>weekday</t>
  </si>
  <si>
    <t>holiday</t>
  </si>
  <si>
    <t>save csv</t>
  </si>
  <si>
    <t>Resultados</t>
  </si>
  <si>
    <t>Precision</t>
  </si>
  <si>
    <t>Recall</t>
  </si>
  <si>
    <t>Accuracy</t>
  </si>
  <si>
    <t>AUC</t>
  </si>
  <si>
    <t>F1</t>
  </si>
  <si>
    <t>Base</t>
  </si>
  <si>
    <t>NB</t>
  </si>
  <si>
    <t>KNN</t>
  </si>
  <si>
    <t>DT</t>
  </si>
  <si>
    <t>RF</t>
  </si>
  <si>
    <t>GB</t>
  </si>
  <si>
    <t>Auto-Sklearn</t>
  </si>
  <si>
    <t>nr_months</t>
  </si>
  <si>
    <t>ratio</t>
  </si>
  <si>
    <t>current_risk</t>
  </si>
  <si>
    <t>cases_100k</t>
  </si>
  <si>
    <t>avg_2weeks</t>
  </si>
  <si>
    <t>avg_2w_100k</t>
  </si>
  <si>
    <t>sum_2weeks</t>
  </si>
  <si>
    <t>sum_2w_100k</t>
  </si>
  <si>
    <t>write csv</t>
  </si>
  <si>
    <t>Geração</t>
  </si>
  <si>
    <t>Parameter time:</t>
  </si>
  <si>
    <t>Avg combinations of parameters:</t>
  </si>
  <si>
    <t>Gen NB Fit</t>
  </si>
  <si>
    <t>Gen NB Pred</t>
  </si>
  <si>
    <t>Gen KNN Fit</t>
  </si>
  <si>
    <t>Gen KNN Pred</t>
  </si>
  <si>
    <t>Gen DT Fit</t>
  </si>
  <si>
    <t>Gen DT Pred</t>
  </si>
  <si>
    <t>Gen RF Fit</t>
  </si>
  <si>
    <t>Gen RF Predict</t>
  </si>
  <si>
    <t>Gen GB Fit</t>
  </si>
  <si>
    <t>Gen GB Pred</t>
  </si>
  <si>
    <t>Successful</t>
  </si>
  <si>
    <t>Runs</t>
  </si>
  <si>
    <t>Crashed</t>
  </si>
  <si>
    <t>Memory Limit</t>
  </si>
  <si>
    <t>Time Limit</t>
  </si>
  <si>
    <t>dist_center</t>
  </si>
  <si>
    <t>day_period</t>
  </si>
  <si>
    <t>crime_type</t>
  </si>
  <si>
    <t>neighborhood_lat</t>
  </si>
  <si>
    <t>neighborhood_lon</t>
  </si>
  <si>
    <t>district_lat</t>
  </si>
  <si>
    <t>district_lon</t>
  </si>
  <si>
    <t>PM2.5_Mean_week_avg</t>
  </si>
  <si>
    <t>PM2.5_Mean_week_max</t>
  </si>
  <si>
    <t>PM2.5_Mean_week_min</t>
  </si>
  <si>
    <t>PM2.5_Mean_week_std</t>
  </si>
  <si>
    <t>CO_Mean_week_avg</t>
  </si>
  <si>
    <t>CO_Mean_week_max</t>
  </si>
  <si>
    <t>CO_Mean_week_min</t>
  </si>
  <si>
    <t>CO_Mean_week_std</t>
  </si>
  <si>
    <t>NO2_Mean_week_avg</t>
  </si>
  <si>
    <t>NO2_Mean_week_max</t>
  </si>
  <si>
    <t>NO2_Mean_week_min</t>
  </si>
  <si>
    <t>NO2_Mean_week_std</t>
  </si>
  <si>
    <t>O3_Mean_week_avg</t>
  </si>
  <si>
    <t>O3_Mean_week_max</t>
  </si>
  <si>
    <t>O3_Mean_week_min</t>
  </si>
  <si>
    <t>O3_Mean_week_std</t>
  </si>
  <si>
    <t>PM10_Mean_week_avg</t>
  </si>
  <si>
    <t>PM10_Mean_week_max</t>
  </si>
  <si>
    <t>PM10_Mean_week_min</t>
  </si>
  <si>
    <t>PM10_Mean_week_std</t>
  </si>
  <si>
    <t>SO2_Mean_week_avg</t>
  </si>
  <si>
    <t>SO2_Mean_week_max</t>
  </si>
  <si>
    <t>SO2_Mean_week_min</t>
  </si>
  <si>
    <t>SO2_Mean_week_std</t>
  </si>
  <si>
    <t>PM25_safe</t>
  </si>
  <si>
    <t>PM10_safe</t>
  </si>
  <si>
    <t>SO2_safe</t>
  </si>
  <si>
    <t>PP_Mean</t>
  </si>
  <si>
    <t>hour</t>
  </si>
  <si>
    <t>total_production</t>
  </si>
  <si>
    <t>net_energy</t>
  </si>
  <si>
    <t>hour_prod</t>
  </si>
  <si>
    <t>renewable</t>
  </si>
  <si>
    <t>renewable_percentage</t>
  </si>
  <si>
    <t>energy_price</t>
  </si>
  <si>
    <t>country_lat</t>
  </si>
  <si>
    <t>country_lon</t>
  </si>
  <si>
    <t>avg_temperature</t>
  </si>
  <si>
    <t>max_temperature</t>
  </si>
  <si>
    <t>min_temperature</t>
  </si>
  <si>
    <t>std_temperature</t>
  </si>
  <si>
    <t>avg_uncertainty</t>
  </si>
  <si>
    <t>last_year_temp</t>
  </si>
  <si>
    <t>one_year_diff</t>
  </si>
  <si>
    <t>average_diff_pos</t>
  </si>
  <si>
    <t>DT Score</t>
  </si>
  <si>
    <t>RF Score</t>
  </si>
  <si>
    <t>GB Score</t>
  </si>
  <si>
    <t>% Criadas:</t>
  </si>
  <si>
    <t>CAfrica</t>
  </si>
  <si>
    <t>Camerica</t>
  </si>
  <si>
    <t>Casia</t>
  </si>
  <si>
    <t>Ceurope</t>
  </si>
  <si>
    <t>Coceania</t>
  </si>
  <si>
    <t>Crime</t>
  </si>
  <si>
    <t>Aq</t>
  </si>
  <si>
    <t>Energy</t>
  </si>
  <si>
    <t>GCCD</t>
  </si>
  <si>
    <t>original</t>
  </si>
  <si>
    <t>original+gen</t>
  </si>
  <si>
    <t>MEDIA</t>
  </si>
  <si>
    <t xml:space="preserve"> </t>
  </si>
  <si>
    <t>original + generated</t>
  </si>
  <si>
    <t>Covid AF</t>
  </si>
  <si>
    <t>Covid AM</t>
  </si>
  <si>
    <t>Covid AS</t>
  </si>
  <si>
    <t>Covid EU</t>
  </si>
  <si>
    <t>Covid OC</t>
  </si>
  <si>
    <t>AQ</t>
  </si>
  <si>
    <t>original + gen</t>
  </si>
  <si>
    <t>nr records</t>
  </si>
  <si>
    <t>time/records</t>
  </si>
  <si>
    <t>Fit / Pred</t>
  </si>
  <si>
    <t>Fit+Pred/Gen</t>
  </si>
  <si>
    <t>Fit+Pred+Gen/nr records</t>
  </si>
  <si>
    <t>Fit/Pred</t>
  </si>
  <si>
    <t>Fit+Pred/nr records</t>
  </si>
  <si>
    <t>AVG</t>
  </si>
  <si>
    <t>Autosklearn</t>
  </si>
  <si>
    <t>Média Original</t>
  </si>
  <si>
    <t>Média Gen</t>
  </si>
  <si>
    <t>Média - Std</t>
  </si>
  <si>
    <t>Média + Std</t>
  </si>
  <si>
    <t>Algebric</t>
  </si>
  <si>
    <t>Aggregation</t>
  </si>
  <si>
    <t>Decomposition</t>
  </si>
  <si>
    <t>Mapping</t>
  </si>
  <si>
    <t>average_diff</t>
  </si>
  <si>
    <t>Generated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</si>
</sst>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2"/>
      <color rgb="FF333333"/>
      <name val="Lato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94495895483356E-2"/>
          <c:y val="0.11013442121042342"/>
          <c:w val="0.90249317775812044"/>
          <c:h val="0.69640217349602629"/>
        </c:manualLayout>
      </c:layout>
      <c:barChart>
        <c:barDir val="col"/>
        <c:grouping val="clustered"/>
        <c:varyColors val="0"/>
        <c:ser>
          <c:idx val="0"/>
          <c:order val="0"/>
          <c:tx>
            <c:v>original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acc!$T$3:$T$8</c:f>
              <c:numCache>
                <c:formatCode>General</c:formatCode>
                <c:ptCount val="6"/>
                <c:pt idx="0">
                  <c:v>0.578853323604269</c:v>
                </c:pt>
                <c:pt idx="1">
                  <c:v>0.89643853434314758</c:v>
                </c:pt>
                <c:pt idx="2">
                  <c:v>0.89333837754048817</c:v>
                </c:pt>
                <c:pt idx="3">
                  <c:v>0.90944470018890955</c:v>
                </c:pt>
                <c:pt idx="4">
                  <c:v>0.91182107865229289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A83-A84A-A6914C8972BE}"/>
            </c:ext>
          </c:extLst>
        </c:ser>
        <c:ser>
          <c:idx val="1"/>
          <c:order val="1"/>
          <c:tx>
            <c:v>original + gen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2-4A83-A84A-A6914C8972BE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acc!$U$3:$U$8</c:f>
              <c:numCache>
                <c:formatCode>General</c:formatCode>
                <c:ptCount val="6"/>
                <c:pt idx="0">
                  <c:v>0.67335424813832312</c:v>
                </c:pt>
                <c:pt idx="1">
                  <c:v>0.92502266223618235</c:v>
                </c:pt>
                <c:pt idx="2">
                  <c:v>0.94280877361309401</c:v>
                </c:pt>
                <c:pt idx="3">
                  <c:v>0.95438753291363987</c:v>
                </c:pt>
                <c:pt idx="4">
                  <c:v>0.96919927146751617</c:v>
                </c:pt>
                <c:pt idx="5">
                  <c:v>0.92438026431172104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2-4A83-A84A-A6914C897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42367"/>
        <c:axId val="26334463"/>
      </c:barChart>
      <c:catAx>
        <c:axId val="2634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4463"/>
        <c:crosses val="autoZero"/>
        <c:auto val="1"/>
        <c:lblAlgn val="ctr"/>
        <c:lblOffset val="100"/>
        <c:noMultiLvlLbl val="0"/>
      </c:catAx>
      <c:valAx>
        <c:axId val="2633446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4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acc!$R$22:$R$30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acc!$S$22:$S$30</c:f>
              <c:numCache>
                <c:formatCode>General</c:formatCode>
                <c:ptCount val="9"/>
                <c:pt idx="0">
                  <c:v>0.97</c:v>
                </c:pt>
                <c:pt idx="1">
                  <c:v>0.97</c:v>
                </c:pt>
                <c:pt idx="2">
                  <c:v>0.95</c:v>
                </c:pt>
                <c:pt idx="3">
                  <c:v>0.9900000000000001</c:v>
                </c:pt>
                <c:pt idx="4">
                  <c:v>0.94762563814621004</c:v>
                </c:pt>
                <c:pt idx="5">
                  <c:v>0</c:v>
                </c:pt>
                <c:pt idx="6">
                  <c:v>0.88</c:v>
                </c:pt>
                <c:pt idx="7">
                  <c:v>0.44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14-4EC7-A25B-A6A7F6DE25EF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acc!$R$22:$R$30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acc!$S$31:$S$39</c:f>
              <c:numCache>
                <c:formatCode>General</c:formatCode>
                <c:ptCount val="9"/>
                <c:pt idx="0">
                  <c:v>3.0000000000000027E-2</c:v>
                </c:pt>
                <c:pt idx="1">
                  <c:v>3.0000000000000027E-2</c:v>
                </c:pt>
                <c:pt idx="2">
                  <c:v>5.0000000000000044E-2</c:v>
                </c:pt>
                <c:pt idx="3">
                  <c:v>9.9999999999998979E-3</c:v>
                </c:pt>
                <c:pt idx="4">
                  <c:v>5.2374361853789964E-2</c:v>
                </c:pt>
                <c:pt idx="5">
                  <c:v>1</c:v>
                </c:pt>
                <c:pt idx="6">
                  <c:v>0.12</c:v>
                </c:pt>
                <c:pt idx="7">
                  <c:v>0.56000000000000005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14-4EC7-A25B-A6A7F6DE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acc!$R$22:$R$30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acc!$T$22:$T$30</c:f>
              <c:numCache>
                <c:formatCode>General</c:formatCode>
                <c:ptCount val="9"/>
                <c:pt idx="0">
                  <c:v>0.89500000000000002</c:v>
                </c:pt>
                <c:pt idx="1">
                  <c:v>0.92500000000000004</c:v>
                </c:pt>
                <c:pt idx="2">
                  <c:v>0.81499999999999995</c:v>
                </c:pt>
                <c:pt idx="3">
                  <c:v>0.95</c:v>
                </c:pt>
                <c:pt idx="4">
                  <c:v>0.66268656716417895</c:v>
                </c:pt>
                <c:pt idx="5">
                  <c:v>0.60000000000000009</c:v>
                </c:pt>
                <c:pt idx="6">
                  <c:v>0.71000000000000019</c:v>
                </c:pt>
                <c:pt idx="7">
                  <c:v>0.745</c:v>
                </c:pt>
                <c:pt idx="8">
                  <c:v>4.2857142857142799E-3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6CB-A0AE-31B0185241CD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acc!$R$22:$R$30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acc!$T$31:$T$39</c:f>
              <c:numCache>
                <c:formatCode>General</c:formatCode>
                <c:ptCount val="9"/>
                <c:pt idx="0">
                  <c:v>0.10499999999999998</c:v>
                </c:pt>
                <c:pt idx="1">
                  <c:v>7.4999999999999956E-2</c:v>
                </c:pt>
                <c:pt idx="2">
                  <c:v>0.18500000000000005</c:v>
                </c:pt>
                <c:pt idx="3">
                  <c:v>5.0000000000000044E-2</c:v>
                </c:pt>
                <c:pt idx="4">
                  <c:v>0.33731343283582105</c:v>
                </c:pt>
                <c:pt idx="5">
                  <c:v>0.39999999999999991</c:v>
                </c:pt>
                <c:pt idx="6">
                  <c:v>0.28999999999999981</c:v>
                </c:pt>
                <c:pt idx="7">
                  <c:v>0.255</c:v>
                </c:pt>
                <c:pt idx="8">
                  <c:v>0.99571428571428577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7-46CB-A0AE-31B01852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8343285214348199"/>
          <c:h val="0.763618401866433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acc!$R$22:$R$30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acc!$U$22:$U$30</c:f>
              <c:numCache>
                <c:formatCode>General</c:formatCode>
                <c:ptCount val="9"/>
                <c:pt idx="0">
                  <c:v>0.94500000000000006</c:v>
                </c:pt>
                <c:pt idx="1">
                  <c:v>0.97000000000000008</c:v>
                </c:pt>
                <c:pt idx="2">
                  <c:v>0.96000000000000019</c:v>
                </c:pt>
                <c:pt idx="3">
                  <c:v>0.97</c:v>
                </c:pt>
                <c:pt idx="4">
                  <c:v>0.96257309941520397</c:v>
                </c:pt>
                <c:pt idx="5">
                  <c:v>0.02</c:v>
                </c:pt>
                <c:pt idx="6">
                  <c:v>0.83000000000000007</c:v>
                </c:pt>
                <c:pt idx="7">
                  <c:v>0.98750897343862098</c:v>
                </c:pt>
                <c:pt idx="8">
                  <c:v>0.96664273749700802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5-483C-9EE9-0FBEF0112FAC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acc!$R$22:$R$30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acc!$U$31:$U$39</c:f>
              <c:numCache>
                <c:formatCode>General</c:formatCode>
                <c:ptCount val="9"/>
                <c:pt idx="0">
                  <c:v>5.4999999999999938E-2</c:v>
                </c:pt>
                <c:pt idx="1">
                  <c:v>2.9999999999999916E-2</c:v>
                </c:pt>
                <c:pt idx="2">
                  <c:v>3.9999999999999813E-2</c:v>
                </c:pt>
                <c:pt idx="3">
                  <c:v>3.0000000000000027E-2</c:v>
                </c:pt>
                <c:pt idx="4">
                  <c:v>3.742690058479603E-2</c:v>
                </c:pt>
                <c:pt idx="5">
                  <c:v>0.98</c:v>
                </c:pt>
                <c:pt idx="6">
                  <c:v>0.16999999999999993</c:v>
                </c:pt>
                <c:pt idx="7">
                  <c:v>1.2491026561379015E-2</c:v>
                </c:pt>
                <c:pt idx="8">
                  <c:v>3.335726250299198E-2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5-483C-9EE9-0FBEF011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2393690959121"/>
          <c:y val="6.0982021136290018E-2"/>
          <c:w val="0.86064711436757635"/>
          <c:h val="0.77322265691352576"/>
        </c:manualLayout>
      </c:layout>
      <c:barChart>
        <c:barDir val="col"/>
        <c:grouping val="clustered"/>
        <c:varyColors val="0"/>
        <c:ser>
          <c:idx val="0"/>
          <c:order val="0"/>
          <c:tx>
            <c:v>Original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time!$AT$18</c:f>
                <c:numCache>
                  <c:formatCode>General</c:formatCode>
                  <c:ptCount val="1"/>
                  <c:pt idx="0">
                    <c:v>3.9977433216316055E-7</c:v>
                  </c:pt>
                </c:numCache>
              </c:numRef>
            </c:plus>
            <c:minus>
              <c:numRef>
                <c:f>time!$AU$18</c:f>
                <c:numCache>
                  <c:formatCode>General</c:formatCode>
                  <c:ptCount val="1"/>
                  <c:pt idx="0">
                    <c:v>1.3652012653339972E-7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time!$AR$18:$AR$23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time!$AP$18:$AP$23</c:f>
              <c:numCache>
                <c:formatCode>General</c:formatCode>
                <c:ptCount val="6"/>
                <c:pt idx="0">
                  <c:v>2.6814722934828013E-7</c:v>
                </c:pt>
                <c:pt idx="1">
                  <c:v>5.3755981143806478E-3</c:v>
                </c:pt>
                <c:pt idx="2">
                  <c:v>6.4930697279515931E-4</c:v>
                </c:pt>
                <c:pt idx="3">
                  <c:v>2.9784082789453246E-2</c:v>
                </c:pt>
                <c:pt idx="4">
                  <c:v>5.9355663246227888E-2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47C7-8DA8-EC1EA483B795}"/>
            </c:ext>
          </c:extLst>
        </c:ser>
        <c:ser>
          <c:idx val="1"/>
          <c:order val="1"/>
          <c:tx>
            <c:v>Original + Generated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7-47C7-8DA8-EC1EA483B795}"/>
              </c:ext>
            </c:extLst>
          </c:dPt>
          <c:errBars>
            <c:errBarType val="both"/>
            <c:errValType val="cust"/>
            <c:noEndCap val="0"/>
            <c:plus>
              <c:numRef>
                <c:f>(time!$AT$18,time!$AT$20,time!$AT$22,time!$AT$24,time!$AT$26)</c:f>
                <c:numCache>
                  <c:formatCode>General</c:formatCode>
                  <c:ptCount val="5"/>
                  <c:pt idx="0">
                    <c:v>3.9977433216316055E-7</c:v>
                  </c:pt>
                  <c:pt idx="1">
                    <c:v>4.8047159270403423E-3</c:v>
                  </c:pt>
                  <c:pt idx="2">
                    <c:v>4.7541944499746762E-4</c:v>
                  </c:pt>
                  <c:pt idx="3">
                    <c:v>3.2373005015866305E-2</c:v>
                  </c:pt>
                  <c:pt idx="4">
                    <c:v>5.4702949672013682E-2</c:v>
                  </c:pt>
                </c:numCache>
              </c:numRef>
            </c:plus>
            <c:minus>
              <c:numRef>
                <c:f>(time!$AU$18,time!$AU$20,time!$AU$22,time!$AU$24,time!$AU$26)</c:f>
                <c:numCache>
                  <c:formatCode>General</c:formatCode>
                  <c:ptCount val="5"/>
                  <c:pt idx="0">
                    <c:v>1.3652012653339972E-7</c:v>
                  </c:pt>
                  <c:pt idx="1">
                    <c:v>5.8045935214476145E-4</c:v>
                  </c:pt>
                  <c:pt idx="2">
                    <c:v>1.7467644578156644E-4</c:v>
                  </c:pt>
                  <c:pt idx="3">
                    <c:v>-2.571282856066363E-3</c:v>
                  </c:pt>
                  <c:pt idx="4">
                    <c:v>4.6843206024227181E-3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time!$AR$18:$AR$23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time!$AQ$18:$AQ$23</c:f>
              <c:numCache>
                <c:formatCode>General</c:formatCode>
                <c:ptCount val="6"/>
                <c:pt idx="0">
                  <c:v>2.9494032021923147E-2</c:v>
                </c:pt>
                <c:pt idx="1">
                  <c:v>6.5560260606899332E-2</c:v>
                </c:pt>
                <c:pt idx="2">
                  <c:v>3.1457651503329714E-2</c:v>
                </c:pt>
                <c:pt idx="3">
                  <c:v>4.9488750565798059E-2</c:v>
                </c:pt>
                <c:pt idx="4">
                  <c:v>6.0493189127396194E-2</c:v>
                </c:pt>
                <c:pt idx="5">
                  <c:v>0.29367103180143683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7-47C7-8DA8-EC1EA483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18639"/>
        <c:axId val="1924717391"/>
      </c:barChart>
      <c:catAx>
        <c:axId val="19247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7391"/>
        <c:crosses val="autoZero"/>
        <c:auto val="1"/>
        <c:lblAlgn val="ctr"/>
        <c:lblOffset val="100"/>
        <c:noMultiLvlLbl val="0"/>
      </c:catAx>
      <c:valAx>
        <c:axId val="192471739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052622620634873"/>
          <c:y val="0.91301924560148351"/>
          <c:w val="0.52545885223114241"/>
          <c:h val="8.2937351643513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89053303328E-2"/>
          <c:y val="4.8146630442387234E-2"/>
          <c:w val="0.89157197861598114"/>
          <c:h val="0.788674892376599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time!$L$82</c:f>
              <c:strCache>
                <c:ptCount val="1"/>
                <c:pt idx="0">
                  <c:v>Algebric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time!$M$81:$U$81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time!$M$82:$U$82</c:f>
              <c:numCache>
                <c:formatCode>General</c:formatCode>
                <c:ptCount val="9"/>
                <c:pt idx="0">
                  <c:v>1.4960612212694372E-3</c:v>
                </c:pt>
                <c:pt idx="1">
                  <c:v>1.2770490024011046E-3</c:v>
                </c:pt>
                <c:pt idx="2">
                  <c:v>1.2945767449590343E-3</c:v>
                </c:pt>
                <c:pt idx="3">
                  <c:v>1.4185726730002635E-3</c:v>
                </c:pt>
                <c:pt idx="4">
                  <c:v>1.1162102826695838E-3</c:v>
                </c:pt>
                <c:pt idx="5">
                  <c:v>5.5236627491637492E-4</c:v>
                </c:pt>
                <c:pt idx="6">
                  <c:v>5.0394326814835971E-4</c:v>
                </c:pt>
                <c:pt idx="7">
                  <c:v>5.6794434198575441E-4</c:v>
                </c:pt>
                <c:pt idx="8">
                  <c:v>4.5914242293512757E-4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8-4A25-A1E9-F4D98F96B954}"/>
            </c:ext>
          </c:extLst>
        </c:ser>
        <c:ser>
          <c:idx val="1"/>
          <c:order val="1"/>
          <c:tx>
            <c:strRef>
              <c:f>time!$L$83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time!$M$81:$U$81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time!$M$83:$U$83</c:f>
              <c:numCache>
                <c:formatCode>General</c:formatCode>
                <c:ptCount val="9"/>
                <c:pt idx="0">
                  <c:v>5.0883113219095909E-3</c:v>
                </c:pt>
                <c:pt idx="1">
                  <c:v>4.2204199446994294E-3</c:v>
                </c:pt>
                <c:pt idx="2">
                  <c:v>4.1583758439690966E-3</c:v>
                </c:pt>
                <c:pt idx="3">
                  <c:v>4.7164408176123933E-3</c:v>
                </c:pt>
                <c:pt idx="4">
                  <c:v>3.5964772429281731E-3</c:v>
                </c:pt>
                <c:pt idx="5">
                  <c:v>3.9010794589915197E-3</c:v>
                </c:pt>
                <c:pt idx="6">
                  <c:v>1.6632034938973215E-3</c:v>
                </c:pt>
                <c:pt idx="7">
                  <c:v>1.5870326026488406E-2</c:v>
                </c:pt>
                <c:pt idx="8">
                  <c:v>1.0366271645556747E-2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8-4A25-A1E9-F4D98F96B954}"/>
            </c:ext>
          </c:extLst>
        </c:ser>
        <c:ser>
          <c:idx val="2"/>
          <c:order val="2"/>
          <c:tx>
            <c:strRef>
              <c:f>time!$L$84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time!$M$81:$U$81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time!$M$84:$U$84</c:f>
              <c:numCache>
                <c:formatCode>General</c:formatCode>
                <c:ptCount val="9"/>
                <c:pt idx="0">
                  <c:v>5.8479147286899177E-4</c:v>
                </c:pt>
                <c:pt idx="1">
                  <c:v>5.1565459264126174E-4</c:v>
                </c:pt>
                <c:pt idx="2">
                  <c:v>5.6118875714392634E-4</c:v>
                </c:pt>
                <c:pt idx="3">
                  <c:v>6.0914593969918507E-4</c:v>
                </c:pt>
                <c:pt idx="4">
                  <c:v>5.4157161000349175E-4</c:v>
                </c:pt>
                <c:pt idx="5">
                  <c:v>5.852692053067908E-4</c:v>
                </c:pt>
                <c:pt idx="6">
                  <c:v>4.368459657727318E-4</c:v>
                </c:pt>
                <c:pt idx="7">
                  <c:v>5.717895128136216E-4</c:v>
                </c:pt>
                <c:pt idx="8">
                  <c:v>4.446070656341952E-4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8-4A25-A1E9-F4D98F96B954}"/>
            </c:ext>
          </c:extLst>
        </c:ser>
        <c:ser>
          <c:idx val="3"/>
          <c:order val="3"/>
          <c:tx>
            <c:strRef>
              <c:f>time!$L$85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time!$M$81:$U$81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time!$M$85:$U$85</c:f>
              <c:numCache>
                <c:formatCode>General</c:formatCode>
                <c:ptCount val="9"/>
                <c:pt idx="0">
                  <c:v>6.2507925336475654E-4</c:v>
                </c:pt>
                <c:pt idx="1">
                  <c:v>5.1805820175086878E-4</c:v>
                </c:pt>
                <c:pt idx="2">
                  <c:v>5.5828084988519789E-4</c:v>
                </c:pt>
                <c:pt idx="3">
                  <c:v>4.9389513754466701E-4</c:v>
                </c:pt>
                <c:pt idx="4">
                  <c:v>5.4662979651973773E-4</c:v>
                </c:pt>
                <c:pt idx="5">
                  <c:v>5.6893233788148773E-4</c:v>
                </c:pt>
                <c:pt idx="6">
                  <c:v>4.9018486145614769E-4</c:v>
                </c:pt>
                <c:pt idx="7">
                  <c:v>5.4057797194371744E-4</c:v>
                </c:pt>
                <c:pt idx="8">
                  <c:v>4.6669148451315191E-4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8-4A25-A1E9-F4D98F96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10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89053303328E-2"/>
          <c:y val="4.8146630442387234E-2"/>
          <c:w val="0.89157197861598114"/>
          <c:h val="0.788674892376599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time!$L$82</c:f>
              <c:strCache>
                <c:ptCount val="1"/>
                <c:pt idx="0">
                  <c:v>Algebric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time!$X$82:$AF$82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3-4816-B1E7-C41920BA6FBC}"/>
            </c:ext>
          </c:extLst>
        </c:ser>
        <c:ser>
          <c:idx val="1"/>
          <c:order val="1"/>
          <c:tx>
            <c:strRef>
              <c:f>time!$L$83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time!$X$83:$AF$83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24</c:v>
                </c:pt>
                <c:pt idx="7">
                  <c:v>1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3-4816-B1E7-C41920BA6FBC}"/>
            </c:ext>
          </c:extLst>
        </c:ser>
        <c:ser>
          <c:idx val="2"/>
          <c:order val="2"/>
          <c:tx>
            <c:strRef>
              <c:f>time!$L$84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time!$X$84:$AF$84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3-4816-B1E7-C41920BA6FBC}"/>
            </c:ext>
          </c:extLst>
        </c:ser>
        <c:ser>
          <c:idx val="3"/>
          <c:order val="3"/>
          <c:tx>
            <c:strRef>
              <c:f>time!$L$85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time!$X$81:$AF$81</c:f>
              <c:strCache>
                <c:ptCount val="9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  <c:pt idx="5">
                  <c:v>Crime</c:v>
                </c:pt>
                <c:pt idx="6">
                  <c:v>AQ</c:v>
                </c:pt>
                <c:pt idx="7">
                  <c:v>Energy</c:v>
                </c:pt>
                <c:pt idx="8">
                  <c:v>GCCD</c:v>
                </c:pt>
              </c:strCache>
            </c:strRef>
          </c:cat>
          <c:val>
            <c:numRef>
              <c:f>time!$X$85:$AF$85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3-4816-B1E7-C41920BA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10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0060827482554"/>
          <c:y val="3.5448134710016753E-2"/>
          <c:w val="0.87818905434040107"/>
          <c:h val="0.84319888569789947"/>
        </c:manualLayout>
      </c:layout>
      <c:lineChart>
        <c:grouping val="standard"/>
        <c:varyColors val="0"/>
        <c:ser>
          <c:idx val="0"/>
          <c:order val="0"/>
          <c:tx>
            <c:strRef>
              <c:f>scale!$B$19</c:f>
              <c:strCache>
                <c:ptCount val="1"/>
                <c:pt idx="0">
                  <c:v>Generated variables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scale!$C$1:$K$1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100</c:v>
                </c:pt>
              </c:numCache>
            </c:numRef>
          </c:cat>
          <c:val>
            <c:numRef>
              <c:f>scale!$C$19:$K$19</c:f>
              <c:numCache>
                <c:formatCode>General</c:formatCode>
                <c:ptCount val="9"/>
                <c:pt idx="0">
                  <c:v>300.78353680000089</c:v>
                </c:pt>
                <c:pt idx="1">
                  <c:v>747.70737690000476</c:v>
                </c:pt>
                <c:pt idx="2">
                  <c:v>1418.1622367999908</c:v>
                </c:pt>
                <c:pt idx="3">
                  <c:v>2663.8818793999917</c:v>
                </c:pt>
                <c:pt idx="4">
                  <c:v>4681.3647879000018</c:v>
                </c:pt>
                <c:pt idx="5">
                  <c:v>6907.6979590000028</c:v>
                </c:pt>
                <c:pt idx="6">
                  <c:v>7762.7977117266228</c:v>
                </c:pt>
                <c:pt idx="7">
                  <c:v>11624.403336339932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4-40AB-88AB-54206B38F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Dataset</a:t>
                </a:r>
                <a:r>
                  <a:rPr lang="pt-PT" sz="1100" baseline="0"/>
                  <a:t> Sample Size (%)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100"/>
        <c:noMultiLvlLbl val="0"/>
      </c:catAx>
      <c:valAx>
        <c:axId val="1872259824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Time</a:t>
                </a:r>
                <a:r>
                  <a:rPr lang="pt-PT" sz="1100" baseline="0"/>
                  <a:t> (s)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22038595741982E-2"/>
          <c:y val="3.5448134710016753E-2"/>
          <c:w val="0.88946766727369919"/>
          <c:h val="0.7876829250906684"/>
        </c:manualLayout>
      </c:layout>
      <c:lineChart>
        <c:grouping val="standard"/>
        <c:varyColors val="0"/>
        <c:ser>
          <c:idx val="0"/>
          <c:order val="0"/>
          <c:tx>
            <c:strRef>
              <c:f>scale!$B$21</c:f>
              <c:strCache>
                <c:ptCount val="1"/>
                <c:pt idx="0">
                  <c:v>Algebric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scale!$C$1:$J$1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100</c:v>
                </c:pt>
              </c:numCache>
            </c:numRef>
          </c:cat>
          <c:val>
            <c:numRef>
              <c:f>scale!$C$21:$J$21</c:f>
              <c:numCache>
                <c:formatCode>General</c:formatCode>
                <c:ptCount val="8"/>
                <c:pt idx="0">
                  <c:v>12.85370370000236</c:v>
                </c:pt>
                <c:pt idx="1">
                  <c:v>25.4072659000012</c:v>
                </c:pt>
                <c:pt idx="2">
                  <c:v>37.959963799999898</c:v>
                </c:pt>
                <c:pt idx="3">
                  <c:v>71.545416100001489</c:v>
                </c:pt>
                <c:pt idx="4">
                  <c:v>87.259695399996303</c:v>
                </c:pt>
                <c:pt idx="5">
                  <c:v>110.0201267999945</c:v>
                </c:pt>
                <c:pt idx="6">
                  <c:v>139.38216410000001</c:v>
                </c:pt>
                <c:pt idx="7">
                  <c:v>65.743907199939713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2-4851-A7DC-3B0CA82616DA}"/>
            </c:ext>
          </c:extLst>
        </c:ser>
        <c:ser>
          <c:idx val="1"/>
          <c:order val="1"/>
          <c:tx>
            <c:strRef>
              <c:f>scale!$B$22</c:f>
              <c:strCache>
                <c:ptCount val="1"/>
                <c:pt idx="0">
                  <c:v>Aggregation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scale!$C$1:$J$1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100</c:v>
                </c:pt>
              </c:numCache>
            </c:numRef>
          </c:cat>
          <c:val>
            <c:numRef>
              <c:f>scale!$C$22:$J$22</c:f>
              <c:numCache>
                <c:formatCode>General</c:formatCode>
                <c:ptCount val="8"/>
                <c:pt idx="0">
                  <c:v>246.27316349999771</c:v>
                </c:pt>
                <c:pt idx="1">
                  <c:v>656.39214280000283</c:v>
                </c:pt>
                <c:pt idx="2">
                  <c:v>1283.5753521999968</c:v>
                </c:pt>
                <c:pt idx="3">
                  <c:v>2451.6316010999826</c:v>
                </c:pt>
                <c:pt idx="4">
                  <c:v>4360.8341746999904</c:v>
                </c:pt>
                <c:pt idx="5">
                  <c:v>6522.400132700006</c:v>
                </c:pt>
                <c:pt idx="6">
                  <c:v>7283.5615591266123</c:v>
                </c:pt>
                <c:pt idx="7">
                  <c:v>11245.33148109996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2-4851-A7DC-3B0CA82616DA}"/>
            </c:ext>
          </c:extLst>
        </c:ser>
        <c:ser>
          <c:idx val="2"/>
          <c:order val="2"/>
          <c:tx>
            <c:strRef>
              <c:f>scale!$B$23</c:f>
              <c:strCache>
                <c:ptCount val="1"/>
                <c:pt idx="0">
                  <c:v>Decomposition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scale!$C$1:$J$1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100</c:v>
                </c:pt>
              </c:numCache>
            </c:numRef>
          </c:cat>
          <c:val>
            <c:numRef>
              <c:f>scale!$C$23:$J$23</c:f>
              <c:numCache>
                <c:formatCode>General</c:formatCode>
                <c:ptCount val="8"/>
                <c:pt idx="0">
                  <c:v>26.922538400001848</c:v>
                </c:pt>
                <c:pt idx="1">
                  <c:v>39.197231500001998</c:v>
                </c:pt>
                <c:pt idx="2">
                  <c:v>56.701098500001507</c:v>
                </c:pt>
                <c:pt idx="3">
                  <c:v>78.791159700005494</c:v>
                </c:pt>
                <c:pt idx="4">
                  <c:v>139.0632392000114</c:v>
                </c:pt>
                <c:pt idx="5">
                  <c:v>159.6577182999971</c:v>
                </c:pt>
                <c:pt idx="6">
                  <c:v>195.81826380000697</c:v>
                </c:pt>
                <c:pt idx="7">
                  <c:v>180.8661542999906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2-4851-A7DC-3B0CA82616DA}"/>
            </c:ext>
          </c:extLst>
        </c:ser>
        <c:ser>
          <c:idx val="3"/>
          <c:order val="3"/>
          <c:tx>
            <c:v>Mapping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scale!$C$1:$J$1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100</c:v>
                </c:pt>
              </c:numCache>
            </c:numRef>
          </c:cat>
          <c:val>
            <c:numRef>
              <c:f>scale!$C$24:$J$24</c:f>
              <c:numCache>
                <c:formatCode>General</c:formatCode>
                <c:ptCount val="8"/>
                <c:pt idx="0">
                  <c:v>8.0381196000016608</c:v>
                </c:pt>
                <c:pt idx="1">
                  <c:v>13.460540699998001</c:v>
                </c:pt>
                <c:pt idx="2">
                  <c:v>19.817442300001801</c:v>
                </c:pt>
                <c:pt idx="3">
                  <c:v>26.335088799998601</c:v>
                </c:pt>
                <c:pt idx="4">
                  <c:v>48.197153000000903</c:v>
                </c:pt>
                <c:pt idx="5">
                  <c:v>56.1266449000031</c:v>
                </c:pt>
                <c:pt idx="6">
                  <c:v>80.5087958000003</c:v>
                </c:pt>
                <c:pt idx="7">
                  <c:v>63.283365299983402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2-4851-A7DC-3B0CA826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Dataset</a:t>
                </a:r>
                <a:r>
                  <a:rPr lang="pt-PT" sz="1100" baseline="0"/>
                  <a:t> Sample Size (%)</a:t>
                </a:r>
                <a:endParaRPr lang="pt-PT" sz="1100"/>
              </a:p>
            </c:rich>
          </c:tx>
          <c:layout>
            <c:manualLayout>
              <c:xMode val="edge"/>
              <c:yMode val="edge"/>
              <c:x val="0.44211934455028545"/>
              <c:y val="0.86768217995548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100"/>
        <c:noMultiLvlLbl val="0"/>
      </c:catAx>
      <c:valAx>
        <c:axId val="18722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Time</a:t>
                </a:r>
                <a:r>
                  <a:rPr lang="pt-PT" sz="1100" baseline="0"/>
                  <a:t> (s)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614403055826174E-2"/>
          <c:y val="0.93306192226229889"/>
          <c:w val="0.90054938833118325"/>
          <c:h val="6.5575650360720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267890</xdr:colOff>
      <xdr:row>14</xdr:row>
      <xdr:rowOff>0</xdr:rowOff>
    </xdr:from>
    <xdr:to>
      <xdr:col>13</xdr:col>
      <xdr:colOff>47625</xdr:colOff>
      <xdr:row>29</xdr:row>
      <xdr:rowOff>35719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8CE7E-A5DB-467F-9141-77F66F7AB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577453</xdr:colOff>
      <xdr:row>4</xdr:row>
      <xdr:rowOff>39291</xdr:rowOff>
    </xdr:from>
    <xdr:to>
      <xdr:col>32</xdr:col>
      <xdr:colOff>291703</xdr:colOff>
      <xdr:row>18</xdr:row>
      <xdr:rowOff>115491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DB83E7-1324-48A7-AE3F-1031D823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19</xdr:row>
      <xdr:rowOff>71438</xdr:rowOff>
    </xdr:from>
    <xdr:to>
      <xdr:col>32</xdr:col>
      <xdr:colOff>321469</xdr:colOff>
      <xdr:row>33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A20ED9-B99A-47FE-8D69-2172A77FA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23813</xdr:colOff>
      <xdr:row>34</xdr:row>
      <xdr:rowOff>47625</xdr:rowOff>
    </xdr:from>
    <xdr:to>
      <xdr:col>32</xdr:col>
      <xdr:colOff>345282</xdr:colOff>
      <xdr:row>48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5C30E6-6E1C-40B8-8CDC-C22E0F460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333375</xdr:colOff>
      <xdr:row>0</xdr:row>
      <xdr:rowOff>86914</xdr:rowOff>
    </xdr:from>
    <xdr:to>
      <xdr:col>39</xdr:col>
      <xdr:colOff>410765</xdr:colOff>
      <xdr:row>16</xdr:row>
      <xdr:rowOff>11905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1ADC4-5186-403D-9B20-0A32162B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114509</xdr:colOff>
      <xdr:row>45</xdr:row>
      <xdr:rowOff>185597</xdr:rowOff>
    </xdr:from>
    <xdr:to>
      <xdr:col>30</xdr:col>
      <xdr:colOff>322869</xdr:colOff>
      <xdr:row>61</xdr:row>
      <xdr:rowOff>27244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EBDE7-6797-43F3-87EA-C9CBB198C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130969</xdr:colOff>
      <xdr:row>62</xdr:row>
      <xdr:rowOff>11906</xdr:rowOff>
    </xdr:from>
    <xdr:to>
      <xdr:col>30</xdr:col>
      <xdr:colOff>339329</xdr:colOff>
      <xdr:row>77</xdr:row>
      <xdr:rowOff>55959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800AB-90DE-4215-880D-2A8DB66FD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</xdr:row>
      <xdr:rowOff>71438</xdr:rowOff>
    </xdr:from>
    <xdr:to>
      <xdr:col>24</xdr:col>
      <xdr:colOff>345279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27A79-B909-4DC0-AD0A-102A9217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357186</xdr:colOff>
      <xdr:row>18</xdr:row>
      <xdr:rowOff>166688</xdr:rowOff>
    </xdr:from>
    <xdr:to>
      <xdr:col>24</xdr:col>
      <xdr:colOff>321467</xdr:colOff>
      <xdr:row>35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71124-F2A6-4956-B95D-225C91ED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7"/>
  <sheetViews>
    <sheetView zoomScale="80" zoomScaleNormal="80" workbookViewId="0">
      <selection activeCell="T13" activeCellId="8" sqref="D13 F13 H13 J13 L13 N13 P13 R13 T1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s="1" t="s">
        <v>11</v>
      </c>
      <c r="B2" s="1">
        <v>3.5086000571027398E-3</v>
      </c>
      <c r="C2" s="1">
        <v>7.6600001193583001E-4</v>
      </c>
      <c r="D2" s="1">
        <v>1.24855000758543E-2</v>
      </c>
      <c r="E2" s="1">
        <v>0.132699100067839</v>
      </c>
      <c r="F2" s="1">
        <v>5.6555999908596199E-3</v>
      </c>
      <c r="G2" s="1">
        <v>4.67499950900673E-4</v>
      </c>
      <c r="H2" s="1">
        <v>0.33889910008292601</v>
      </c>
      <c r="I2" s="1">
        <v>4.5909799984656198E-2</v>
      </c>
      <c r="J2" s="1">
        <v>0.406166200060397</v>
      </c>
      <c r="K2" s="1">
        <v>4.2459999676793796E-3</v>
      </c>
      <c r="L2" s="1">
        <v>1.78653000621125E-2</v>
      </c>
      <c r="M2" s="1">
        <v>5.4106999887153498E-3</v>
      </c>
      <c r="N2" s="1">
        <v>7.5753999408334398E-3</v>
      </c>
      <c r="O2" s="1">
        <v>0.83843699994031295</v>
      </c>
      <c r="P2" s="1">
        <v>3.4273000084795002E-2</v>
      </c>
      <c r="Q2" s="1">
        <v>3.6339999642223098E-3</v>
      </c>
      <c r="R2" s="1">
        <v>0.33889910008292601</v>
      </c>
      <c r="S2" s="1">
        <v>1.3078100048005499E-2</v>
      </c>
      <c r="T2" s="1">
        <v>0.303181200055405</v>
      </c>
      <c r="U2" s="1">
        <v>7.4623000109568204E-3</v>
      </c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5">
      <c r="A3" s="1" t="s">
        <v>12</v>
      </c>
      <c r="B3" s="1">
        <v>2.9212000081315602E-3</v>
      </c>
      <c r="C3" s="1">
        <v>9.870000649243591E-4</v>
      </c>
      <c r="D3" s="1">
        <v>1.6739499988034302E-2</v>
      </c>
      <c r="E3" s="1">
        <v>0.146991299930959</v>
      </c>
      <c r="F3" s="1">
        <v>6.1498000286519501E-3</v>
      </c>
      <c r="G3" s="1">
        <v>2.80999927781522E-4</v>
      </c>
      <c r="H3" s="1">
        <v>0.33095069997943899</v>
      </c>
      <c r="I3" s="1">
        <v>4.5228700037114301E-2</v>
      </c>
      <c r="J3" s="1">
        <v>0.41341300006024501</v>
      </c>
      <c r="K3" s="1">
        <v>5.8769999304786298E-3</v>
      </c>
      <c r="L3" s="1">
        <v>1.2635900056920901E-2</v>
      </c>
      <c r="M3" s="1">
        <v>5.6035999441519302E-3</v>
      </c>
      <c r="N3" s="1">
        <v>9.0151999611407501E-3</v>
      </c>
      <c r="O3" s="1">
        <v>0.85237530001904804</v>
      </c>
      <c r="P3" s="1">
        <v>3.6925099906511598E-2</v>
      </c>
      <c r="Q3" s="1">
        <v>3.08699999004602E-3</v>
      </c>
      <c r="R3" s="1">
        <v>0.33095069997943899</v>
      </c>
      <c r="S3" s="1">
        <v>1.26648000441491E-2</v>
      </c>
      <c r="T3" s="1">
        <v>0.26850030000787201</v>
      </c>
      <c r="U3" s="1">
        <v>5.7233999250456604E-3</v>
      </c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1" t="s">
        <v>13</v>
      </c>
      <c r="B4" s="1">
        <v>1.6193599905818701E-2</v>
      </c>
      <c r="C4" s="1">
        <v>5.2220001816749497E-4</v>
      </c>
      <c r="D4" s="1">
        <v>1.39977999497205E-2</v>
      </c>
      <c r="E4" s="1">
        <v>0.13253370008897</v>
      </c>
      <c r="F4" s="1">
        <v>5.7741000782698297E-3</v>
      </c>
      <c r="G4" s="1">
        <v>2.51000048592686E-4</v>
      </c>
      <c r="H4" s="1">
        <v>0.32209669996518597</v>
      </c>
      <c r="I4" s="1">
        <v>4.50637999456375E-2</v>
      </c>
      <c r="J4" s="1">
        <v>0.40297239995561501</v>
      </c>
      <c r="K4" s="1">
        <v>4.1108001023530899E-3</v>
      </c>
      <c r="L4" s="1">
        <v>1.66120000649243E-2</v>
      </c>
      <c r="M4" s="1">
        <v>5.84709993563592E-3</v>
      </c>
      <c r="N4" s="1">
        <v>9.8288999870419502E-3</v>
      </c>
      <c r="O4" s="1">
        <v>0.84104760002810497</v>
      </c>
      <c r="P4" s="1">
        <v>3.6903899977914899E-2</v>
      </c>
      <c r="Q4" s="1">
        <v>3.1916000880300999E-3</v>
      </c>
      <c r="R4" s="1">
        <v>0.32209669996518597</v>
      </c>
      <c r="S4" s="1">
        <v>1.1398999951779801E-2</v>
      </c>
      <c r="T4" s="1">
        <v>0.30636869999580002</v>
      </c>
      <c r="U4" s="1">
        <v>5.0188000313937603E-3</v>
      </c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1" t="s">
        <v>14</v>
      </c>
      <c r="B5" s="1">
        <v>2.1491999505087699E-3</v>
      </c>
      <c r="C5" s="1">
        <v>6.0000002849847002E-4</v>
      </c>
      <c r="D5" s="1">
        <v>1.47204999811947E-2</v>
      </c>
      <c r="E5" s="1">
        <v>0.14189169998280701</v>
      </c>
      <c r="F5" s="1">
        <v>6.2620999524369801E-3</v>
      </c>
      <c r="G5" s="1">
        <v>2.6819994673132799E-4</v>
      </c>
      <c r="H5" s="1">
        <v>0.39786580007057598</v>
      </c>
      <c r="I5" s="1">
        <v>4.9327900051139198E-2</v>
      </c>
      <c r="J5" s="1">
        <v>0.41974180005490702</v>
      </c>
      <c r="K5" s="1">
        <v>4.3735000072047097E-3</v>
      </c>
      <c r="L5" s="1">
        <v>9.6039000200107694E-3</v>
      </c>
      <c r="M5" s="1">
        <v>4.9041999736800703E-3</v>
      </c>
      <c r="N5" s="1">
        <v>9.1952000511810097E-3</v>
      </c>
      <c r="O5" s="1">
        <v>0.847348800045438</v>
      </c>
      <c r="P5" s="1">
        <v>5.0542099983431399E-2</v>
      </c>
      <c r="Q5" s="1">
        <v>3.2652999507263298E-3</v>
      </c>
      <c r="R5" s="1">
        <v>0.39786580007057598</v>
      </c>
      <c r="S5" s="1">
        <v>1.30201999563723E-2</v>
      </c>
      <c r="T5" s="1">
        <v>0.295650399988517</v>
      </c>
      <c r="U5" s="1">
        <v>5.4594000102952097E-3</v>
      </c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1" t="s">
        <v>15</v>
      </c>
      <c r="B6" s="1">
        <v>6.5971000585704999E-3</v>
      </c>
      <c r="C6" s="1">
        <v>6.1039999127388E-4</v>
      </c>
      <c r="D6" s="1">
        <v>1.4043199946172501E-2</v>
      </c>
      <c r="E6" s="1">
        <v>0.11019929999019901</v>
      </c>
      <c r="F6" s="1">
        <v>5.7447000872343701E-3</v>
      </c>
      <c r="G6" s="1">
        <v>2.46300012804567E-4</v>
      </c>
      <c r="H6" s="1">
        <v>0.33209659997373803</v>
      </c>
      <c r="I6" s="1">
        <v>4.7919999924488303E-2</v>
      </c>
      <c r="J6" s="1">
        <v>0.40030360000673598</v>
      </c>
      <c r="K6" s="1">
        <v>5.6703001027926803E-3</v>
      </c>
      <c r="L6" s="1">
        <v>1.3175499974749901E-2</v>
      </c>
      <c r="M6" s="1">
        <v>4.3337999377399596E-3</v>
      </c>
      <c r="N6" s="1">
        <v>6.5940000349655704E-3</v>
      </c>
      <c r="O6" s="1">
        <v>0.84408619999885504</v>
      </c>
      <c r="P6" s="1">
        <v>4.2020700057037098E-2</v>
      </c>
      <c r="Q6" s="1">
        <v>4.9122000345960199E-3</v>
      </c>
      <c r="R6" s="1">
        <v>0.33209659997373803</v>
      </c>
      <c r="S6" s="1">
        <v>1.3440000009723001E-2</v>
      </c>
      <c r="T6" s="1">
        <v>0.239014300052076</v>
      </c>
      <c r="U6" s="1">
        <v>5.2555999718606403E-3</v>
      </c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1" t="s">
        <v>16</v>
      </c>
      <c r="B7" s="1">
        <v>3.3666000235825699E-3</v>
      </c>
      <c r="C7" s="1">
        <v>4.6660006046295101E-4</v>
      </c>
      <c r="D7" s="1">
        <v>1.1842200066894199E-2</v>
      </c>
      <c r="E7" s="1">
        <v>0.124448299990035</v>
      </c>
      <c r="F7" s="1">
        <v>5.7908999733626799E-3</v>
      </c>
      <c r="G7" s="1">
        <v>2.5179993826895898E-4</v>
      </c>
      <c r="H7" s="1">
        <v>0.32226570008788202</v>
      </c>
      <c r="I7" s="1">
        <v>4.6102600055746699E-2</v>
      </c>
      <c r="J7" s="1">
        <v>0.40413649997208201</v>
      </c>
      <c r="K7" s="1">
        <v>5.6458999169990403E-3</v>
      </c>
      <c r="L7" s="1">
        <v>9.6226999303325993E-3</v>
      </c>
      <c r="M7" s="1">
        <v>5.1337999757379198E-3</v>
      </c>
      <c r="N7" s="1">
        <v>8.5743999807164004E-3</v>
      </c>
      <c r="O7" s="1">
        <v>0.91733880003448498</v>
      </c>
      <c r="P7" s="1">
        <v>4.2277200031094198E-2</v>
      </c>
      <c r="Q7" s="1">
        <v>3.44180001411587E-3</v>
      </c>
      <c r="R7" s="1">
        <v>0.32226570008788202</v>
      </c>
      <c r="S7" s="1">
        <v>1.33789000101387E-2</v>
      </c>
      <c r="T7" s="1">
        <v>0.276154000079259</v>
      </c>
      <c r="U7" s="1">
        <v>4.5844999840483E-3</v>
      </c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" t="s">
        <v>17</v>
      </c>
      <c r="B8" s="1">
        <v>2.1219999762251899E-3</v>
      </c>
      <c r="C8" s="1">
        <v>4.3060001917183399E-4</v>
      </c>
      <c r="D8" s="1">
        <v>1.4841100084595301E-2</v>
      </c>
      <c r="E8" s="1">
        <v>0.110217400011606</v>
      </c>
      <c r="F8" s="1">
        <v>5.6133000180125202E-3</v>
      </c>
      <c r="G8" s="1">
        <v>2.4810002651065501E-4</v>
      </c>
      <c r="H8" s="1">
        <v>0.35422869992908002</v>
      </c>
      <c r="I8" s="1">
        <v>4.6873799990862601E-2</v>
      </c>
      <c r="J8" s="1">
        <v>0.40010020008776298</v>
      </c>
      <c r="K8" s="1">
        <v>5.0937999039888304E-3</v>
      </c>
      <c r="L8" s="1">
        <v>1.0236500063911001E-2</v>
      </c>
      <c r="M8" s="1">
        <v>4.9216999905183903E-3</v>
      </c>
      <c r="N8" s="1">
        <v>1.32230999879539E-2</v>
      </c>
      <c r="O8" s="1">
        <v>0.91160009999293801</v>
      </c>
      <c r="P8" s="1">
        <v>4.5972799998708E-2</v>
      </c>
      <c r="Q8" s="1">
        <v>4.8712999559938899E-3</v>
      </c>
      <c r="R8" s="1">
        <v>0.35422869992908002</v>
      </c>
      <c r="S8" s="1">
        <v>1.6862299991771499E-2</v>
      </c>
      <c r="T8" s="1">
        <v>0.258088700007647</v>
      </c>
      <c r="U8" s="1">
        <v>4.7027000691741696E-3</v>
      </c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" t="s">
        <v>18</v>
      </c>
      <c r="B9" s="1">
        <v>1.8721999367699001E-3</v>
      </c>
      <c r="C9" s="1">
        <v>4.4430000707507101E-4</v>
      </c>
      <c r="D9" s="1">
        <v>1.1462500086054201E-2</v>
      </c>
      <c r="E9" s="1">
        <v>0.108775499975308</v>
      </c>
      <c r="F9" s="1">
        <v>5.7082999264821402E-3</v>
      </c>
      <c r="G9" s="1">
        <v>4.18800045736134E-4</v>
      </c>
      <c r="H9" s="1">
        <v>0.33320029999595102</v>
      </c>
      <c r="I9" s="1">
        <v>4.5853500021621502E-2</v>
      </c>
      <c r="J9" s="1">
        <v>0.48409589997027003</v>
      </c>
      <c r="K9" s="1">
        <v>5.2428999915718998E-3</v>
      </c>
      <c r="L9" s="1">
        <v>1.0006900061853201E-2</v>
      </c>
      <c r="M9" s="1">
        <v>5.5848999181762303E-3</v>
      </c>
      <c r="N9" s="1">
        <v>1.00755000021308E-2</v>
      </c>
      <c r="O9" s="1">
        <v>0.82534440001472797</v>
      </c>
      <c r="P9" s="1">
        <v>4.3387299985624801E-2</v>
      </c>
      <c r="Q9" s="1">
        <v>3.16279998514801E-3</v>
      </c>
      <c r="R9" s="1">
        <v>0.33320029999595102</v>
      </c>
      <c r="S9" s="1">
        <v>1.3091500033624401E-2</v>
      </c>
      <c r="T9" s="1">
        <v>0.21178660006262301</v>
      </c>
      <c r="U9" s="1">
        <v>4.2102000443264799E-3</v>
      </c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" t="s">
        <v>19</v>
      </c>
      <c r="B10" s="1">
        <v>1.8864000448957001E-3</v>
      </c>
      <c r="C10" s="1">
        <v>4.0160003118216899E-4</v>
      </c>
      <c r="D10" s="1">
        <v>1.32232999894768E-2</v>
      </c>
      <c r="E10" s="1">
        <v>0.11755419999826699</v>
      </c>
      <c r="F10" s="1">
        <v>6.0771000571548904E-3</v>
      </c>
      <c r="G10" s="1">
        <v>2.5609997101128101E-4</v>
      </c>
      <c r="H10" s="1">
        <v>0.31616090005263597</v>
      </c>
      <c r="I10" s="1">
        <v>4.53588000964373E-2</v>
      </c>
      <c r="J10" s="1">
        <v>0.47389260004274503</v>
      </c>
      <c r="K10" s="1">
        <v>4.5479000546038099E-3</v>
      </c>
      <c r="L10" s="1">
        <v>1.20864999480545E-2</v>
      </c>
      <c r="M10" s="1">
        <v>5.42810000479221E-3</v>
      </c>
      <c r="N10" s="1">
        <v>7.2501000249758302E-3</v>
      </c>
      <c r="O10" s="1">
        <v>0.88730840000789601</v>
      </c>
      <c r="P10" s="1">
        <v>3.7159500061534297E-2</v>
      </c>
      <c r="Q10" s="1">
        <v>3.47369990777224E-3</v>
      </c>
      <c r="R10" s="1">
        <v>0.31616090005263597</v>
      </c>
      <c r="S10" s="1">
        <v>1.3405100093223101E-2</v>
      </c>
      <c r="T10" s="1">
        <v>0.31100540002807903</v>
      </c>
      <c r="U10" s="1">
        <v>4.6091000549495203E-3</v>
      </c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" t="s">
        <v>20</v>
      </c>
      <c r="B11" s="1">
        <v>2.1641000639647202E-3</v>
      </c>
      <c r="C11" s="1">
        <v>5.0659989938139905E-4</v>
      </c>
      <c r="D11" s="1">
        <v>1.11434999853372E-2</v>
      </c>
      <c r="E11" s="1">
        <v>0.11191600002348399</v>
      </c>
      <c r="F11" s="1">
        <v>5.4650999372825E-3</v>
      </c>
      <c r="G11" s="1">
        <v>2.3810006678104401E-4</v>
      </c>
      <c r="H11" s="1">
        <v>0.34662550000939502</v>
      </c>
      <c r="I11" s="1">
        <v>4.52040999662131E-2</v>
      </c>
      <c r="J11" s="1">
        <v>0.42723239993210799</v>
      </c>
      <c r="K11" s="1">
        <v>5.6938000489026299E-3</v>
      </c>
      <c r="L11" s="1">
        <v>1.3263999950140701E-2</v>
      </c>
      <c r="M11" s="1">
        <v>4.6175000024959402E-3</v>
      </c>
      <c r="N11" s="1">
        <v>7.6647999230772196E-3</v>
      </c>
      <c r="O11" s="1">
        <v>0.84069470001850199</v>
      </c>
      <c r="P11" s="1">
        <v>4.9802199937403202E-2</v>
      </c>
      <c r="Q11" s="1">
        <v>2.79239995870739E-3</v>
      </c>
      <c r="R11" s="1">
        <v>0.34662550000939502</v>
      </c>
      <c r="S11" s="1">
        <v>1.8262299941852599E-2</v>
      </c>
      <c r="T11" s="1">
        <v>0.29554080008529099</v>
      </c>
      <c r="U11" s="1">
        <v>5.5844000307843002E-3</v>
      </c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3" t="s">
        <v>21</v>
      </c>
      <c r="B12" s="3">
        <f t="shared" ref="B12:C12" si="0">AVERAGE(B2:B11)</f>
        <v>4.2781000025570353E-3</v>
      </c>
      <c r="C12" s="3">
        <f t="shared" si="0"/>
        <v>5.7353001320734585E-4</v>
      </c>
      <c r="D12" s="3">
        <f t="shared" ref="D12" si="1">AVERAGE(D2:D11)</f>
        <v>1.34499100153334E-2</v>
      </c>
      <c r="E12" s="3">
        <f t="shared" ref="E12" si="2">AVERAGE(E2:E11)</f>
        <v>0.12372265000594743</v>
      </c>
      <c r="F12" s="3">
        <f t="shared" ref="F12" si="3">AVERAGE(F2:F11)</f>
        <v>5.8241000049747485E-3</v>
      </c>
      <c r="G12" s="3">
        <f t="shared" ref="G12" si="4">AVERAGE(G2:G11)</f>
        <v>2.9268999351188491E-4</v>
      </c>
      <c r="H12" s="3">
        <f t="shared" ref="H12" si="5">AVERAGE(H2:H11)</f>
        <v>0.33943900001468086</v>
      </c>
      <c r="I12" s="3">
        <f t="shared" ref="I12" si="6">AVERAGE(I2:I11)</f>
        <v>4.6284300007391671E-2</v>
      </c>
      <c r="J12" s="3">
        <f t="shared" ref="J12" si="7">AVERAGE(J2:J11)</f>
        <v>0.42320546001428683</v>
      </c>
      <c r="K12" s="3">
        <f t="shared" ref="K12" si="8">AVERAGE(K2:K11)</f>
        <v>5.0501900026574693E-3</v>
      </c>
      <c r="L12" s="3">
        <f t="shared" ref="L12" si="9">AVERAGE(L2:L11)</f>
        <v>1.2510920013301036E-2</v>
      </c>
      <c r="M12" s="3">
        <f t="shared" ref="M12" si="10">AVERAGE(M2:M11)</f>
        <v>5.1785399671643922E-3</v>
      </c>
      <c r="N12" s="3">
        <f t="shared" ref="N12" si="11">AVERAGE(N2:N11)</f>
        <v>8.8996599894016863E-3</v>
      </c>
      <c r="O12" s="3">
        <f t="shared" ref="O12" si="12">AVERAGE(O2:O11)</f>
        <v>0.86055813001003101</v>
      </c>
      <c r="P12" s="3">
        <f t="shared" ref="P12" si="13">AVERAGE(P2:P11)</f>
        <v>4.192638000240545E-2</v>
      </c>
      <c r="Q12" s="3">
        <f t="shared" ref="Q12" si="14">AVERAGE(Q2:Q11)</f>
        <v>3.5832099849358182E-3</v>
      </c>
      <c r="R12" s="3">
        <f t="shared" ref="R12" si="15">AVERAGE(R2:R11)</f>
        <v>0.33943900001468086</v>
      </c>
      <c r="S12" s="3">
        <f t="shared" ref="S12" si="16">AVERAGE(S2:S11)</f>
        <v>1.3860220008063997E-2</v>
      </c>
      <c r="T12" s="3">
        <f t="shared" ref="T12" si="17">AVERAGE(T2:T11)</f>
        <v>0.27652904003625689</v>
      </c>
      <c r="U12" s="3">
        <f t="shared" ref="U12" si="18">AVERAGE(U2:U11)</f>
        <v>5.2610400132834861E-3</v>
      </c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" t="s">
        <v>57</v>
      </c>
      <c r="E13" s="1">
        <v>42.682571399956899</v>
      </c>
      <c r="G13" s="1">
        <v>4.1825813000323198</v>
      </c>
      <c r="I13" s="1">
        <v>207.723791899974</v>
      </c>
      <c r="K13" s="1">
        <v>515.97984299995005</v>
      </c>
      <c r="O13" s="1">
        <v>95.896909400005796</v>
      </c>
      <c r="Q13" s="1">
        <v>21.068124599987598</v>
      </c>
      <c r="S13" s="1">
        <v>58.130067000049102</v>
      </c>
      <c r="U13" s="1">
        <v>189.63122970005401</v>
      </c>
    </row>
    <row r="14" spans="1:31" x14ac:dyDescent="0.25">
      <c r="B14" s="1">
        <f t="shared" ref="B14:C14" si="19">SUM(B12,B13)</f>
        <v>4.2781000025570353E-3</v>
      </c>
      <c r="C14" s="1">
        <f t="shared" si="19"/>
        <v>5.7353001320734585E-4</v>
      </c>
      <c r="D14" s="1">
        <f>SUM(D12,D13)</f>
        <v>1.34499100153334E-2</v>
      </c>
      <c r="E14" s="1">
        <f t="shared" ref="E14:U14" si="20">SUM(E12,E13)</f>
        <v>42.806294049962844</v>
      </c>
      <c r="F14" s="1">
        <f t="shared" si="20"/>
        <v>5.8241000049747485E-3</v>
      </c>
      <c r="G14" s="1">
        <f t="shared" si="20"/>
        <v>4.1828739900258318</v>
      </c>
      <c r="H14" s="1">
        <f t="shared" si="20"/>
        <v>0.33943900001468086</v>
      </c>
      <c r="I14" s="1">
        <f t="shared" si="20"/>
        <v>207.77007619998139</v>
      </c>
      <c r="J14" s="1">
        <f t="shared" si="20"/>
        <v>0.42320546001428683</v>
      </c>
      <c r="K14" s="1">
        <f t="shared" si="20"/>
        <v>515.98489318995269</v>
      </c>
      <c r="L14" s="1">
        <f t="shared" si="20"/>
        <v>1.2510920013301036E-2</v>
      </c>
      <c r="M14" s="1">
        <f t="shared" si="20"/>
        <v>5.1785399671643922E-3</v>
      </c>
      <c r="N14" s="1">
        <f t="shared" si="20"/>
        <v>8.8996599894016863E-3</v>
      </c>
      <c r="O14" s="1">
        <f t="shared" si="20"/>
        <v>96.75746753001583</v>
      </c>
      <c r="P14" s="1">
        <f t="shared" si="20"/>
        <v>4.192638000240545E-2</v>
      </c>
      <c r="Q14" s="1">
        <f t="shared" si="20"/>
        <v>21.071707809972533</v>
      </c>
      <c r="R14" s="1">
        <f t="shared" si="20"/>
        <v>0.33943900001468086</v>
      </c>
      <c r="S14" s="1">
        <f t="shared" si="20"/>
        <v>58.143927220057165</v>
      </c>
      <c r="T14" s="1">
        <f t="shared" si="20"/>
        <v>0.27652904003625689</v>
      </c>
      <c r="U14" s="1">
        <f t="shared" si="20"/>
        <v>189.6364907400673</v>
      </c>
    </row>
    <row r="15" spans="1:31" x14ac:dyDescent="0.25">
      <c r="A15" s="1" t="s">
        <v>58</v>
      </c>
      <c r="D15" s="1">
        <v>30</v>
      </c>
      <c r="E15" s="1">
        <v>30</v>
      </c>
      <c r="F15" s="1">
        <v>60</v>
      </c>
      <c r="G15" s="1">
        <v>60</v>
      </c>
      <c r="H15" s="1">
        <v>126</v>
      </c>
      <c r="I15" s="1">
        <v>126</v>
      </c>
      <c r="J15" s="1">
        <v>63</v>
      </c>
      <c r="K15" s="1">
        <v>63</v>
      </c>
      <c r="N15" s="1">
        <v>9</v>
      </c>
      <c r="O15" s="1">
        <v>9</v>
      </c>
      <c r="P15" s="1">
        <v>58</v>
      </c>
      <c r="Q15" s="1">
        <v>58</v>
      </c>
      <c r="R15" s="1">
        <v>26</v>
      </c>
      <c r="S15" s="1">
        <v>26</v>
      </c>
      <c r="T15" s="1">
        <v>16</v>
      </c>
      <c r="U15" s="1">
        <v>16</v>
      </c>
    </row>
    <row r="16" spans="1:31" x14ac:dyDescent="0.25">
      <c r="A16" s="2" t="s">
        <v>22</v>
      </c>
      <c r="B16" s="6" t="s">
        <v>23</v>
      </c>
      <c r="C16" s="6" t="s">
        <v>24</v>
      </c>
      <c r="D16" s="6" t="s">
        <v>70</v>
      </c>
      <c r="E16" s="6" t="s">
        <v>69</v>
      </c>
      <c r="F16" s="6" t="s">
        <v>71</v>
      </c>
      <c r="G16" s="6" t="s">
        <v>73</v>
      </c>
      <c r="H16" s="6" t="s">
        <v>72</v>
      </c>
    </row>
    <row r="17" spans="1:8" x14ac:dyDescent="0.25">
      <c r="B17" s="1">
        <v>3599.05169629699</v>
      </c>
      <c r="C17" s="1">
        <v>5.3674326649997903</v>
      </c>
      <c r="D17" s="1">
        <v>689</v>
      </c>
      <c r="E17" s="1">
        <v>651</v>
      </c>
      <c r="F17" s="1">
        <v>24</v>
      </c>
      <c r="G17" s="1">
        <v>5</v>
      </c>
      <c r="H17" s="1">
        <v>9</v>
      </c>
    </row>
    <row r="18" spans="1:8" x14ac:dyDescent="0.25">
      <c r="A18" s="2" t="s">
        <v>25</v>
      </c>
      <c r="B18" s="2"/>
      <c r="C18" s="2" t="s">
        <v>126</v>
      </c>
      <c r="D18" s="2" t="s">
        <v>127</v>
      </c>
      <c r="E18" s="2" t="s">
        <v>128</v>
      </c>
    </row>
    <row r="19" spans="1:8" x14ac:dyDescent="0.25">
      <c r="A19" s="1" t="s">
        <v>26</v>
      </c>
      <c r="B19" s="1">
        <v>1.83460999978706E-2</v>
      </c>
      <c r="D19" s="6"/>
    </row>
    <row r="20" spans="1:8" x14ac:dyDescent="0.25">
      <c r="A20" s="1" t="s">
        <v>27</v>
      </c>
      <c r="B20" s="1">
        <v>8.2356861000298505</v>
      </c>
      <c r="C20" s="1">
        <v>0.01</v>
      </c>
      <c r="D20" s="1">
        <v>0.01</v>
      </c>
      <c r="E20" s="1">
        <v>0.03</v>
      </c>
    </row>
    <row r="21" spans="1:8" x14ac:dyDescent="0.25">
      <c r="A21" s="1" t="s">
        <v>28</v>
      </c>
      <c r="B21" s="1">
        <v>8.6268268999992799</v>
      </c>
      <c r="C21" s="1">
        <v>0.03</v>
      </c>
      <c r="D21" s="1">
        <v>2.5000000000000001E-2</v>
      </c>
      <c r="E21" s="1">
        <v>7.0000000000000007E-2</v>
      </c>
    </row>
    <row r="22" spans="1:8" x14ac:dyDescent="0.25">
      <c r="A22" s="1" t="s">
        <v>29</v>
      </c>
      <c r="B22" s="1">
        <v>8.9373172000050491</v>
      </c>
      <c r="C22" s="1">
        <v>0</v>
      </c>
      <c r="D22" s="1">
        <v>0</v>
      </c>
      <c r="E22" s="1">
        <v>0</v>
      </c>
    </row>
    <row r="23" spans="1:8" x14ac:dyDescent="0.25">
      <c r="A23" s="1" t="s">
        <v>30</v>
      </c>
      <c r="B23" s="1">
        <v>9.5893039999646099</v>
      </c>
      <c r="C23" s="1">
        <v>0</v>
      </c>
      <c r="D23" s="1">
        <v>0.01</v>
      </c>
      <c r="E23" s="1">
        <v>5.0000000000000001E-3</v>
      </c>
    </row>
    <row r="24" spans="1:8" x14ac:dyDescent="0.25">
      <c r="A24" s="1" t="s">
        <v>31</v>
      </c>
      <c r="B24" s="1">
        <v>8.5125103999744098</v>
      </c>
      <c r="C24" s="1">
        <v>0</v>
      </c>
      <c r="D24" s="1">
        <v>5.0000000000000001E-3</v>
      </c>
      <c r="E24" s="1">
        <v>0.01</v>
      </c>
    </row>
    <row r="25" spans="1:8" x14ac:dyDescent="0.25">
      <c r="A25" s="1" t="s">
        <v>47</v>
      </c>
      <c r="B25" s="1">
        <v>12.4752423999598</v>
      </c>
      <c r="C25" s="1">
        <v>0.01</v>
      </c>
      <c r="D25" s="1">
        <v>0.02</v>
      </c>
      <c r="E25" s="1">
        <v>0.01</v>
      </c>
    </row>
    <row r="26" spans="1:8" x14ac:dyDescent="0.25">
      <c r="A26" s="1" t="s">
        <v>48</v>
      </c>
      <c r="B26" s="1">
        <v>7.7970414999872402</v>
      </c>
      <c r="C26" s="1">
        <v>0</v>
      </c>
      <c r="D26" s="1">
        <v>0</v>
      </c>
      <c r="E26" s="1">
        <v>0</v>
      </c>
    </row>
    <row r="27" spans="1:8" x14ac:dyDescent="0.25">
      <c r="A27" s="1" t="s">
        <v>50</v>
      </c>
      <c r="B27" s="1">
        <v>8.6752172000124101</v>
      </c>
      <c r="C27" s="1">
        <v>0.06</v>
      </c>
      <c r="D27" s="1">
        <v>7.0000000000000007E-2</v>
      </c>
      <c r="E27" s="1">
        <v>7.0000000000000007E-2</v>
      </c>
    </row>
    <row r="28" spans="1:8" x14ac:dyDescent="0.25">
      <c r="A28" s="1" t="s">
        <v>49</v>
      </c>
      <c r="B28" s="1">
        <v>9.4754321000073105</v>
      </c>
      <c r="C28" s="1">
        <v>0</v>
      </c>
      <c r="D28" s="1">
        <v>0</v>
      </c>
      <c r="E28" s="1">
        <v>0</v>
      </c>
    </row>
    <row r="29" spans="1:8" x14ac:dyDescent="0.25">
      <c r="A29" s="1" t="s">
        <v>51</v>
      </c>
      <c r="B29" s="1">
        <v>75.277742500009396</v>
      </c>
      <c r="C29" s="1">
        <v>0.02</v>
      </c>
      <c r="D29" s="1">
        <v>0.05</v>
      </c>
      <c r="E29" s="1">
        <v>0.03</v>
      </c>
    </row>
    <row r="30" spans="1:8" x14ac:dyDescent="0.25">
      <c r="A30" s="1" t="s">
        <v>52</v>
      </c>
      <c r="B30" s="1">
        <v>73.368337999971104</v>
      </c>
      <c r="C30" s="1">
        <v>0.35</v>
      </c>
      <c r="D30" s="1">
        <v>0.35</v>
      </c>
      <c r="E30" s="1">
        <v>0.37</v>
      </c>
    </row>
    <row r="31" spans="1:8" x14ac:dyDescent="0.25">
      <c r="A31" s="1" t="s">
        <v>53</v>
      </c>
      <c r="B31" s="1">
        <v>74.379670099995494</v>
      </c>
      <c r="C31" s="1">
        <v>0.01</v>
      </c>
      <c r="D31" s="1">
        <v>3.5000000000000003E-2</v>
      </c>
      <c r="E31" s="1">
        <v>0.04</v>
      </c>
    </row>
    <row r="32" spans="1:8" x14ac:dyDescent="0.25">
      <c r="A32" s="1" t="s">
        <v>54</v>
      </c>
      <c r="B32" s="1">
        <v>7.6895425000111501</v>
      </c>
      <c r="C32" s="1">
        <v>0.48</v>
      </c>
      <c r="D32" s="1">
        <v>0.32</v>
      </c>
      <c r="E32" s="1">
        <v>0.31</v>
      </c>
    </row>
    <row r="33" spans="1:7" x14ac:dyDescent="0.25">
      <c r="A33" s="1" t="s">
        <v>55</v>
      </c>
      <c r="B33" s="1">
        <v>0.385118499980308</v>
      </c>
    </row>
    <row r="34" spans="1:7" x14ac:dyDescent="0.25">
      <c r="B34" s="1" t="s">
        <v>129</v>
      </c>
      <c r="C34" s="1">
        <f>SUM(C20:C32)</f>
        <v>0.97</v>
      </c>
      <c r="D34" s="1">
        <f t="shared" ref="D34:E34" si="21">SUM(D20:D32)</f>
        <v>0.89500000000000002</v>
      </c>
      <c r="E34" s="1">
        <f t="shared" si="21"/>
        <v>0.94500000000000006</v>
      </c>
    </row>
    <row r="36" spans="1:7" x14ac:dyDescent="0.25">
      <c r="A36" s="2" t="s">
        <v>34</v>
      </c>
      <c r="C36" s="2" t="s">
        <v>35</v>
      </c>
      <c r="D36" s="2" t="s">
        <v>36</v>
      </c>
      <c r="E36" s="2" t="s">
        <v>37</v>
      </c>
      <c r="F36" s="2" t="s">
        <v>38</v>
      </c>
      <c r="G36" s="2" t="s">
        <v>39</v>
      </c>
    </row>
    <row r="37" spans="1:7" x14ac:dyDescent="0.25">
      <c r="A37" s="1" t="s">
        <v>40</v>
      </c>
      <c r="B37" s="1" t="s">
        <v>41</v>
      </c>
      <c r="C37" s="1">
        <v>0</v>
      </c>
      <c r="D37" s="1">
        <v>0</v>
      </c>
      <c r="E37" s="1">
        <v>0.96649916247906198</v>
      </c>
      <c r="F37" s="1">
        <v>0.5</v>
      </c>
      <c r="G37" s="1">
        <v>0</v>
      </c>
    </row>
    <row r="38" spans="1:7" x14ac:dyDescent="0.25">
      <c r="B38" s="1" t="s">
        <v>42</v>
      </c>
      <c r="C38" s="1">
        <v>0.88384914751981003</v>
      </c>
      <c r="D38" s="1">
        <v>0.753571428571428</v>
      </c>
      <c r="E38" s="1">
        <v>0.98839435271595999</v>
      </c>
      <c r="F38" s="1">
        <v>0.87505261203268103</v>
      </c>
      <c r="G38" s="1">
        <v>0.81276965453532701</v>
      </c>
    </row>
    <row r="39" spans="1:7" x14ac:dyDescent="0.25">
      <c r="B39" s="1" t="s">
        <v>43</v>
      </c>
      <c r="C39" s="1">
        <v>0.83418984981498201</v>
      </c>
      <c r="D39" s="1">
        <v>0.76</v>
      </c>
      <c r="E39" s="1">
        <v>0.98688681502751796</v>
      </c>
      <c r="F39" s="1">
        <v>0.87737558801683502</v>
      </c>
      <c r="G39" s="1">
        <v>0.79468632714499399</v>
      </c>
    </row>
    <row r="40" spans="1:7" x14ac:dyDescent="0.25">
      <c r="B40" s="1" t="s">
        <v>44</v>
      </c>
      <c r="C40" s="1">
        <v>0.89770443463064997</v>
      </c>
      <c r="D40" s="1">
        <v>0.74357142857142799</v>
      </c>
      <c r="E40" s="1">
        <v>0.98856185690356502</v>
      </c>
      <c r="F40" s="1">
        <v>0.87031257737063605</v>
      </c>
      <c r="G40" s="1">
        <v>0.81294653984602006</v>
      </c>
    </row>
    <row r="41" spans="1:7" x14ac:dyDescent="0.25">
      <c r="B41" s="1" t="s">
        <v>45</v>
      </c>
      <c r="C41" s="1">
        <v>0.86322233125819203</v>
      </c>
      <c r="D41" s="1">
        <v>0.745</v>
      </c>
      <c r="E41" s="1">
        <v>0.98750897343862098</v>
      </c>
      <c r="F41" s="1">
        <v>0.87045741520178199</v>
      </c>
      <c r="G41" s="1">
        <v>0.79935799230004101</v>
      </c>
    </row>
    <row r="42" spans="1:7" x14ac:dyDescent="0.25">
      <c r="A42" s="1" t="s">
        <v>56</v>
      </c>
      <c r="B42" s="1" t="s">
        <v>41</v>
      </c>
      <c r="C42" s="1">
        <v>0.6</v>
      </c>
      <c r="D42" s="1">
        <v>4.2857142857142799E-3</v>
      </c>
      <c r="E42" s="1">
        <v>0.96664273749700802</v>
      </c>
      <c r="F42" s="1">
        <v>0.502142857142857</v>
      </c>
      <c r="G42" s="1">
        <v>8.5106382978723302E-3</v>
      </c>
    </row>
    <row r="43" spans="1:7" x14ac:dyDescent="0.25">
      <c r="B43" s="1" t="s">
        <v>42</v>
      </c>
      <c r="C43" s="1">
        <v>0.89993473981390804</v>
      </c>
      <c r="D43" s="1">
        <v>0.89214285714285702</v>
      </c>
      <c r="E43" s="1">
        <v>0.99303661162957602</v>
      </c>
      <c r="F43" s="1">
        <v>0.94433832631839498</v>
      </c>
      <c r="G43" s="1">
        <v>0.89572799047072904</v>
      </c>
    </row>
    <row r="44" spans="1:7" x14ac:dyDescent="0.25">
      <c r="B44" s="1" t="s">
        <v>43</v>
      </c>
      <c r="C44" s="1">
        <v>0.92478573780574902</v>
      </c>
      <c r="D44" s="1">
        <v>0.86499999999999999</v>
      </c>
      <c r="E44" s="1">
        <v>0.99303661162957602</v>
      </c>
      <c r="F44" s="1">
        <v>0.93123731121564701</v>
      </c>
      <c r="G44" s="1">
        <v>0.89260215810601595</v>
      </c>
    </row>
    <row r="45" spans="1:7" x14ac:dyDescent="0.25">
      <c r="B45" s="1" t="s">
        <v>44</v>
      </c>
      <c r="C45" s="1">
        <v>0.94829047564035496</v>
      </c>
      <c r="D45" s="1">
        <v>0.83642857142857097</v>
      </c>
      <c r="E45" s="1">
        <v>0.99298875329026004</v>
      </c>
      <c r="F45" s="1">
        <v>0.91742201039861304</v>
      </c>
      <c r="G45" s="1">
        <v>0.88853449147574204</v>
      </c>
    </row>
    <row r="46" spans="1:7" x14ac:dyDescent="0.25">
      <c r="B46" s="1" t="s">
        <v>45</v>
      </c>
      <c r="C46" s="1">
        <v>0.942079383654019</v>
      </c>
      <c r="D46" s="1">
        <v>0.88428571428571401</v>
      </c>
      <c r="E46" s="1">
        <v>0.99428092845178195</v>
      </c>
      <c r="F46" s="1">
        <v>0.941189650903689</v>
      </c>
      <c r="G46" s="1">
        <v>0.91188375750978001</v>
      </c>
    </row>
    <row r="47" spans="1:7" x14ac:dyDescent="0.25">
      <c r="A47" s="1" t="s">
        <v>46</v>
      </c>
      <c r="C47" s="1">
        <v>0.93805309734513198</v>
      </c>
      <c r="D47" s="1">
        <v>0.75714285714285701</v>
      </c>
      <c r="E47" s="1">
        <v>0.99018904044029599</v>
      </c>
      <c r="F47" s="1">
        <v>0.87770487744491199</v>
      </c>
      <c r="G47" s="1">
        <v>0.83794466403162005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F803-2FAA-4EB2-8913-30F494F4FF57}">
  <dimension ref="A1:W39"/>
  <sheetViews>
    <sheetView topLeftCell="A11" zoomScale="80" zoomScaleNormal="80" workbookViewId="0">
      <selection activeCell="C5" sqref="C5"/>
    </sheetView>
  </sheetViews>
  <sheetFormatPr defaultRowHeight="15" x14ac:dyDescent="0.25"/>
  <cols>
    <col min="1" max="1" width="13" bestFit="1" customWidth="1"/>
    <col min="2" max="2" width="7.28515625" customWidth="1"/>
    <col min="3" max="3" width="7.140625" customWidth="1"/>
    <col min="4" max="4" width="7.28515625" customWidth="1"/>
    <col min="5" max="5" width="6.28515625" customWidth="1"/>
    <col min="6" max="7" width="6.85546875" customWidth="1"/>
    <col min="8" max="19" width="7.140625" customWidth="1"/>
  </cols>
  <sheetData>
    <row r="1" spans="1:23" x14ac:dyDescent="0.25">
      <c r="B1" t="s">
        <v>130</v>
      </c>
      <c r="D1" t="s">
        <v>131</v>
      </c>
      <c r="F1" t="s">
        <v>132</v>
      </c>
      <c r="H1" t="s">
        <v>133</v>
      </c>
      <c r="J1" t="s">
        <v>134</v>
      </c>
      <c r="L1" t="s">
        <v>135</v>
      </c>
      <c r="N1" t="s">
        <v>136</v>
      </c>
      <c r="P1" t="s">
        <v>137</v>
      </c>
      <c r="R1" t="s">
        <v>138</v>
      </c>
      <c r="T1" t="s">
        <v>141</v>
      </c>
    </row>
    <row r="2" spans="1:23" x14ac:dyDescent="0.25">
      <c r="B2" t="s">
        <v>139</v>
      </c>
      <c r="C2" t="s">
        <v>140</v>
      </c>
      <c r="D2" t="s">
        <v>139</v>
      </c>
      <c r="E2" t="s">
        <v>140</v>
      </c>
      <c r="F2" t="s">
        <v>139</v>
      </c>
      <c r="G2" t="s">
        <v>140</v>
      </c>
      <c r="H2" t="s">
        <v>139</v>
      </c>
      <c r="I2" t="s">
        <v>140</v>
      </c>
      <c r="J2" t="s">
        <v>139</v>
      </c>
      <c r="K2" t="s">
        <v>140</v>
      </c>
      <c r="L2" t="s">
        <v>139</v>
      </c>
      <c r="M2" t="s">
        <v>140</v>
      </c>
      <c r="N2" t="s">
        <v>139</v>
      </c>
      <c r="O2" t="s">
        <v>140</v>
      </c>
      <c r="P2" t="s">
        <v>139</v>
      </c>
      <c r="Q2" t="s">
        <v>140</v>
      </c>
      <c r="R2" t="s">
        <v>139</v>
      </c>
      <c r="S2" t="s">
        <v>140</v>
      </c>
    </row>
    <row r="3" spans="1:23" x14ac:dyDescent="0.25">
      <c r="A3" t="s">
        <v>41</v>
      </c>
      <c r="B3">
        <v>0.5</v>
      </c>
      <c r="C3">
        <v>0.502142857142857</v>
      </c>
      <c r="D3">
        <v>0.72055214723926397</v>
      </c>
      <c r="E3">
        <v>0.73502044989774995</v>
      </c>
      <c r="F3">
        <v>0.51909094992538596</v>
      </c>
      <c r="G3">
        <v>0.69926445511506996</v>
      </c>
      <c r="H3">
        <v>0.64379545257311399</v>
      </c>
      <c r="I3">
        <v>0.65874549320331599</v>
      </c>
      <c r="J3">
        <v>0.52689953796656896</v>
      </c>
      <c r="K3">
        <v>0.65933380101115102</v>
      </c>
      <c r="L3">
        <v>0.67085565721241103</v>
      </c>
      <c r="M3">
        <v>0.51912122370715597</v>
      </c>
      <c r="N3">
        <v>0.5</v>
      </c>
      <c r="O3">
        <v>0.68665388373830805</v>
      </c>
      <c r="P3">
        <v>0.596474560283907</v>
      </c>
      <c r="Q3">
        <v>0.60060681952799799</v>
      </c>
      <c r="R3">
        <v>0.53201160723776997</v>
      </c>
      <c r="S3">
        <v>0.99929924990130203</v>
      </c>
      <c r="T3" s="7">
        <f>AVERAGE(R3,P3,N3,L3,J3,H3,F3,D3,B3)</f>
        <v>0.578853323604269</v>
      </c>
      <c r="U3" s="7">
        <f>AVERAGE(S3,Q3,O3,M3,K3,I3,G3,E3,C3)</f>
        <v>0.67335424813832312</v>
      </c>
      <c r="V3" s="7">
        <f>AVERAGE(R3,P3,N3,L3,J3,H3,F3,D3,B3)+_xlfn.STDEV.P(R3,P3,N3,L3,J3,H3,F3,D3,B3)</f>
        <v>0.65629258362632481</v>
      </c>
      <c r="W3" s="7">
        <f>AVERAGE(S3,Q3,O3,M3,K3,I3,G3,E3,C3)+_xlfn.STDEV.P(S3,Q3,O3,M3,K3,I3,G3,E3,C3)</f>
        <v>0.81066752620711346</v>
      </c>
    </row>
    <row r="4" spans="1:23" x14ac:dyDescent="0.25">
      <c r="A4" t="s">
        <v>42</v>
      </c>
      <c r="B4">
        <v>0.87505261203268103</v>
      </c>
      <c r="C4">
        <v>0.94433832631839498</v>
      </c>
      <c r="D4">
        <v>0.95189161554192203</v>
      </c>
      <c r="E4">
        <v>0.97085889570552097</v>
      </c>
      <c r="F4">
        <v>0.93612072163696403</v>
      </c>
      <c r="G4">
        <v>0.94972489157312001</v>
      </c>
      <c r="H4">
        <v>0.92717322073000996</v>
      </c>
      <c r="I4">
        <v>0.93373773204578903</v>
      </c>
      <c r="J4">
        <v>0.82891216526766398</v>
      </c>
      <c r="K4">
        <v>0.98492948547376502</v>
      </c>
      <c r="L4">
        <v>0.96926090735329395</v>
      </c>
      <c r="M4">
        <v>0.90388676835194504</v>
      </c>
      <c r="N4">
        <v>0.82644801563513604</v>
      </c>
      <c r="O4">
        <v>0.85222907445576701</v>
      </c>
      <c r="P4">
        <v>0.80393241778957703</v>
      </c>
      <c r="Q4">
        <v>0.85911378424533502</v>
      </c>
      <c r="R4">
        <v>0.94915513310108002</v>
      </c>
      <c r="S4">
        <v>0.92638500195600404</v>
      </c>
      <c r="T4" s="7">
        <f t="shared" ref="T4:U7" si="0">AVERAGE(R4,P4,N4,L4,J4,H4,F4,D4,B4)</f>
        <v>0.89643853434314758</v>
      </c>
      <c r="U4" s="7">
        <f t="shared" si="0"/>
        <v>0.92502266223618235</v>
      </c>
      <c r="V4" s="7">
        <f t="shared" ref="V4:V7" si="1">AVERAGE(R4,P4,N4,L4,J4,H4,F4,D4,B4)+_xlfn.STDEV.P(R4,P4,N4,L4,J4,H4,F4,D4,B4)</f>
        <v>0.95620632708957487</v>
      </c>
      <c r="W4" s="7">
        <f t="shared" ref="W4:W8" si="2">AVERAGE(S4,Q4,O4,M4,K4,I4,G4,E4,C4)+_xlfn.STDEV.P(S4,Q4,O4,M4,K4,I4,G4,E4,C4)</f>
        <v>0.9682796511689522</v>
      </c>
    </row>
    <row r="5" spans="1:23" x14ac:dyDescent="0.25">
      <c r="A5" t="s">
        <v>43</v>
      </c>
      <c r="B5">
        <v>0.87737558801683502</v>
      </c>
      <c r="C5">
        <v>0.93123731121564701</v>
      </c>
      <c r="D5">
        <v>0.94591002044989703</v>
      </c>
      <c r="E5">
        <v>0.96648773006134903</v>
      </c>
      <c r="F5">
        <v>0.94045003324480902</v>
      </c>
      <c r="G5">
        <v>0.94533860074563703</v>
      </c>
      <c r="H5">
        <v>0.92216111499521702</v>
      </c>
      <c r="I5">
        <v>0.94504176922834104</v>
      </c>
      <c r="J5">
        <v>0.82440068700258795</v>
      </c>
      <c r="K5">
        <v>0.97530903021359905</v>
      </c>
      <c r="L5">
        <v>0.98884042436725295</v>
      </c>
      <c r="M5">
        <v>0.97858674257356504</v>
      </c>
      <c r="N5">
        <v>0.92267936474046797</v>
      </c>
      <c r="O5">
        <v>0.92267936474046797</v>
      </c>
      <c r="P5">
        <v>0.67613111321305597</v>
      </c>
      <c r="Q5">
        <v>0.82064178827838596</v>
      </c>
      <c r="R5">
        <v>0.94209705183426895</v>
      </c>
      <c r="S5">
        <v>0.99995662546085395</v>
      </c>
      <c r="T5" s="7">
        <f t="shared" si="0"/>
        <v>0.89333837754048817</v>
      </c>
      <c r="U5" s="7">
        <f t="shared" si="0"/>
        <v>0.94280877361309401</v>
      </c>
      <c r="V5" s="7">
        <f t="shared" si="1"/>
        <v>0.98175606696927076</v>
      </c>
      <c r="W5" s="7">
        <f t="shared" si="2"/>
        <v>0.9918418125147852</v>
      </c>
    </row>
    <row r="6" spans="1:23" x14ac:dyDescent="0.25">
      <c r="A6" t="s">
        <v>44</v>
      </c>
      <c r="B6">
        <v>0.87031257737063605</v>
      </c>
      <c r="C6">
        <v>0.91742201039861304</v>
      </c>
      <c r="D6">
        <v>0.953169734151329</v>
      </c>
      <c r="E6">
        <v>0.97949897750511195</v>
      </c>
      <c r="F6">
        <v>0.93399518879114696</v>
      </c>
      <c r="G6">
        <v>0.95983805147150503</v>
      </c>
      <c r="H6">
        <v>0.93022728358622198</v>
      </c>
      <c r="I6">
        <v>0.97184725410838302</v>
      </c>
      <c r="J6">
        <v>0.81834950047170896</v>
      </c>
      <c r="K6">
        <v>0.99304047025810904</v>
      </c>
      <c r="L6">
        <v>0.97822462333188498</v>
      </c>
      <c r="M6">
        <v>0.96830730904623097</v>
      </c>
      <c r="N6">
        <v>0.956308991024577</v>
      </c>
      <c r="O6">
        <v>0.941889396191399</v>
      </c>
      <c r="P6">
        <v>0.79591156306133104</v>
      </c>
      <c r="Q6">
        <v>0.86896031512764704</v>
      </c>
      <c r="R6">
        <v>0.94850283991135098</v>
      </c>
      <c r="S6">
        <v>0.98868401211575996</v>
      </c>
      <c r="T6" s="7">
        <f t="shared" si="0"/>
        <v>0.90944470018890955</v>
      </c>
      <c r="U6" s="7">
        <f t="shared" si="0"/>
        <v>0.95438753291363987</v>
      </c>
      <c r="V6" s="7">
        <f t="shared" si="1"/>
        <v>0.97101528334692389</v>
      </c>
      <c r="W6" s="7">
        <f t="shared" si="2"/>
        <v>0.99187776230716018</v>
      </c>
    </row>
    <row r="7" spans="1:23" x14ac:dyDescent="0.25">
      <c r="A7" t="s">
        <v>45</v>
      </c>
      <c r="B7">
        <v>0.87045741520178199</v>
      </c>
      <c r="C7">
        <v>0.941189650903689</v>
      </c>
      <c r="D7">
        <v>0.95189161554192203</v>
      </c>
      <c r="E7">
        <v>0.97965235173824095</v>
      </c>
      <c r="F7">
        <v>0.93738768439224096</v>
      </c>
      <c r="G7">
        <v>0.95719421568034802</v>
      </c>
      <c r="H7">
        <v>0.93066230021637197</v>
      </c>
      <c r="I7">
        <v>0.980753823380906</v>
      </c>
      <c r="J7">
        <v>0.82556907520743095</v>
      </c>
      <c r="K7">
        <v>0.98757347782965199</v>
      </c>
      <c r="L7">
        <v>0.99295768310681698</v>
      </c>
      <c r="M7">
        <v>0.98955266821458698</v>
      </c>
      <c r="N7">
        <v>0.97700247173111499</v>
      </c>
      <c r="O7">
        <v>0.97383992872217195</v>
      </c>
      <c r="P7">
        <v>0.77147764243223804</v>
      </c>
      <c r="Q7">
        <v>0.91308070127719698</v>
      </c>
      <c r="R7">
        <v>0.94898382004071802</v>
      </c>
      <c r="S7">
        <v>0.99995662546085395</v>
      </c>
      <c r="T7" s="7">
        <f t="shared" si="0"/>
        <v>0.91182107865229289</v>
      </c>
      <c r="U7" s="7">
        <f>AVERAGE(S7,Q7,O7,M7,K7,I7,G7,E7,C7)</f>
        <v>0.96919927146751617</v>
      </c>
      <c r="V7" s="7">
        <f t="shared" si="1"/>
        <v>0.98148197447521879</v>
      </c>
      <c r="W7" s="7">
        <f t="shared" si="2"/>
        <v>0.99510540851147311</v>
      </c>
    </row>
    <row r="8" spans="1:23" x14ac:dyDescent="0.25">
      <c r="A8" t="s">
        <v>22</v>
      </c>
      <c r="C8">
        <v>0.87770487744491199</v>
      </c>
      <c r="E8">
        <v>0.91587817297461604</v>
      </c>
      <c r="G8">
        <v>0.93749338015148898</v>
      </c>
      <c r="I8">
        <v>0.92980969581713302</v>
      </c>
      <c r="K8">
        <v>0.82592709064079906</v>
      </c>
      <c r="M8">
        <v>1</v>
      </c>
      <c r="O8">
        <v>0.98964270747669103</v>
      </c>
      <c r="Q8">
        <v>0.89298726080506996</v>
      </c>
      <c r="S8">
        <v>0.949979193494779</v>
      </c>
      <c r="U8" s="7">
        <f>AVERAGE(S8,Q8,O8,M8,K8,I8,G8,E8,C8)</f>
        <v>0.92438026431172104</v>
      </c>
      <c r="V8" s="7"/>
      <c r="W8" s="7">
        <f t="shared" si="2"/>
        <v>0.97576518859627115</v>
      </c>
    </row>
    <row r="9" spans="1:23" x14ac:dyDescent="0.25">
      <c r="V9">
        <f>AVERAGE(R3,P3,N3,L3,J3,H3,F3,D3,B3)-_xlfn.STDEV.P(R3,P3,N3,L3,J3,H3,F3,D3,B3)</f>
        <v>0.50141406358221319</v>
      </c>
      <c r="W9">
        <f>AVERAGE(S3,Q3,O3,M3,K3,I3,G3,E3,C3)-_xlfn.STDEV.P(S3,Q3,O3,M3,K3,I3,G3,E3,C3)</f>
        <v>0.53604097006953277</v>
      </c>
    </row>
    <row r="10" spans="1:23" x14ac:dyDescent="0.25">
      <c r="V10">
        <f t="shared" ref="V10:W10" si="3">AVERAGE(R4,P4,N4,L4,J4,H4,F4,D4,B4)-_xlfn.STDEV.P(R4,P4,N4,L4,J4,H4,F4,D4,B4)</f>
        <v>0.83667074159672028</v>
      </c>
      <c r="W10">
        <f t="shared" si="3"/>
        <v>0.88176567330341249</v>
      </c>
    </row>
    <row r="11" spans="1:23" x14ac:dyDescent="0.25">
      <c r="J11" t="s">
        <v>142</v>
      </c>
      <c r="V11">
        <f t="shared" ref="V11:W11" si="4">AVERAGE(R5,P5,N5,L5,J5,H5,F5,D5,B5)-_xlfn.STDEV.P(R5,P5,N5,L5,J5,H5,F5,D5,B5)</f>
        <v>0.80492068811170558</v>
      </c>
      <c r="W11">
        <f t="shared" si="4"/>
        <v>0.89377573471140281</v>
      </c>
    </row>
    <row r="12" spans="1:23" x14ac:dyDescent="0.25">
      <c r="V12">
        <f t="shared" ref="V12:W12" si="5">AVERAGE(R6,P6,N6,L6,J6,H6,F6,D6,B6)-_xlfn.STDEV.P(R6,P6,N6,L6,J6,H6,F6,D6,B6)</f>
        <v>0.84787411703089521</v>
      </c>
      <c r="W12">
        <f t="shared" si="5"/>
        <v>0.91689730352011956</v>
      </c>
    </row>
    <row r="13" spans="1:23" x14ac:dyDescent="0.25">
      <c r="V13">
        <f t="shared" ref="V13:W13" si="6">AVERAGE(R7,P7,N7,L7,J7,H7,F7,D7,B7)-_xlfn.STDEV.P(R7,P7,N7,L7,J7,H7,F7,D7,B7)</f>
        <v>0.842160182829367</v>
      </c>
      <c r="W13">
        <f t="shared" si="6"/>
        <v>0.94329313442355922</v>
      </c>
    </row>
    <row r="14" spans="1:23" x14ac:dyDescent="0.25">
      <c r="W14">
        <f t="shared" ref="W14" si="7">AVERAGE(S8,Q8,O8,M8,K8,I8,G8,E8,C8)-_xlfn.STDEV.P(S8,Q8,O8,M8,K8,I8,G8,E8,C8)</f>
        <v>0.87299534002717094</v>
      </c>
    </row>
    <row r="21" spans="18:21" x14ac:dyDescent="0.25">
      <c r="S21" t="s">
        <v>43</v>
      </c>
      <c r="T21" t="s">
        <v>44</v>
      </c>
      <c r="U21" t="s">
        <v>45</v>
      </c>
    </row>
    <row r="22" spans="18:21" x14ac:dyDescent="0.25">
      <c r="R22" t="s">
        <v>144</v>
      </c>
      <c r="S22">
        <f>'COVID Africa'!C34</f>
        <v>0.97</v>
      </c>
      <c r="T22">
        <f>'COVID Africa'!D34</f>
        <v>0.89500000000000002</v>
      </c>
      <c r="U22">
        <f>'COVID Africa'!E34</f>
        <v>0.94500000000000006</v>
      </c>
    </row>
    <row r="23" spans="18:21" x14ac:dyDescent="0.25">
      <c r="R23" t="s">
        <v>145</v>
      </c>
      <c r="S23">
        <f>'COVID America'!C34</f>
        <v>0.97</v>
      </c>
      <c r="T23">
        <f>'COVID America'!D34</f>
        <v>0.92500000000000004</v>
      </c>
      <c r="U23">
        <f>'COVID America'!E34</f>
        <v>0.97000000000000008</v>
      </c>
    </row>
    <row r="24" spans="18:21" x14ac:dyDescent="0.25">
      <c r="R24" t="s">
        <v>146</v>
      </c>
      <c r="S24">
        <f>'COVID Asia'!C34</f>
        <v>0.95</v>
      </c>
      <c r="T24">
        <f>'COVID Asia'!D34</f>
        <v>0.81499999999999995</v>
      </c>
      <c r="U24">
        <f>'COVID Asia'!E34</f>
        <v>0.96000000000000019</v>
      </c>
    </row>
    <row r="25" spans="18:21" x14ac:dyDescent="0.25">
      <c r="R25" t="s">
        <v>147</v>
      </c>
      <c r="S25">
        <f>'COVID Europe'!C35</f>
        <v>0.9900000000000001</v>
      </c>
      <c r="T25">
        <f>'COVID Europe'!D35</f>
        <v>0.95</v>
      </c>
      <c r="U25">
        <f>'COVID Europe'!E35</f>
        <v>0.97</v>
      </c>
    </row>
    <row r="26" spans="18:21" x14ac:dyDescent="0.25">
      <c r="R26" t="s">
        <v>148</v>
      </c>
      <c r="S26">
        <f>'COVID Oceania'!C38</f>
        <v>0.94762563814621004</v>
      </c>
      <c r="T26">
        <f>'COVID Oceania'!D38</f>
        <v>0.66268656716417895</v>
      </c>
      <c r="U26">
        <f>'COVID Oceania'!E38</f>
        <v>0.96257309941520397</v>
      </c>
    </row>
    <row r="27" spans="18:21" x14ac:dyDescent="0.25">
      <c r="R27" t="s">
        <v>135</v>
      </c>
      <c r="S27">
        <f>AQ!C52</f>
        <v>0</v>
      </c>
      <c r="T27">
        <f>AQ!D52</f>
        <v>0.60000000000000009</v>
      </c>
      <c r="U27">
        <f>AQ!E52</f>
        <v>0.02</v>
      </c>
    </row>
    <row r="28" spans="18:21" x14ac:dyDescent="0.25">
      <c r="R28" t="s">
        <v>149</v>
      </c>
      <c r="S28">
        <f>ENERGY!C32</f>
        <v>0.88</v>
      </c>
      <c r="T28">
        <f>ENERGY!D32</f>
        <v>0.71000000000000019</v>
      </c>
      <c r="U28">
        <f>ENERGY!E32</f>
        <v>0.83000000000000007</v>
      </c>
    </row>
    <row r="29" spans="18:21" x14ac:dyDescent="0.25">
      <c r="R29" t="s">
        <v>137</v>
      </c>
      <c r="S29">
        <f>GCCD!C35</f>
        <v>0.44</v>
      </c>
      <c r="T29">
        <f>'COVID Africa'!D41</f>
        <v>0.745</v>
      </c>
      <c r="U29">
        <f>'COVID Africa'!E41</f>
        <v>0.98750897343862098</v>
      </c>
    </row>
    <row r="30" spans="18:21" x14ac:dyDescent="0.25">
      <c r="R30" t="s">
        <v>138</v>
      </c>
      <c r="S30">
        <f>'COVID Africa'!C42</f>
        <v>0.6</v>
      </c>
      <c r="T30">
        <f>'COVID Africa'!D42</f>
        <v>4.2857142857142799E-3</v>
      </c>
      <c r="U30">
        <f>'COVID Africa'!E42</f>
        <v>0.96664273749700802</v>
      </c>
    </row>
    <row r="31" spans="18:21" x14ac:dyDescent="0.25">
      <c r="S31">
        <f>1-S22</f>
        <v>3.0000000000000027E-2</v>
      </c>
      <c r="T31">
        <f t="shared" ref="T31:U31" si="8">1-T22</f>
        <v>0.10499999999999998</v>
      </c>
      <c r="U31">
        <f t="shared" si="8"/>
        <v>5.4999999999999938E-2</v>
      </c>
    </row>
    <row r="32" spans="18:21" x14ac:dyDescent="0.25">
      <c r="S32">
        <f t="shared" ref="S32:U32" si="9">1-S23</f>
        <v>3.0000000000000027E-2</v>
      </c>
      <c r="T32">
        <f t="shared" si="9"/>
        <v>7.4999999999999956E-2</v>
      </c>
      <c r="U32">
        <f t="shared" si="9"/>
        <v>2.9999999999999916E-2</v>
      </c>
    </row>
    <row r="33" spans="19:21" x14ac:dyDescent="0.25">
      <c r="S33">
        <f t="shared" ref="S33:U33" si="10">1-S24</f>
        <v>5.0000000000000044E-2</v>
      </c>
      <c r="T33">
        <f t="shared" si="10"/>
        <v>0.18500000000000005</v>
      </c>
      <c r="U33">
        <f t="shared" si="10"/>
        <v>3.9999999999999813E-2</v>
      </c>
    </row>
    <row r="34" spans="19:21" x14ac:dyDescent="0.25">
      <c r="S34">
        <f t="shared" ref="S34:U34" si="11">1-S25</f>
        <v>9.9999999999998979E-3</v>
      </c>
      <c r="T34">
        <f t="shared" si="11"/>
        <v>5.0000000000000044E-2</v>
      </c>
      <c r="U34">
        <f t="shared" si="11"/>
        <v>3.0000000000000027E-2</v>
      </c>
    </row>
    <row r="35" spans="19:21" x14ac:dyDescent="0.25">
      <c r="S35">
        <f t="shared" ref="S35:U35" si="12">1-S26</f>
        <v>5.2374361853789964E-2</v>
      </c>
      <c r="T35">
        <f t="shared" si="12"/>
        <v>0.33731343283582105</v>
      </c>
      <c r="U35">
        <f t="shared" si="12"/>
        <v>3.742690058479603E-2</v>
      </c>
    </row>
    <row r="36" spans="19:21" x14ac:dyDescent="0.25">
      <c r="S36">
        <f t="shared" ref="S36:U36" si="13">1-S27</f>
        <v>1</v>
      </c>
      <c r="T36">
        <f t="shared" si="13"/>
        <v>0.39999999999999991</v>
      </c>
      <c r="U36">
        <f t="shared" si="13"/>
        <v>0.98</v>
      </c>
    </row>
    <row r="37" spans="19:21" x14ac:dyDescent="0.25">
      <c r="S37">
        <f t="shared" ref="S37:U37" si="14">1-S28</f>
        <v>0.12</v>
      </c>
      <c r="T37">
        <f t="shared" si="14"/>
        <v>0.28999999999999981</v>
      </c>
      <c r="U37">
        <f t="shared" si="14"/>
        <v>0.16999999999999993</v>
      </c>
    </row>
    <row r="38" spans="19:21" x14ac:dyDescent="0.25">
      <c r="S38">
        <f t="shared" ref="S38:U38" si="15">1-S29</f>
        <v>0.56000000000000005</v>
      </c>
      <c r="T38">
        <f t="shared" si="15"/>
        <v>0.255</v>
      </c>
      <c r="U38">
        <f t="shared" si="15"/>
        <v>1.2491026561379015E-2</v>
      </c>
    </row>
    <row r="39" spans="19:21" x14ac:dyDescent="0.25">
      <c r="S39">
        <f t="shared" ref="S39:U39" si="16">1-S30</f>
        <v>0.4</v>
      </c>
      <c r="T39">
        <f t="shared" si="16"/>
        <v>0.99571428571428577</v>
      </c>
      <c r="U39">
        <f t="shared" si="16"/>
        <v>3.335726250299198E-2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6A00-BDC5-4A21-9957-D2F5D8618C68}">
  <dimension ref="A3:AZ85"/>
  <sheetViews>
    <sheetView tabSelected="1" topLeftCell="A53" zoomScale="85" zoomScaleNormal="85" workbookViewId="0">
      <selection activeCell="L81" sqref="L81:AF85"/>
    </sheetView>
  </sheetViews>
  <sheetFormatPr defaultRowHeight="15" x14ac:dyDescent="0.25"/>
  <cols>
    <col min="12" max="12" width="16.28515625" bestFit="1" customWidth="1"/>
    <col min="23" max="23" width="16.28515625" bestFit="1" customWidth="1"/>
    <col min="31" max="31" width="13" bestFit="1" customWidth="1"/>
    <col min="40" max="40" width="13" bestFit="1" customWidth="1"/>
    <col min="42" max="42" width="16" bestFit="1" customWidth="1"/>
    <col min="43" max="44" width="13" bestFit="1" customWidth="1"/>
    <col min="46" max="46" width="13" bestFit="1" customWidth="1"/>
    <col min="47" max="47" width="12" bestFit="1" customWidth="1"/>
  </cols>
  <sheetData>
    <row r="3" spans="1:30" x14ac:dyDescent="0.25">
      <c r="K3" t="s">
        <v>139</v>
      </c>
      <c r="U3" t="s">
        <v>143</v>
      </c>
    </row>
    <row r="4" spans="1:30" x14ac:dyDescent="0.25">
      <c r="A4" s="1">
        <v>1.83460999978706E-2</v>
      </c>
      <c r="B4" s="1">
        <v>0.126083599985577</v>
      </c>
      <c r="C4" s="1">
        <v>0.10459119995357399</v>
      </c>
      <c r="D4" s="1">
        <v>2.5916600017808301E-2</v>
      </c>
      <c r="E4" s="1">
        <v>5.0862299976870397E-2</v>
      </c>
      <c r="F4" s="1">
        <v>0.40553190000355199</v>
      </c>
      <c r="G4" s="1">
        <v>0.43549409997649402</v>
      </c>
      <c r="H4" s="1">
        <v>0.20108369993977199</v>
      </c>
      <c r="I4" s="1">
        <v>0.12740060000214701</v>
      </c>
      <c r="K4">
        <f>'COVID Africa'!B14</f>
        <v>4.2781000025570353E-3</v>
      </c>
      <c r="L4">
        <f>'COVID Africa'!C14</f>
        <v>5.7353001320734585E-4</v>
      </c>
      <c r="M4">
        <f>'COVID Africa'!D14</f>
        <v>1.34499100153334E-2</v>
      </c>
      <c r="N4">
        <f>'COVID Africa'!E14</f>
        <v>42.806294049962844</v>
      </c>
      <c r="O4">
        <f>'COVID Africa'!F14</f>
        <v>5.8241000049747485E-3</v>
      </c>
      <c r="P4">
        <f>'COVID Africa'!G14</f>
        <v>4.1828739900258318</v>
      </c>
      <c r="Q4">
        <f>'COVID Africa'!H14</f>
        <v>0.33943900001468086</v>
      </c>
      <c r="R4">
        <f>'COVID Africa'!I14</f>
        <v>207.77007619998139</v>
      </c>
      <c r="S4">
        <f>'COVID Africa'!J14</f>
        <v>0.42320546001428683</v>
      </c>
      <c r="T4">
        <f>'COVID Africa'!K14</f>
        <v>515.98489318995269</v>
      </c>
      <c r="U4">
        <f>'COVID Africa'!L14</f>
        <v>1.2510920013301036E-2</v>
      </c>
      <c r="V4">
        <f>'COVID Africa'!M14</f>
        <v>5.1785399671643922E-3</v>
      </c>
      <c r="W4">
        <f>'COVID Africa'!N14</f>
        <v>8.8996599894016863E-3</v>
      </c>
      <c r="X4">
        <f>'COVID Africa'!O14</f>
        <v>96.75746753001583</v>
      </c>
      <c r="Y4">
        <f>'COVID Africa'!P14</f>
        <v>4.192638000240545E-2</v>
      </c>
      <c r="Z4">
        <f>'COVID Africa'!Q14</f>
        <v>21.071707809972533</v>
      </c>
      <c r="AA4">
        <f>'COVID Africa'!R14</f>
        <v>0.33943900001468086</v>
      </c>
      <c r="AB4">
        <f>'COVID Africa'!S14</f>
        <v>58.143927220057165</v>
      </c>
      <c r="AC4">
        <f>'COVID Africa'!T14</f>
        <v>0.27652904003625689</v>
      </c>
      <c r="AD4">
        <f>'COVID Africa'!U14</f>
        <v>189.6364907400673</v>
      </c>
    </row>
    <row r="5" spans="1:30" x14ac:dyDescent="0.25">
      <c r="A5" s="1">
        <v>8.2356861000298505</v>
      </c>
      <c r="B5" s="1">
        <v>7.1473144000046798</v>
      </c>
      <c r="C5" s="1">
        <v>6.87680570001248</v>
      </c>
      <c r="D5" s="1">
        <v>13.305343199986901</v>
      </c>
      <c r="E5" s="1">
        <v>1.4058602000004601</v>
      </c>
      <c r="F5" s="1">
        <v>17.939659300027401</v>
      </c>
      <c r="G5" s="1">
        <v>41.148268899996701</v>
      </c>
      <c r="H5" s="1">
        <v>59.925451099988997</v>
      </c>
      <c r="I5" s="1">
        <v>60.7076077000238</v>
      </c>
      <c r="K5">
        <f>'COVID America'!B14</f>
        <v>2.990019996650513E-3</v>
      </c>
      <c r="L5">
        <f>'COVID America'!C14</f>
        <v>5.9256998356431684E-4</v>
      </c>
      <c r="M5">
        <f>'COVID America'!D14</f>
        <v>1.1897339997813068E-2</v>
      </c>
      <c r="N5">
        <f>'COVID America'!E14</f>
        <v>42.849553689896091</v>
      </c>
      <c r="O5">
        <f>'COVID America'!F14</f>
        <v>1.057706999126817E-2</v>
      </c>
      <c r="P5">
        <f>'COVID America'!G14</f>
        <v>5.3824992199894011</v>
      </c>
      <c r="Q5">
        <f>'COVID America'!H14</f>
        <v>7.4271079991012734E-2</v>
      </c>
      <c r="R5">
        <f>'COVID America'!I14</f>
        <v>210.88788369997613</v>
      </c>
      <c r="S5">
        <f>'COVID America'!J14</f>
        <v>0.47337879998376547</v>
      </c>
      <c r="T5">
        <f>'COVID America'!K14</f>
        <v>759.32981202995836</v>
      </c>
      <c r="U5">
        <f>'COVID America'!L14</f>
        <v>1.1881090013775929E-2</v>
      </c>
      <c r="V5">
        <f>'COVID America'!M14</f>
        <v>4.6978100202977619E-3</v>
      </c>
      <c r="W5">
        <f>'COVID America'!N14</f>
        <v>7.8459699987433826E-3</v>
      </c>
      <c r="X5">
        <f>'COVID America'!O14</f>
        <v>300.97916259998391</v>
      </c>
      <c r="Y5">
        <f>'COVID America'!P14</f>
        <v>5.1484870002604974E-2</v>
      </c>
      <c r="Z5">
        <f>'COVID America'!Q14</f>
        <v>23.137378209945705</v>
      </c>
      <c r="AA5">
        <f>'COVID America'!R14</f>
        <v>0.17907882998697391</v>
      </c>
      <c r="AB5">
        <f>'COVID America'!S14</f>
        <v>294.61390987004779</v>
      </c>
      <c r="AC5">
        <f>'COVID America'!T14</f>
        <v>1.5807786600082121</v>
      </c>
      <c r="AD5">
        <f>'COVID America'!U14</f>
        <v>189.82440482998433</v>
      </c>
    </row>
    <row r="6" spans="1:30" x14ac:dyDescent="0.25">
      <c r="A6" s="1">
        <v>8.6268268999992799</v>
      </c>
      <c r="B6" s="1">
        <v>7.0561008999938997</v>
      </c>
      <c r="C6" s="1">
        <v>7.7142723000142697</v>
      </c>
      <c r="D6" s="1">
        <v>13.3666998000117</v>
      </c>
      <c r="E6" s="1">
        <v>1.24289620004128</v>
      </c>
      <c r="F6" s="1">
        <v>15.913569000025699</v>
      </c>
      <c r="G6" s="1">
        <v>44.101356900006003</v>
      </c>
      <c r="H6" s="1">
        <v>60.311079100007099</v>
      </c>
      <c r="I6" s="1">
        <v>59.646428800013297</v>
      </c>
      <c r="K6">
        <f>'COVID Asia'!B14</f>
        <v>2.340459986589845E-3</v>
      </c>
      <c r="L6">
        <f>'COVID Asia'!C14</f>
        <v>4.5209000818431335E-4</v>
      </c>
      <c r="M6">
        <f>'COVID Asia'!D14</f>
        <v>1.0452680010348521E-2</v>
      </c>
      <c r="N6">
        <f>'COVID Asia'!E14</f>
        <v>36.205591930029854</v>
      </c>
      <c r="O6">
        <f>'COVID Asia'!F14</f>
        <v>7.9690799699164896E-3</v>
      </c>
      <c r="P6">
        <f>'COVID Asia'!G14</f>
        <v>4.618428560055321</v>
      </c>
      <c r="Q6">
        <f>'COVID Asia'!H14</f>
        <v>3.103136001154776E-2</v>
      </c>
      <c r="R6">
        <f>'COVID Asia'!I14</f>
        <v>198.47365009998893</v>
      </c>
      <c r="S6">
        <f>'COVID Asia'!J14</f>
        <v>0.40708878000732474</v>
      </c>
      <c r="T6">
        <f>'COVID Asia'!K14</f>
        <v>652.00839227002484</v>
      </c>
      <c r="U6">
        <f>'COVID Asia'!L14</f>
        <v>1.6509889997541848E-2</v>
      </c>
      <c r="V6">
        <f>'COVID Asia'!M14</f>
        <v>5.7714499882422342E-3</v>
      </c>
      <c r="W6">
        <f>'COVID Asia'!N14</f>
        <v>9.0035999892279402E-3</v>
      </c>
      <c r="X6">
        <f>'COVID Asia'!O14</f>
        <v>279.01139823998051</v>
      </c>
      <c r="Y6">
        <f>'COVID Asia'!P14</f>
        <v>4.7288390016183221E-2</v>
      </c>
      <c r="Z6">
        <f>'COVID Asia'!Q14</f>
        <v>22.432815230009105</v>
      </c>
      <c r="AA6">
        <f>'COVID Asia'!R14</f>
        <v>8.3465599990449751E-2</v>
      </c>
      <c r="AB6">
        <f>'COVID Asia'!S14</f>
        <v>106.68315035011533</v>
      </c>
      <c r="AC6">
        <f>'COVID Asia'!T14</f>
        <v>0.62472208001418006</v>
      </c>
      <c r="AD6">
        <f>'COVID Asia'!U14</f>
        <v>81.25718558992952</v>
      </c>
    </row>
    <row r="7" spans="1:30" x14ac:dyDescent="0.25">
      <c r="A7" s="1">
        <v>8.9373172000050491</v>
      </c>
      <c r="B7" s="1">
        <v>7.0565079000080004</v>
      </c>
      <c r="C7" s="1">
        <v>7.7010230000014399</v>
      </c>
      <c r="D7" s="1">
        <v>13.9171783999772</v>
      </c>
      <c r="E7" s="1">
        <v>1.3171725000138299</v>
      </c>
      <c r="F7" s="1">
        <v>16.348253300006</v>
      </c>
      <c r="G7" s="1">
        <v>41.620701999985599</v>
      </c>
      <c r="H7" s="1">
        <v>60.577036699978599</v>
      </c>
      <c r="I7" s="1">
        <v>60.512117799953501</v>
      </c>
      <c r="K7">
        <f>'COVID Europe'!B14</f>
        <v>2.959380031097675E-3</v>
      </c>
      <c r="L7">
        <f>'COVID Europe'!C14</f>
        <v>6.7612002603709641E-4</v>
      </c>
      <c r="M7">
        <f>'COVID Europe'!D14</f>
        <v>2.0125720032956405E-2</v>
      </c>
      <c r="N7">
        <f>'COVID Europe'!E14</f>
        <v>71.360470050026137</v>
      </c>
      <c r="O7">
        <f>'COVID Europe'!F14</f>
        <v>2.0985760015901116E-2</v>
      </c>
      <c r="P7">
        <f>'COVID Europe'!G14</f>
        <v>10.743639680056273</v>
      </c>
      <c r="Q7">
        <f>'COVID Europe'!H14</f>
        <v>0.18293013999937049</v>
      </c>
      <c r="R7">
        <f>'COVID Europe'!I14</f>
        <v>270.59861522006082</v>
      </c>
      <c r="S7">
        <f>'COVID Europe'!J14</f>
        <v>1.7409116700175169</v>
      </c>
      <c r="T7">
        <f>'COVID Europe'!K14</f>
        <v>1681.6603511699966</v>
      </c>
      <c r="U7">
        <f>'COVID Europe'!L14</f>
        <v>2.2817900008521918E-2</v>
      </c>
      <c r="V7">
        <f>'COVID Europe'!M14</f>
        <v>9.5954400137997949E-3</v>
      </c>
      <c r="W7">
        <f>'COVID Europe'!N14</f>
        <v>1.9613400008529382E-2</v>
      </c>
      <c r="X7">
        <f>'COVID Europe'!O14</f>
        <v>910.54977730997996</v>
      </c>
      <c r="Y7">
        <f>'COVID Europe'!P14</f>
        <v>0.12692985999165052</v>
      </c>
      <c r="Z7">
        <f>'COVID Europe'!Q14</f>
        <v>61.175158079992954</v>
      </c>
      <c r="AA7">
        <f>'COVID Europe'!R14</f>
        <v>0.3100284299929621</v>
      </c>
      <c r="AB7">
        <f>'COVID Europe'!S14</f>
        <v>762.9230782400582</v>
      </c>
      <c r="AC7">
        <f>'COVID Europe'!T14</f>
        <v>14.396307780023147</v>
      </c>
      <c r="AD7">
        <f>'COVID Europe'!U14</f>
        <v>1981.2243394699783</v>
      </c>
    </row>
    <row r="8" spans="1:30" x14ac:dyDescent="0.25">
      <c r="A8" s="1">
        <v>9.5893039999646099</v>
      </c>
      <c r="B8" s="1">
        <v>7.4605838999850604</v>
      </c>
      <c r="C8" s="1">
        <v>8.1559523000032605</v>
      </c>
      <c r="D8" s="1">
        <v>12.468705900013401</v>
      </c>
      <c r="E8" s="1">
        <v>1.48188899998785</v>
      </c>
      <c r="F8" s="1">
        <v>15.3243950000032</v>
      </c>
      <c r="G8" s="1">
        <v>137.83057079999699</v>
      </c>
      <c r="H8" s="1">
        <v>65.871473800041699</v>
      </c>
      <c r="I8" s="1">
        <v>63.283365299983402</v>
      </c>
      <c r="K8">
        <f>'COVID Oceania'!B14</f>
        <v>1.0862800176255369E-3</v>
      </c>
      <c r="L8">
        <f>'COVID Oceania'!C14</f>
        <v>2.1503999596461597E-4</v>
      </c>
      <c r="M8">
        <f>'COVID Oceania'!D14</f>
        <v>1.607849996071304E-3</v>
      </c>
      <c r="N8">
        <f>'COVID Oceania'!E14</f>
        <v>8.2735110700363279</v>
      </c>
      <c r="O8">
        <f>'COVID Oceania'!F14</f>
        <v>8.6158002959564205E-4</v>
      </c>
      <c r="P8">
        <f>'COVID Oceania'!G14</f>
        <v>1.2412560200318625</v>
      </c>
      <c r="Q8">
        <f>'COVID Oceania'!H14</f>
        <v>5.7081569998990625E-2</v>
      </c>
      <c r="R8">
        <f>'COVID Oceania'!I14</f>
        <v>151.23270929004013</v>
      </c>
      <c r="S8">
        <f>'COVID Oceania'!J14</f>
        <v>7.0723199867643357E-3</v>
      </c>
      <c r="T8">
        <f>'COVID Oceania'!K14</f>
        <v>66.600662169966327</v>
      </c>
      <c r="U8">
        <f>'COVID Oceania'!L14</f>
        <v>2.1378500037826558E-3</v>
      </c>
      <c r="V8">
        <f>'COVID Oceania'!M14</f>
        <v>1.0999200283549697E-3</v>
      </c>
      <c r="W8">
        <f>'COVID Oceania'!N14</f>
        <v>1.2985599809326172E-3</v>
      </c>
      <c r="X8">
        <f>'COVID Oceania'!O14</f>
        <v>0.54177242993609886</v>
      </c>
      <c r="Y8">
        <f>'COVID Oceania'!P14</f>
        <v>4.0979300276376271E-3</v>
      </c>
      <c r="Z8">
        <f>'COVID Oceania'!Q14</f>
        <v>8.9979099936317655E-2</v>
      </c>
      <c r="AA8">
        <f>'COVID Oceania'!R14</f>
        <v>1.6021759982686439E-2</v>
      </c>
      <c r="AB8">
        <f>'COVID Oceania'!S14</f>
        <v>0.31225172998383616</v>
      </c>
      <c r="AC8">
        <f>'COVID Oceania'!T14</f>
        <v>0.62472208001418006</v>
      </c>
      <c r="AD8">
        <f>'COVID Oceania'!U14</f>
        <v>0.26853488996857738</v>
      </c>
    </row>
    <row r="9" spans="1:30" x14ac:dyDescent="0.25">
      <c r="A9" s="1">
        <v>8.5125103999744098</v>
      </c>
      <c r="B9" s="1">
        <v>6.9719608000013897</v>
      </c>
      <c r="C9" s="1">
        <v>7.5959040999878198</v>
      </c>
      <c r="D9" s="1">
        <v>10.6873221999849</v>
      </c>
      <c r="E9" s="1">
        <v>1.2504306999617201</v>
      </c>
      <c r="F9" s="1">
        <v>15.462941500009</v>
      </c>
      <c r="G9" s="1">
        <v>139.29030870000099</v>
      </c>
      <c r="H9" s="1">
        <v>51.679132199962602</v>
      </c>
      <c r="I9" s="1">
        <v>1426.6022946999799</v>
      </c>
      <c r="K9">
        <f>CRIME!B14</f>
        <v>8.0195000045932795E-3</v>
      </c>
      <c r="L9">
        <f>CRIME!C14</f>
        <v>1.4291199855506367E-3</v>
      </c>
      <c r="M9">
        <f>CRIME!D14</f>
        <v>5.1837299996986941E-2</v>
      </c>
      <c r="N9">
        <f>CRIME!E14</f>
        <v>3.2292054099729226</v>
      </c>
      <c r="O9">
        <f>CRIME!F14</f>
        <v>3.6514889984391591E-2</v>
      </c>
      <c r="P9">
        <f>CRIME!G14</f>
        <v>8.2595715899718893</v>
      </c>
      <c r="Q9">
        <f>CRIME!H14</f>
        <v>3.2676409988198381E-2</v>
      </c>
      <c r="R9">
        <f>CRIME!I14</f>
        <v>109.54640583994298</v>
      </c>
      <c r="S9">
        <f>CRIME!J14</f>
        <v>0.16643105997936752</v>
      </c>
      <c r="T9">
        <f>CRIME!K14</f>
        <v>3.6612303899950285</v>
      </c>
      <c r="U9">
        <f>CRIME!L14</f>
        <v>8.6500199977308477E-3</v>
      </c>
      <c r="V9">
        <f>CRIME!M14</f>
        <v>2.5058300234377341E-3</v>
      </c>
      <c r="W9">
        <f>CRIME!N14</f>
        <v>2.093809982761736E-3</v>
      </c>
      <c r="X9">
        <f>CRIME!O14</f>
        <v>1361.5089245400322</v>
      </c>
      <c r="Y9">
        <f>CRIME!P14</f>
        <v>6.0233570006675966E-2</v>
      </c>
      <c r="Z9">
        <f>CRIME!Q14</f>
        <v>10.291883350023998</v>
      </c>
      <c r="AA9">
        <f>CRIME!R14</f>
        <v>4.0549480018671549E-2</v>
      </c>
      <c r="AB9">
        <f>CRIME!S14</f>
        <v>162.82265742996225</v>
      </c>
      <c r="AC9">
        <f>CRIME!T14</f>
        <v>0.3081289200228633</v>
      </c>
      <c r="AD9">
        <f>CRIME!U14</f>
        <v>6.2929525098763381</v>
      </c>
    </row>
    <row r="10" spans="1:30" x14ac:dyDescent="0.25">
      <c r="A10" s="1">
        <v>12.4752423999598</v>
      </c>
      <c r="B10" s="1">
        <v>9.9895257999887601</v>
      </c>
      <c r="C10" s="1">
        <v>10.0473687000339</v>
      </c>
      <c r="D10" s="1">
        <v>40.416088600002603</v>
      </c>
      <c r="E10" s="1">
        <v>1.93626480002421</v>
      </c>
      <c r="F10" s="1">
        <v>16.107427299953901</v>
      </c>
      <c r="G10" s="1">
        <v>155.25919960002599</v>
      </c>
      <c r="H10" s="1">
        <v>61.618818599963497</v>
      </c>
      <c r="I10" s="1">
        <v>1433.52352830005</v>
      </c>
      <c r="K10">
        <f>AQ!B14</f>
        <v>2.5196440028957972E-2</v>
      </c>
      <c r="L10">
        <f>AQ!C14</f>
        <v>7.9307900043204364E-3</v>
      </c>
      <c r="M10">
        <f>AQ!D14</f>
        <v>1.6166200046427489E-3</v>
      </c>
      <c r="N10">
        <f>AQ!E14</f>
        <v>707.82786913003076</v>
      </c>
      <c r="O10">
        <f>AQ!F14</f>
        <v>5.5230499990284385E-2</v>
      </c>
      <c r="P10">
        <f>AQ!G14</f>
        <v>0.65980459995334928</v>
      </c>
      <c r="Q10">
        <f>AQ!H14</f>
        <v>2.8344829997513386E-2</v>
      </c>
      <c r="R10">
        <f>AQ!I14</f>
        <v>0.52677981993183498</v>
      </c>
      <c r="S10">
        <f>AQ!J14</f>
        <v>0.60937554000411143</v>
      </c>
      <c r="T10">
        <f>AQ!K14</f>
        <v>5.8189790699863737</v>
      </c>
      <c r="U10">
        <f>AQ!L14</f>
        <v>8.5531129990704322E-2</v>
      </c>
      <c r="V10">
        <f>AQ!M14</f>
        <v>3.538770999293768E-2</v>
      </c>
      <c r="W10">
        <f>AQ!N14</f>
        <v>6.5224680036772023E-2</v>
      </c>
      <c r="X10">
        <f>AQ!O14</f>
        <v>785.48307579996731</v>
      </c>
      <c r="Y10">
        <f>AQ!P14</f>
        <v>0.17847102001542184</v>
      </c>
      <c r="Z10">
        <f>AQ!Q14</f>
        <v>3.5512749600340601</v>
      </c>
      <c r="AA10">
        <f>AQ!R14</f>
        <v>0.10399598999647371</v>
      </c>
      <c r="AB10">
        <f>AQ!S14</f>
        <v>3.2213730199728134</v>
      </c>
      <c r="AC10">
        <f>AQ!T14</f>
        <v>1.45159962001489</v>
      </c>
      <c r="AD10">
        <f>AQ!U14</f>
        <v>15.956675479956857</v>
      </c>
    </row>
    <row r="11" spans="1:30" x14ac:dyDescent="0.25">
      <c r="A11" s="1">
        <v>7.7970414999872402</v>
      </c>
      <c r="B11" s="1">
        <v>7.4694093999569304</v>
      </c>
      <c r="C11" s="1">
        <v>6.6786682999809202</v>
      </c>
      <c r="D11" s="1">
        <v>14.2797543000197</v>
      </c>
      <c r="E11" s="1">
        <v>0.92508039996027902</v>
      </c>
      <c r="F11" s="1">
        <v>15.2988501000218</v>
      </c>
      <c r="G11" s="1">
        <v>180.97550679999401</v>
      </c>
      <c r="H11" s="1">
        <v>49.940473800059401</v>
      </c>
      <c r="I11" s="1">
        <v>1322.5127742</v>
      </c>
      <c r="K11">
        <f>ENERGY!B14</f>
        <v>1.4967900002375221E-2</v>
      </c>
      <c r="L11">
        <f>ENERGY!C14</f>
        <v>3.4650500165298546E-3</v>
      </c>
      <c r="M11">
        <f>ENERGY!D14</f>
        <v>9.5163599995430503E-2</v>
      </c>
      <c r="N11">
        <f>ENERGY!E14</f>
        <v>125.0063424999237</v>
      </c>
      <c r="O11">
        <f>ENERGY!F14</f>
        <v>0.16179310006555098</v>
      </c>
      <c r="P11">
        <f>ENERGY!G14</f>
        <v>45.415553149941807</v>
      </c>
      <c r="Q11">
        <f>ENERGY!H14</f>
        <v>8.6011974499560857</v>
      </c>
      <c r="R11">
        <f>ENERGY!I14</f>
        <v>872.15064999996616</v>
      </c>
      <c r="S11">
        <f>ENERGY!J14</f>
        <v>7.9793386000001147</v>
      </c>
      <c r="T11">
        <f>ENERGY!K14</f>
        <v>678.82786910000038</v>
      </c>
      <c r="U11">
        <f>ENERGY!L14</f>
        <v>2.7302849979605498E-2</v>
      </c>
      <c r="V11">
        <f>ENERGY!M14</f>
        <v>4.2483500437810948E-3</v>
      </c>
      <c r="W11">
        <f>ENERGY!N14</f>
        <v>2.4623000063002049E-3</v>
      </c>
      <c r="X11">
        <f>ENERGY!O14</f>
        <v>1466.1371754999836</v>
      </c>
      <c r="Y11">
        <f>ENERGY!P14</f>
        <v>0.28910799999721304</v>
      </c>
      <c r="Z11">
        <f>ENERGY!Q14</f>
        <v>86.344969600031547</v>
      </c>
      <c r="AA11">
        <f>ENERGY!R14</f>
        <v>2.3684646500041646</v>
      </c>
      <c r="AB11">
        <f>ENERGY!S14</f>
        <v>1703.5315225500344</v>
      </c>
      <c r="AC11">
        <f>ENERGY!T14</f>
        <v>13.798038950073451</v>
      </c>
      <c r="AD11">
        <f>ENERGY!U14</f>
        <v>1719.2838518000167</v>
      </c>
    </row>
    <row r="12" spans="1:30" x14ac:dyDescent="0.25">
      <c r="A12" s="1">
        <v>8.6752172000124101</v>
      </c>
      <c r="B12" s="1">
        <v>7.6109752000193103</v>
      </c>
      <c r="C12" s="1">
        <v>6.6572105000377597</v>
      </c>
      <c r="D12" s="1">
        <v>12.079070900043</v>
      </c>
      <c r="E12" s="1">
        <v>1.46132679999573</v>
      </c>
      <c r="F12" s="1">
        <v>97.084613699989802</v>
      </c>
      <c r="G12" s="1">
        <v>168.783631100028</v>
      </c>
      <c r="H12" s="1">
        <v>1672.8593258000899</v>
      </c>
      <c r="I12" s="1">
        <v>1325.41607599996</v>
      </c>
      <c r="K12">
        <f>GCCD!B14</f>
        <v>5.875350034330035E-3</v>
      </c>
      <c r="L12">
        <f>GCCD!C14</f>
        <v>1.0340000153519205E-3</v>
      </c>
      <c r="M12">
        <f>GCCD!D14</f>
        <v>5.875350034330035E-3</v>
      </c>
      <c r="N12">
        <f>GCCD!E14</f>
        <v>6.1245975000153523</v>
      </c>
      <c r="O12">
        <f>GCCD!F14</f>
        <v>5.4709699994418749E-2</v>
      </c>
      <c r="P12">
        <f>GCCD!G14</f>
        <v>22.853179900033787</v>
      </c>
      <c r="Q12">
        <f>GCCD!H14</f>
        <v>0.34965524997096453</v>
      </c>
      <c r="R12">
        <f>GCCD!I14</f>
        <v>429.28222824999813</v>
      </c>
      <c r="S12">
        <f>GCCD!J14</f>
        <v>2.4801765999873098</v>
      </c>
      <c r="T12">
        <f>GCCD!K14</f>
        <v>2407.0279675500265</v>
      </c>
      <c r="U12">
        <f>GCCD!L14</f>
        <v>1.1330199951771602E-2</v>
      </c>
      <c r="V12">
        <f>GCCD!M14</f>
        <v>3.6012000637128897E-3</v>
      </c>
      <c r="W12">
        <f>GCCD!N14</f>
        <v>7.08999999915249E-4</v>
      </c>
      <c r="X12">
        <f>GCCD!O14</f>
        <v>123.65139309999901</v>
      </c>
      <c r="Y12">
        <f>GCCD!P14</f>
        <v>2.8916849987581299E-2</v>
      </c>
      <c r="Z12">
        <f>GCCD!Q14</f>
        <v>0.42820665001636332</v>
      </c>
      <c r="AA12">
        <f>GCCD!R14</f>
        <v>3.1014300009701349E-2</v>
      </c>
      <c r="AB12">
        <f>GCCD!S14</f>
        <v>0.63203854992752861</v>
      </c>
      <c r="AC12">
        <f>GCCD!T14</f>
        <v>0.27606649999506699</v>
      </c>
      <c r="AD12">
        <f>GCCD!U14</f>
        <v>2.990542149986132</v>
      </c>
    </row>
    <row r="13" spans="1:30" x14ac:dyDescent="0.25">
      <c r="A13" s="1">
        <v>9.4754321000073105</v>
      </c>
      <c r="B13" s="1">
        <v>6.9264769000001198</v>
      </c>
      <c r="C13" s="1">
        <v>6.4247337999986396</v>
      </c>
      <c r="D13" s="1">
        <v>9.9083142000017599</v>
      </c>
      <c r="E13" s="1">
        <v>1.27065029996447</v>
      </c>
      <c r="F13" s="1">
        <v>96.368608899996602</v>
      </c>
      <c r="G13" s="1">
        <v>171.06790269998601</v>
      </c>
      <c r="H13" s="1">
        <v>53.854441900038999</v>
      </c>
      <c r="I13" s="1">
        <v>1325.5374518000101</v>
      </c>
    </row>
    <row r="14" spans="1:30" x14ac:dyDescent="0.25">
      <c r="A14" s="1">
        <v>75.277742500009396</v>
      </c>
      <c r="B14" s="1">
        <v>57.347445200022698</v>
      </c>
      <c r="C14" s="1">
        <v>54.342975699983</v>
      </c>
      <c r="D14" s="1">
        <v>9.7536866000154898</v>
      </c>
      <c r="E14" s="1">
        <v>8.9618705000029806</v>
      </c>
      <c r="F14" s="1">
        <v>120.126749000046</v>
      </c>
      <c r="G14" s="1">
        <v>172.81293519999599</v>
      </c>
      <c r="H14" s="1">
        <v>74.049774500075699</v>
      </c>
      <c r="I14" s="1">
        <v>1361.8389098999901</v>
      </c>
    </row>
    <row r="15" spans="1:30" x14ac:dyDescent="0.25">
      <c r="A15" s="1">
        <v>73.368337999971104</v>
      </c>
      <c r="B15" s="1">
        <v>55.730981300002803</v>
      </c>
      <c r="C15" s="1">
        <v>55.928742699965298</v>
      </c>
      <c r="D15" s="1">
        <v>94.644444499979699</v>
      </c>
      <c r="E15" s="1">
        <v>8.0500640000100194</v>
      </c>
      <c r="F15" s="1">
        <v>123.247301900002</v>
      </c>
      <c r="G15" s="1">
        <v>177.81295400002199</v>
      </c>
      <c r="H15" s="1">
        <v>53.393122599925803</v>
      </c>
      <c r="I15" s="1">
        <v>1602.8467805999601</v>
      </c>
      <c r="M15" t="s">
        <v>144</v>
      </c>
      <c r="N15" t="s">
        <v>145</v>
      </c>
      <c r="O15" t="s">
        <v>146</v>
      </c>
      <c r="P15" t="s">
        <v>147</v>
      </c>
      <c r="Q15" t="s">
        <v>148</v>
      </c>
      <c r="R15" t="s">
        <v>135</v>
      </c>
      <c r="S15" t="s">
        <v>149</v>
      </c>
      <c r="T15" t="s">
        <v>137</v>
      </c>
      <c r="U15" t="s">
        <v>138</v>
      </c>
    </row>
    <row r="16" spans="1:30" x14ac:dyDescent="0.25">
      <c r="A16" s="1">
        <v>74.379670099995494</v>
      </c>
      <c r="B16" s="1">
        <v>58.655017399985802</v>
      </c>
      <c r="C16" s="1">
        <v>55.7791334000066</v>
      </c>
      <c r="D16" s="1">
        <v>108.22146339999701</v>
      </c>
      <c r="E16" s="1">
        <v>8.5961313999723608</v>
      </c>
      <c r="F16" s="1">
        <v>0.48331969999708202</v>
      </c>
      <c r="G16" s="1">
        <v>184.247009499988</v>
      </c>
      <c r="H16" s="1">
        <v>1.42255959997419</v>
      </c>
      <c r="I16" s="1">
        <v>1447.0536656000099</v>
      </c>
    </row>
    <row r="17" spans="1:52" x14ac:dyDescent="0.25">
      <c r="A17" s="1">
        <v>7.6895425000111501</v>
      </c>
      <c r="B17" s="1">
        <v>6.9515305000240897</v>
      </c>
      <c r="C17" s="1">
        <v>6.3954631999949898</v>
      </c>
      <c r="D17" s="1">
        <v>114.869289499998</v>
      </c>
      <c r="E17" s="1">
        <v>1.25061049999203</v>
      </c>
      <c r="G17" s="1">
        <v>185.10531559999799</v>
      </c>
      <c r="I17" s="1">
        <v>62.077413700055303</v>
      </c>
      <c r="M17" t="s">
        <v>156</v>
      </c>
      <c r="V17" t="s">
        <v>157</v>
      </c>
      <c r="AN17" t="s">
        <v>160</v>
      </c>
      <c r="AP17" t="s">
        <v>160</v>
      </c>
      <c r="AQ17" t="s">
        <v>161</v>
      </c>
      <c r="AT17" t="s">
        <v>163</v>
      </c>
      <c r="AU17" t="s">
        <v>162</v>
      </c>
    </row>
    <row r="18" spans="1:52" x14ac:dyDescent="0.25">
      <c r="A18" s="1">
        <v>0.385118499980308</v>
      </c>
      <c r="B18" s="1">
        <v>0.37756340001942501</v>
      </c>
      <c r="C18" s="1">
        <v>0.35094749997369901</v>
      </c>
      <c r="D18" s="1">
        <v>13.0509853999828</v>
      </c>
      <c r="E18" s="1">
        <v>7.9773099976591696E-2</v>
      </c>
      <c r="G18" s="1">
        <v>146.44999330001801</v>
      </c>
      <c r="I18" s="1">
        <v>62.442011399951298</v>
      </c>
      <c r="L18" t="s">
        <v>139</v>
      </c>
      <c r="M18">
        <v>4.2781000025570353E-3</v>
      </c>
      <c r="N18">
        <v>2.990019996650513E-3</v>
      </c>
      <c r="O18">
        <v>2.340459986589845E-3</v>
      </c>
      <c r="P18">
        <v>2.959380031097675E-3</v>
      </c>
      <c r="Q18">
        <v>1.0862800176255369E-3</v>
      </c>
      <c r="R18">
        <v>8.0195000045932795E-3</v>
      </c>
      <c r="S18">
        <v>2.5196440028957972E-2</v>
      </c>
      <c r="T18">
        <v>1.4967900002375221E-2</v>
      </c>
      <c r="U18">
        <v>5.875350034330035E-3</v>
      </c>
      <c r="V18">
        <f>SUM(M18:M19)</f>
        <v>4.8516300157643811E-3</v>
      </c>
      <c r="W18">
        <f t="shared" ref="W18:AD18" si="0">SUM(N18:N19)</f>
        <v>3.58258998021483E-3</v>
      </c>
      <c r="X18">
        <f t="shared" si="0"/>
        <v>2.7925499947741585E-3</v>
      </c>
      <c r="Y18">
        <f t="shared" si="0"/>
        <v>3.6355000571347716E-3</v>
      </c>
      <c r="Z18">
        <f t="shared" si="0"/>
        <v>1.3013200135901528E-3</v>
      </c>
      <c r="AA18">
        <f t="shared" si="0"/>
        <v>9.4486199901439166E-3</v>
      </c>
      <c r="AB18">
        <f t="shared" si="0"/>
        <v>3.3127230033278408E-2</v>
      </c>
      <c r="AC18">
        <f t="shared" si="0"/>
        <v>1.8432950018905075E-2</v>
      </c>
      <c r="AD18">
        <f t="shared" si="0"/>
        <v>6.9093500496819555E-3</v>
      </c>
      <c r="AE18">
        <f>V18/V19</f>
        <v>3.2990820180636346E-7</v>
      </c>
      <c r="AF18">
        <f t="shared" ref="AF18:AM18" si="1">W18/W19</f>
        <v>2.6068471077747435E-7</v>
      </c>
      <c r="AG18">
        <f t="shared" si="1"/>
        <v>2.1090174418655378E-7</v>
      </c>
      <c r="AH18">
        <f t="shared" si="1"/>
        <v>1.6368016105239618E-7</v>
      </c>
      <c r="AI18">
        <f t="shared" si="1"/>
        <v>5.331093869685181E-7</v>
      </c>
      <c r="AJ18">
        <f t="shared" si="1"/>
        <v>3.3752304029948976E-7</v>
      </c>
      <c r="AK18">
        <f t="shared" si="1"/>
        <v>3.5169150936660943E-7</v>
      </c>
      <c r="AL18">
        <f t="shared" si="1"/>
        <v>1.7487240075615775E-7</v>
      </c>
      <c r="AM18">
        <f t="shared" si="1"/>
        <v>5.0953908920958374E-8</v>
      </c>
      <c r="AN18" s="6">
        <f>AVERAGE(AE18:AM18)</f>
        <v>2.6814722934828013E-7</v>
      </c>
      <c r="AP18">
        <v>2.6814722934828013E-7</v>
      </c>
      <c r="AQ18">
        <v>2.9494032021923147E-2</v>
      </c>
      <c r="AR18" t="s">
        <v>41</v>
      </c>
      <c r="AT18">
        <f>AN18+_xlfn.STDEV.P(AE18:AM18)</f>
        <v>3.9977433216316055E-7</v>
      </c>
      <c r="AU18">
        <f>AN18-_xlfn.STDEV.P(AE18:AM18)</f>
        <v>1.3652012653339972E-7</v>
      </c>
    </row>
    <row r="19" spans="1:52" x14ac:dyDescent="0.25">
      <c r="D19" s="1">
        <v>0.70346419996349097</v>
      </c>
      <c r="G19" s="1">
        <v>148.10349639999899</v>
      </c>
      <c r="I19" s="1">
        <v>3.3018957999884102</v>
      </c>
      <c r="M19">
        <v>5.7353001320734585E-4</v>
      </c>
      <c r="N19">
        <v>5.9256998356431684E-4</v>
      </c>
      <c r="O19">
        <v>4.5209000818431335E-4</v>
      </c>
      <c r="P19">
        <v>6.7612002603709641E-4</v>
      </c>
      <c r="Q19">
        <v>2.1503999596461597E-4</v>
      </c>
      <c r="R19">
        <v>1.4291199855506367E-3</v>
      </c>
      <c r="S19">
        <v>7.9307900043204364E-3</v>
      </c>
      <c r="T19">
        <v>3.4650500165298546E-3</v>
      </c>
      <c r="U19">
        <v>1.0340000153519205E-3</v>
      </c>
      <c r="V19">
        <v>14706</v>
      </c>
      <c r="W19">
        <v>13743</v>
      </c>
      <c r="X19">
        <v>13241</v>
      </c>
      <c r="Y19">
        <v>22211</v>
      </c>
      <c r="Z19">
        <v>2441</v>
      </c>
      <c r="AA19">
        <v>27994</v>
      </c>
      <c r="AB19">
        <v>94194</v>
      </c>
      <c r="AC19">
        <v>105408</v>
      </c>
      <c r="AD19">
        <v>135600</v>
      </c>
      <c r="AN19" s="6"/>
      <c r="AP19">
        <v>5.3755981143806478E-3</v>
      </c>
      <c r="AQ19">
        <v>6.5560260606899332E-2</v>
      </c>
      <c r="AR19" t="s">
        <v>42</v>
      </c>
      <c r="AT19" t="e">
        <f t="shared" ref="AT19:AT26" si="2">AN19+_xlfn.STDEV.P(AE19:AM19)</f>
        <v>#DIV/0!</v>
      </c>
      <c r="AU19" t="e">
        <f t="shared" ref="AU19:AU26" si="3">AN19-_xlfn.STDEV.P(AE19:AM19)</f>
        <v>#DIV/0!</v>
      </c>
    </row>
    <row r="20" spans="1:52" x14ac:dyDescent="0.25">
      <c r="G20" s="1">
        <v>144.78897110000199</v>
      </c>
      <c r="M20">
        <v>1.34499100153334E-2</v>
      </c>
      <c r="N20">
        <v>1.1897339997813068E-2</v>
      </c>
      <c r="O20">
        <v>1.0452680010348521E-2</v>
      </c>
      <c r="P20">
        <v>2.0125720032956405E-2</v>
      </c>
      <c r="Q20">
        <v>1.607849996071304E-3</v>
      </c>
      <c r="R20">
        <v>5.1837299996986941E-2</v>
      </c>
      <c r="S20">
        <v>1.6166200046427489E-3</v>
      </c>
      <c r="T20">
        <v>9.5163599995430503E-2</v>
      </c>
      <c r="U20">
        <v>5.875350034330035E-3</v>
      </c>
      <c r="V20">
        <f>SUM(M20:M21)</f>
        <v>42.819743959978176</v>
      </c>
      <c r="W20">
        <f t="shared" ref="W20" si="4">SUM(N20:N21)</f>
        <v>42.861451029893907</v>
      </c>
      <c r="X20">
        <f t="shared" ref="X20" si="5">SUM(O20:O21)</f>
        <v>36.2160446100402</v>
      </c>
      <c r="Y20">
        <f t="shared" ref="Y20" si="6">SUM(P20:P21)</f>
        <v>71.380595770059088</v>
      </c>
      <c r="Z20">
        <f t="shared" ref="Z20" si="7">SUM(Q20:Q21)</f>
        <v>8.2751189200323996</v>
      </c>
      <c r="AA20">
        <f t="shared" ref="AA20" si="8">SUM(R20:R21)</f>
        <v>3.2810427099699098</v>
      </c>
      <c r="AB20">
        <f t="shared" ref="AB20" si="9">SUM(S20:S21)</f>
        <v>707.82948575003536</v>
      </c>
      <c r="AC20">
        <f t="shared" ref="AC20" si="10">SUM(T20:T21)</f>
        <v>125.10150609991913</v>
      </c>
      <c r="AD20">
        <f t="shared" ref="AD20" si="11">SUM(U20:U21)</f>
        <v>6.1304728500496823</v>
      </c>
      <c r="AE20">
        <f>V20/V21</f>
        <v>2.9117192955241517E-3</v>
      </c>
      <c r="AF20">
        <f t="shared" ref="AF20" si="12">W20/W21</f>
        <v>3.1187841832128289E-3</v>
      </c>
      <c r="AG20">
        <f t="shared" ref="AG20" si="13">X20/X21</f>
        <v>2.7351442194728645E-3</v>
      </c>
      <c r="AH20">
        <f t="shared" ref="AH20" si="14">Y20/Y21</f>
        <v>3.2137497532780642E-3</v>
      </c>
      <c r="AI20">
        <f t="shared" ref="AI20" si="15">Z20/Z21</f>
        <v>3.3900528144335928E-3</v>
      </c>
      <c r="AJ20">
        <f t="shared" ref="AJ20" si="16">AA20/AA21</f>
        <v>1.1720521218725118E-4</v>
      </c>
      <c r="AK20">
        <f t="shared" ref="AK20" si="17">AB20/AB21</f>
        <v>7.514592073274682E-3</v>
      </c>
      <c r="AL20">
        <f t="shared" ref="AL20" si="18">AC20/AC21</f>
        <v>1.1868312281792571E-3</v>
      </c>
      <c r="AM20">
        <f t="shared" ref="AM20" si="19">AD20/AD21</f>
        <v>4.5209976770277895E-5</v>
      </c>
      <c r="AN20" s="6">
        <f t="shared" ref="AN20:AN26" si="20">AVERAGE(AE20:AM20)</f>
        <v>2.6925876395925519E-3</v>
      </c>
      <c r="AP20">
        <v>6.4930697279515931E-4</v>
      </c>
      <c r="AQ20">
        <v>3.1457651503329714E-2</v>
      </c>
      <c r="AR20" t="s">
        <v>43</v>
      </c>
      <c r="AT20">
        <f t="shared" si="2"/>
        <v>4.8047159270403423E-3</v>
      </c>
      <c r="AU20">
        <f t="shared" si="3"/>
        <v>5.8045935214476145E-4</v>
      </c>
    </row>
    <row r="21" spans="1:52" x14ac:dyDescent="0.25">
      <c r="G21" s="1">
        <v>144.29123480000999</v>
      </c>
      <c r="M21">
        <v>42.806294049962844</v>
      </c>
      <c r="N21">
        <v>42.849553689896091</v>
      </c>
      <c r="O21">
        <v>36.205591930029854</v>
      </c>
      <c r="P21">
        <v>71.360470050026137</v>
      </c>
      <c r="Q21">
        <v>8.2735110700363279</v>
      </c>
      <c r="R21">
        <v>3.2292054099729226</v>
      </c>
      <c r="S21">
        <v>707.82786913003076</v>
      </c>
      <c r="T21">
        <v>125.0063424999237</v>
      </c>
      <c r="U21">
        <v>6.1245975000153523</v>
      </c>
      <c r="V21">
        <v>14706</v>
      </c>
      <c r="W21">
        <v>13743</v>
      </c>
      <c r="X21">
        <v>13241</v>
      </c>
      <c r="Y21">
        <v>22211</v>
      </c>
      <c r="Z21">
        <v>2441</v>
      </c>
      <c r="AA21">
        <v>27994</v>
      </c>
      <c r="AB21">
        <v>94194</v>
      </c>
      <c r="AC21">
        <v>105408</v>
      </c>
      <c r="AD21">
        <v>135600</v>
      </c>
      <c r="AN21" s="6"/>
      <c r="AP21">
        <v>2.9784082789453246E-2</v>
      </c>
      <c r="AQ21">
        <v>4.9488750565798059E-2</v>
      </c>
      <c r="AR21" t="s">
        <v>44</v>
      </c>
      <c r="AT21" t="e">
        <f t="shared" si="2"/>
        <v>#DIV/0!</v>
      </c>
      <c r="AU21" t="e">
        <f t="shared" si="3"/>
        <v>#DIV/0!</v>
      </c>
    </row>
    <row r="22" spans="1:52" x14ac:dyDescent="0.25">
      <c r="G22" s="1">
        <v>144.56018339999699</v>
      </c>
      <c r="M22">
        <v>5.8241000049747485E-3</v>
      </c>
      <c r="N22">
        <v>1.057706999126817E-2</v>
      </c>
      <c r="O22">
        <v>7.9690799699164896E-3</v>
      </c>
      <c r="P22">
        <v>2.0985760015901116E-2</v>
      </c>
      <c r="Q22">
        <v>8.6158002959564205E-4</v>
      </c>
      <c r="R22">
        <v>3.6514889984391591E-2</v>
      </c>
      <c r="S22">
        <v>5.5230499990284385E-2</v>
      </c>
      <c r="T22">
        <v>0.16179310006555098</v>
      </c>
      <c r="U22">
        <v>5.4709699994418749E-2</v>
      </c>
      <c r="V22">
        <f>SUM(M22:M23)</f>
        <v>4.1886980900308064</v>
      </c>
      <c r="W22">
        <f t="shared" ref="W22" si="21">SUM(N22:N23)</f>
        <v>5.3930762899806695</v>
      </c>
      <c r="X22">
        <f t="shared" ref="X22" si="22">SUM(O22:O23)</f>
        <v>4.6263976400252371</v>
      </c>
      <c r="Y22">
        <f t="shared" ref="Y22" si="23">SUM(P22:P23)</f>
        <v>10.764625440072173</v>
      </c>
      <c r="Z22">
        <f t="shared" ref="Z22" si="24">SUM(Q22:Q23)</f>
        <v>1.2421176000614582</v>
      </c>
      <c r="AA22">
        <f t="shared" ref="AA22" si="25">SUM(R22:R23)</f>
        <v>8.2960864799562817</v>
      </c>
      <c r="AB22">
        <f t="shared" ref="AB22" si="26">SUM(S22:S23)</f>
        <v>0.71503509994363368</v>
      </c>
      <c r="AC22">
        <f t="shared" ref="AC22" si="27">SUM(T22:T23)</f>
        <v>45.577346250007359</v>
      </c>
      <c r="AD22">
        <f t="shared" ref="AD22" si="28">SUM(U22:U23)</f>
        <v>22.907889600028206</v>
      </c>
      <c r="AE22">
        <f>V22/V23</f>
        <v>2.8482919148856291E-4</v>
      </c>
      <c r="AF22">
        <f t="shared" ref="AF22" si="29">W22/W23</f>
        <v>3.924235094215724E-4</v>
      </c>
      <c r="AG22">
        <f t="shared" ref="AG22" si="30">X22/X23</f>
        <v>3.4939941394345121E-4</v>
      </c>
      <c r="AH22">
        <f t="shared" ref="AH22" si="31">Y22/Y23</f>
        <v>4.8465289451497784E-4</v>
      </c>
      <c r="AI22">
        <f t="shared" ref="AI22" si="32">Z22/Z23</f>
        <v>5.0885604263066703E-4</v>
      </c>
      <c r="AJ22">
        <f t="shared" ref="AJ22" si="33">AA22/AA23</f>
        <v>2.9635230692135037E-4</v>
      </c>
      <c r="AK22">
        <f t="shared" ref="AK22" si="34">AB22/AB23</f>
        <v>7.5910896654100437E-6</v>
      </c>
      <c r="AL22">
        <f t="shared" ref="AL22" si="35">AC22/AC23</f>
        <v>4.3238982098139949E-4</v>
      </c>
      <c r="AM22">
        <f t="shared" ref="AM22" si="36">AD22/AD23</f>
        <v>1.689372389382611E-4</v>
      </c>
      <c r="AN22" s="6">
        <f t="shared" si="20"/>
        <v>3.2504794538951702E-4</v>
      </c>
      <c r="AP22">
        <v>5.9355663246227888E-2</v>
      </c>
      <c r="AQ22">
        <v>6.0493189127396194E-2</v>
      </c>
      <c r="AR22" t="s">
        <v>45</v>
      </c>
      <c r="AT22">
        <f t="shared" si="2"/>
        <v>4.7541944499746762E-4</v>
      </c>
      <c r="AU22">
        <f t="shared" si="3"/>
        <v>1.7467644578156644E-4</v>
      </c>
    </row>
    <row r="23" spans="1:52" x14ac:dyDescent="0.25">
      <c r="G23" s="1">
        <v>149.39616479998199</v>
      </c>
      <c r="M23">
        <v>4.1828739900258318</v>
      </c>
      <c r="N23">
        <v>5.3824992199894011</v>
      </c>
      <c r="O23">
        <v>4.618428560055321</v>
      </c>
      <c r="P23">
        <v>10.743639680056273</v>
      </c>
      <c r="Q23">
        <v>1.2412560200318625</v>
      </c>
      <c r="R23">
        <v>8.2595715899718893</v>
      </c>
      <c r="S23">
        <v>0.65980459995334928</v>
      </c>
      <c r="T23">
        <v>45.415553149941807</v>
      </c>
      <c r="U23">
        <v>22.853179900033787</v>
      </c>
      <c r="V23">
        <v>14706</v>
      </c>
      <c r="W23">
        <v>13743</v>
      </c>
      <c r="X23">
        <v>13241</v>
      </c>
      <c r="Y23">
        <v>22211</v>
      </c>
      <c r="Z23">
        <v>2441</v>
      </c>
      <c r="AA23">
        <v>27994</v>
      </c>
      <c r="AB23">
        <v>94194</v>
      </c>
      <c r="AC23">
        <v>105408</v>
      </c>
      <c r="AD23">
        <v>135600</v>
      </c>
      <c r="AN23" s="6"/>
      <c r="AQ23">
        <v>0.29367103180143683</v>
      </c>
      <c r="AR23" t="s">
        <v>22</v>
      </c>
      <c r="AT23" t="e">
        <f t="shared" si="2"/>
        <v>#DIV/0!</v>
      </c>
      <c r="AU23" t="e">
        <f t="shared" si="3"/>
        <v>#DIV/0!</v>
      </c>
    </row>
    <row r="24" spans="1:52" x14ac:dyDescent="0.25">
      <c r="G24" s="1">
        <v>148.931702699977</v>
      </c>
      <c r="M24">
        <v>0.33943900001468086</v>
      </c>
      <c r="N24">
        <v>7.4271079991012734E-2</v>
      </c>
      <c r="O24">
        <v>3.103136001154776E-2</v>
      </c>
      <c r="P24">
        <v>0.18293013999937049</v>
      </c>
      <c r="Q24">
        <v>5.7081569998990625E-2</v>
      </c>
      <c r="R24">
        <v>3.2676409988198381E-2</v>
      </c>
      <c r="S24">
        <v>2.8344829997513386E-2</v>
      </c>
      <c r="T24">
        <v>8.6011974499560857</v>
      </c>
      <c r="U24">
        <v>0.34965524997096453</v>
      </c>
      <c r="V24">
        <f>SUM(M24:M25)</f>
        <v>208.10951519999608</v>
      </c>
      <c r="W24">
        <f t="shared" ref="W24" si="37">SUM(N24:N25)</f>
        <v>210.96215477996714</v>
      </c>
      <c r="X24">
        <f t="shared" ref="X24" si="38">SUM(O24:O25)</f>
        <v>198.50468146000048</v>
      </c>
      <c r="Y24">
        <f t="shared" ref="Y24" si="39">SUM(P24:P25)</f>
        <v>270.78154536006019</v>
      </c>
      <c r="Z24">
        <f t="shared" ref="Z24" si="40">SUM(Q24:Q25)</f>
        <v>151.28979086003912</v>
      </c>
      <c r="AA24">
        <f t="shared" ref="AA24" si="41">SUM(R24:R25)</f>
        <v>109.57908224993118</v>
      </c>
      <c r="AB24">
        <f t="shared" ref="AB24" si="42">SUM(S24:S25)</f>
        <v>0.5551246499293484</v>
      </c>
      <c r="AC24">
        <f t="shared" ref="AC24" si="43">SUM(T24:T25)</f>
        <v>880.75184744992225</v>
      </c>
      <c r="AD24">
        <f t="shared" ref="AD24" si="44">SUM(U24:U25)</f>
        <v>429.63188349996909</v>
      </c>
      <c r="AE24">
        <f>V24/V25</f>
        <v>1.415133382292915E-2</v>
      </c>
      <c r="AF24">
        <f t="shared" ref="AF24" si="45">W24/W25</f>
        <v>1.5350516974457334E-2</v>
      </c>
      <c r="AG24">
        <f t="shared" ref="AG24" si="46">X24/X25</f>
        <v>1.4991668413261874E-2</v>
      </c>
      <c r="AH24">
        <f t="shared" ref="AH24" si="47">Y24/Y25</f>
        <v>1.219132616091397E-2</v>
      </c>
      <c r="AI24">
        <f t="shared" ref="AI24" si="48">Z24/Z25</f>
        <v>6.1978611577238475E-2</v>
      </c>
      <c r="AJ24">
        <f t="shared" ref="AJ24" si="49">AA24/AA25</f>
        <v>3.9143774469504603E-3</v>
      </c>
      <c r="AK24">
        <f t="shared" ref="AK24" si="50">AB24/AB25</f>
        <v>5.8934183698467884E-6</v>
      </c>
      <c r="AL24">
        <f t="shared" ref="AL24" si="51">AC24/AC25</f>
        <v>8.3556451830024501E-3</v>
      </c>
      <c r="AM24">
        <f t="shared" ref="AM24" si="52">AD24/AD25</f>
        <v>3.1683767219761734E-3</v>
      </c>
      <c r="AN24" s="6">
        <f t="shared" si="20"/>
        <v>1.4900861079899972E-2</v>
      </c>
      <c r="AT24">
        <f t="shared" si="2"/>
        <v>3.2373005015866305E-2</v>
      </c>
      <c r="AU24">
        <f t="shared" si="3"/>
        <v>-2.571282856066363E-3</v>
      </c>
    </row>
    <row r="25" spans="1:52" x14ac:dyDescent="0.25">
      <c r="G25" s="1">
        <v>147.40497339999999</v>
      </c>
      <c r="M25">
        <v>207.77007619998139</v>
      </c>
      <c r="N25">
        <v>210.88788369997613</v>
      </c>
      <c r="O25">
        <v>198.47365009998893</v>
      </c>
      <c r="P25">
        <v>270.59861522006082</v>
      </c>
      <c r="Q25">
        <v>151.23270929004013</v>
      </c>
      <c r="R25">
        <v>109.54640583994298</v>
      </c>
      <c r="S25">
        <v>0.52677981993183498</v>
      </c>
      <c r="T25">
        <v>872.15064999996616</v>
      </c>
      <c r="U25">
        <v>429.28222824999813</v>
      </c>
      <c r="V25">
        <v>14706</v>
      </c>
      <c r="W25">
        <v>13743</v>
      </c>
      <c r="X25">
        <v>13241</v>
      </c>
      <c r="Y25">
        <v>22211</v>
      </c>
      <c r="Z25">
        <v>2441</v>
      </c>
      <c r="AA25">
        <v>27994</v>
      </c>
      <c r="AB25">
        <v>94194</v>
      </c>
      <c r="AC25">
        <v>105408</v>
      </c>
      <c r="AD25">
        <v>135600</v>
      </c>
      <c r="AN25" s="6"/>
      <c r="AT25" t="e">
        <f t="shared" si="2"/>
        <v>#DIV/0!</v>
      </c>
      <c r="AU25" t="e">
        <f t="shared" si="3"/>
        <v>#DIV/0!</v>
      </c>
    </row>
    <row r="26" spans="1:52" x14ac:dyDescent="0.25">
      <c r="G26" s="1">
        <v>148.85362429998301</v>
      </c>
      <c r="M26">
        <v>0.42320546001428683</v>
      </c>
      <c r="N26">
        <v>0.47337879998376547</v>
      </c>
      <c r="O26">
        <v>0.40708878000732474</v>
      </c>
      <c r="P26">
        <v>1.7409116700175169</v>
      </c>
      <c r="Q26">
        <v>7.0723199867643357E-3</v>
      </c>
      <c r="R26">
        <v>0.16643105997936752</v>
      </c>
      <c r="S26">
        <v>0.60937554000411143</v>
      </c>
      <c r="T26">
        <v>7.9793386000001147</v>
      </c>
      <c r="U26">
        <v>2.4801765999873098</v>
      </c>
      <c r="V26">
        <f>SUM(M26:M27)</f>
        <v>516.40809864996697</v>
      </c>
      <c r="W26">
        <f t="shared" ref="W26" si="53">SUM(N26:N27)</f>
        <v>759.80319082994208</v>
      </c>
      <c r="X26">
        <f t="shared" ref="X26" si="54">SUM(O26:O27)</f>
        <v>652.41548105003221</v>
      </c>
      <c r="Y26">
        <f t="shared" ref="Y26" si="55">SUM(P26:P27)</f>
        <v>1683.4012628400142</v>
      </c>
      <c r="Z26">
        <f t="shared" ref="Z26" si="56">SUM(Q26:Q27)</f>
        <v>66.607734489953089</v>
      </c>
      <c r="AA26">
        <f t="shared" ref="AA26" si="57">SUM(R26:R27)</f>
        <v>3.8276614499743959</v>
      </c>
      <c r="AB26">
        <f t="shared" ref="AB26" si="58">SUM(S26:S27)</f>
        <v>6.4283546099904854</v>
      </c>
      <c r="AC26">
        <f t="shared" ref="AC26" si="59">SUM(T26:T27)</f>
        <v>686.8072077000005</v>
      </c>
      <c r="AD26">
        <f t="shared" ref="AD26" si="60">SUM(U26:U27)</f>
        <v>2409.5081441500138</v>
      </c>
      <c r="AE26">
        <f>V26/V27</f>
        <v>3.5115469784439482E-2</v>
      </c>
      <c r="AF26">
        <f t="shared" ref="AF26" si="61">W26/W27</f>
        <v>5.528655976351176E-2</v>
      </c>
      <c r="AG26">
        <f t="shared" ref="AG26" si="62">X26/X27</f>
        <v>4.9272372256629574E-2</v>
      </c>
      <c r="AH26">
        <f t="shared" ref="AH26" si="63">Y26/Y27</f>
        <v>7.5791331450182978E-2</v>
      </c>
      <c r="AI26">
        <f t="shared" ref="AI26" si="64">Z26/Z27</f>
        <v>2.7287068615302373E-2</v>
      </c>
      <c r="AJ26">
        <f t="shared" ref="AJ26" si="65">AA26/AA27</f>
        <v>1.3673149424785297E-4</v>
      </c>
      <c r="AK26">
        <f t="shared" ref="AK26" si="66">AB26/AB27</f>
        <v>6.8245903242143712E-5</v>
      </c>
      <c r="AL26">
        <f t="shared" ref="AL26" si="67">AC26/AC27</f>
        <v>6.5157028660063803E-3</v>
      </c>
      <c r="AM26">
        <f t="shared" ref="AM26" si="68">AD26/AD27</f>
        <v>1.7769234101401282E-2</v>
      </c>
      <c r="AN26" s="6">
        <f t="shared" si="20"/>
        <v>2.9693635137218202E-2</v>
      </c>
      <c r="AT26">
        <f t="shared" si="2"/>
        <v>5.4702949672013682E-2</v>
      </c>
      <c r="AU26">
        <f t="shared" si="3"/>
        <v>4.6843206024227181E-3</v>
      </c>
    </row>
    <row r="27" spans="1:52" x14ac:dyDescent="0.25">
      <c r="G27" s="1">
        <v>153.666929400002</v>
      </c>
      <c r="M27">
        <v>515.98489318995269</v>
      </c>
      <c r="N27">
        <v>759.32981202995836</v>
      </c>
      <c r="O27">
        <v>652.00839227002484</v>
      </c>
      <c r="P27">
        <v>1681.6603511699966</v>
      </c>
      <c r="Q27">
        <v>66.600662169966327</v>
      </c>
      <c r="R27">
        <v>3.6612303899950285</v>
      </c>
      <c r="S27">
        <v>5.8189790699863737</v>
      </c>
      <c r="T27">
        <v>678.82786910000038</v>
      </c>
      <c r="U27">
        <v>2407.0279675500265</v>
      </c>
      <c r="V27">
        <v>14706</v>
      </c>
      <c r="W27">
        <v>13743</v>
      </c>
      <c r="X27">
        <v>13241</v>
      </c>
      <c r="Y27">
        <v>22211</v>
      </c>
      <c r="Z27">
        <v>2441</v>
      </c>
      <c r="AA27">
        <v>27994</v>
      </c>
      <c r="AB27">
        <v>94194</v>
      </c>
      <c r="AC27">
        <v>105408</v>
      </c>
      <c r="AD27">
        <v>135600</v>
      </c>
    </row>
    <row r="28" spans="1:52" x14ac:dyDescent="0.25">
      <c r="G28" s="1">
        <v>150.450335800007</v>
      </c>
      <c r="L28" t="s">
        <v>151</v>
      </c>
      <c r="M28">
        <v>14706</v>
      </c>
      <c r="N28">
        <v>13743</v>
      </c>
      <c r="O28">
        <v>13241</v>
      </c>
      <c r="P28">
        <v>22211</v>
      </c>
      <c r="Q28">
        <v>2441</v>
      </c>
      <c r="R28">
        <v>27994</v>
      </c>
      <c r="S28">
        <v>94194</v>
      </c>
      <c r="T28">
        <v>105408</v>
      </c>
      <c r="U28">
        <v>135600</v>
      </c>
    </row>
    <row r="29" spans="1:52" x14ac:dyDescent="0.25">
      <c r="G29" s="1">
        <v>151.132807099958</v>
      </c>
      <c r="L29" t="s">
        <v>152</v>
      </c>
    </row>
    <row r="30" spans="1:52" x14ac:dyDescent="0.25">
      <c r="G30" s="1">
        <v>150.71126039995499</v>
      </c>
    </row>
    <row r="31" spans="1:52" x14ac:dyDescent="0.25">
      <c r="G31" s="1">
        <v>158.00394680001699</v>
      </c>
      <c r="M31" t="s">
        <v>153</v>
      </c>
      <c r="V31" t="s">
        <v>154</v>
      </c>
      <c r="AE31" t="s">
        <v>155</v>
      </c>
      <c r="AW31" t="s">
        <v>161</v>
      </c>
      <c r="AY31" t="s">
        <v>163</v>
      </c>
      <c r="AZ31" t="s">
        <v>162</v>
      </c>
    </row>
    <row r="32" spans="1:52" x14ac:dyDescent="0.25">
      <c r="G32" s="1">
        <v>46.646183900011202</v>
      </c>
      <c r="L32" t="s">
        <v>150</v>
      </c>
      <c r="M32">
        <v>1.2510920013301036E-2</v>
      </c>
      <c r="N32">
        <v>1.1881090013775929E-2</v>
      </c>
      <c r="O32">
        <v>1.6509889997541848E-2</v>
      </c>
      <c r="P32">
        <v>2.2817900008521918E-2</v>
      </c>
      <c r="Q32">
        <v>2.1378500037826558E-3</v>
      </c>
      <c r="R32">
        <v>8.6500199977308477E-3</v>
      </c>
      <c r="S32">
        <v>8.5531129990704322E-2</v>
      </c>
      <c r="T32">
        <v>2.7302849979605498E-2</v>
      </c>
      <c r="U32">
        <v>1.1330199951771602E-2</v>
      </c>
      <c r="V32">
        <f>SUM(M32,M33)</f>
        <v>1.7689459980465429E-2</v>
      </c>
      <c r="W32">
        <f t="shared" ref="W32:AD32" si="69">SUM(N32,N33)</f>
        <v>1.6578900034073689E-2</v>
      </c>
      <c r="X32">
        <f t="shared" si="69"/>
        <v>2.2281339985784084E-2</v>
      </c>
      <c r="Y32">
        <f t="shared" si="69"/>
        <v>3.2413340022321713E-2</v>
      </c>
      <c r="Z32">
        <f t="shared" si="69"/>
        <v>3.2377700321376255E-3</v>
      </c>
      <c r="AA32">
        <f t="shared" si="69"/>
        <v>1.1155850021168583E-2</v>
      </c>
      <c r="AB32">
        <f t="shared" si="69"/>
        <v>0.120918839983642</v>
      </c>
      <c r="AC32">
        <f t="shared" si="69"/>
        <v>3.1551200023386593E-2</v>
      </c>
      <c r="AD32">
        <f t="shared" si="69"/>
        <v>1.4931400015484491E-2</v>
      </c>
      <c r="AE32">
        <f>SUM(V32,V33)</f>
        <v>313.46102495988549</v>
      </c>
      <c r="AF32">
        <f t="shared" ref="AF32:AM32" si="70">SUM(W32,W33)</f>
        <v>246.89405550003306</v>
      </c>
      <c r="AG32">
        <f t="shared" si="70"/>
        <v>240.77607373993342</v>
      </c>
      <c r="AH32">
        <f t="shared" si="70"/>
        <v>481.73014104001777</v>
      </c>
      <c r="AI32">
        <f t="shared" si="70"/>
        <v>39.284120469912821</v>
      </c>
      <c r="AJ32">
        <f t="shared" si="70"/>
        <v>550.12237645010316</v>
      </c>
      <c r="AK32">
        <f t="shared" si="70"/>
        <v>4086.034026739866</v>
      </c>
      <c r="AL32">
        <f t="shared" si="70"/>
        <v>2265.7353246000698</v>
      </c>
      <c r="AM32">
        <f t="shared" si="70"/>
        <v>11617.444653599947</v>
      </c>
      <c r="AN32">
        <f>AE32/AE33</f>
        <v>2.1315179175838805E-2</v>
      </c>
      <c r="AO32">
        <f t="shared" ref="AO32:AV32" si="71">AF32/AF33</f>
        <v>1.7965077166559925E-2</v>
      </c>
      <c r="AP32">
        <f t="shared" si="71"/>
        <v>1.8184130635143375E-2</v>
      </c>
      <c r="AQ32">
        <f t="shared" si="71"/>
        <v>2.1688809195444501E-2</v>
      </c>
      <c r="AR32">
        <f t="shared" si="71"/>
        <v>1.6093453695171168E-2</v>
      </c>
      <c r="AS32">
        <f t="shared" si="71"/>
        <v>1.9651438752950744E-2</v>
      </c>
      <c r="AT32">
        <f t="shared" si="71"/>
        <v>4.3378920384948789E-2</v>
      </c>
      <c r="AU32">
        <f t="shared" si="71"/>
        <v>2.1494908589481537E-2</v>
      </c>
      <c r="AV32">
        <f t="shared" si="71"/>
        <v>8.5674370601769523E-2</v>
      </c>
      <c r="AW32" s="6">
        <f>AVERAGE(AN32:AV32)</f>
        <v>2.9494032021923147E-2</v>
      </c>
      <c r="AY32">
        <f>AW32+_xlfn.STDEV.P(AN32:AV32)</f>
        <v>5.0780711455893919E-2</v>
      </c>
      <c r="AZ32">
        <f>AW32-_xlfn.STDEV.P(AN32:AV32)</f>
        <v>8.2073525879523754E-3</v>
      </c>
    </row>
    <row r="33" spans="1:52" x14ac:dyDescent="0.25">
      <c r="G33" s="1">
        <v>48.038566500006702</v>
      </c>
      <c r="M33">
        <v>5.1785399671643922E-3</v>
      </c>
      <c r="N33">
        <v>4.6978100202977619E-3</v>
      </c>
      <c r="O33">
        <v>5.7714499882422342E-3</v>
      </c>
      <c r="P33">
        <v>9.5954400137997949E-3</v>
      </c>
      <c r="Q33">
        <v>1.0999200283549697E-3</v>
      </c>
      <c r="R33">
        <v>2.5058300234377341E-3</v>
      </c>
      <c r="S33">
        <v>3.538770999293768E-2</v>
      </c>
      <c r="T33">
        <v>4.2483500437810948E-3</v>
      </c>
      <c r="U33">
        <v>3.6012000637128897E-3</v>
      </c>
      <c r="V33">
        <v>313.443335499905</v>
      </c>
      <c r="W33">
        <v>246.877476599999</v>
      </c>
      <c r="X33">
        <v>240.75379239994763</v>
      </c>
      <c r="Y33">
        <v>481.69772769999543</v>
      </c>
      <c r="Z33">
        <v>39.280882699880685</v>
      </c>
      <c r="AA33">
        <v>550.11122060008199</v>
      </c>
      <c r="AB33">
        <v>4085.9131078998826</v>
      </c>
      <c r="AC33">
        <v>2265.7037734000464</v>
      </c>
      <c r="AD33">
        <v>11617.429722199931</v>
      </c>
      <c r="AE33">
        <v>14706</v>
      </c>
      <c r="AF33">
        <v>13743</v>
      </c>
      <c r="AG33">
        <v>13241</v>
      </c>
      <c r="AH33">
        <v>22211</v>
      </c>
      <c r="AI33">
        <v>2441</v>
      </c>
      <c r="AJ33">
        <v>27994</v>
      </c>
      <c r="AK33">
        <v>94194</v>
      </c>
      <c r="AL33">
        <v>105408</v>
      </c>
      <c r="AM33">
        <v>135600</v>
      </c>
      <c r="AW33" s="6"/>
      <c r="AY33" t="e">
        <f t="shared" ref="AY33:AY40" si="72">AW33+_xlfn.STDEV.P(AN33:AV33)</f>
        <v>#DIV/0!</v>
      </c>
      <c r="AZ33" t="e">
        <f t="shared" ref="AZ33:AZ40" si="73">AW33-_xlfn.STDEV.P(AN33:AV33)</f>
        <v>#DIV/0!</v>
      </c>
    </row>
    <row r="34" spans="1:52" x14ac:dyDescent="0.25">
      <c r="G34" s="1">
        <v>50.4555548999924</v>
      </c>
      <c r="M34">
        <v>8.8996599894016863E-3</v>
      </c>
      <c r="N34">
        <v>7.8459699987433826E-3</v>
      </c>
      <c r="O34">
        <v>9.0035999892279402E-3</v>
      </c>
      <c r="P34">
        <v>1.9613400008529382E-2</v>
      </c>
      <c r="Q34">
        <v>1.2985599809326172E-3</v>
      </c>
      <c r="R34">
        <v>2.093809982761736E-3</v>
      </c>
      <c r="S34">
        <v>6.5224680036772023E-2</v>
      </c>
      <c r="T34">
        <v>2.4623000063002049E-3</v>
      </c>
      <c r="U34">
        <v>7.08999999915249E-4</v>
      </c>
      <c r="V34">
        <f>SUM(M34,M35)</f>
        <v>96.766367190005226</v>
      </c>
      <c r="W34">
        <f t="shared" ref="W34" si="74">SUM(N34,N35)</f>
        <v>300.98700856998266</v>
      </c>
      <c r="X34">
        <f t="shared" ref="X34" si="75">SUM(O34,O35)</f>
        <v>279.02040183996974</v>
      </c>
      <c r="Y34">
        <f t="shared" ref="Y34" si="76">SUM(P34,P35)</f>
        <v>910.56939070998851</v>
      </c>
      <c r="Z34">
        <f t="shared" ref="Z34" si="77">SUM(Q34,Q35)</f>
        <v>0.54307098991703151</v>
      </c>
      <c r="AA34">
        <f t="shared" ref="AA34" si="78">SUM(R34,R35)</f>
        <v>1361.5110183500151</v>
      </c>
      <c r="AB34">
        <f t="shared" ref="AB34" si="79">SUM(S34,S35)</f>
        <v>785.54830048000406</v>
      </c>
      <c r="AC34">
        <f t="shared" ref="AC34" si="80">SUM(T34,T35)</f>
        <v>1466.1396377999899</v>
      </c>
      <c r="AD34">
        <f t="shared" ref="AD34" si="81">SUM(U34,U35)</f>
        <v>123.65210209999893</v>
      </c>
      <c r="AE34">
        <f>SUM(V34,V35)</f>
        <v>410.20970268991056</v>
      </c>
      <c r="AF34">
        <f t="shared" ref="AF34" si="82">SUM(W34,W35)</f>
        <v>547.86448516998121</v>
      </c>
      <c r="AG34">
        <f t="shared" ref="AG34" si="83">SUM(X34,X35)</f>
        <v>519.77419423991739</v>
      </c>
      <c r="AH34">
        <f t="shared" ref="AH34" si="84">SUM(Y34,Y35)</f>
        <v>1392.2671184099841</v>
      </c>
      <c r="AI34">
        <f t="shared" ref="AI34" si="85">SUM(Z34,Z35)</f>
        <v>39.823953689797719</v>
      </c>
      <c r="AJ34">
        <f t="shared" ref="AJ34" si="86">SUM(AA34,AA35)</f>
        <v>1911.6222389500972</v>
      </c>
      <c r="AK34">
        <f t="shared" ref="AK34" si="87">SUM(AB34,AB35)</f>
        <v>4871.461408379887</v>
      </c>
      <c r="AL34">
        <f t="shared" ref="AL34" si="88">SUM(AC34,AC35)</f>
        <v>3731.8434112000364</v>
      </c>
      <c r="AM34">
        <f t="shared" ref="AM34" si="89">SUM(AD34,AD35)</f>
        <v>11741.08182429993</v>
      </c>
      <c r="AN34">
        <f>AE34/AE35</f>
        <v>2.7894036630620872E-2</v>
      </c>
      <c r="AO34">
        <f t="shared" ref="AO34" si="90">AF34/AF35</f>
        <v>3.9864984731862126E-2</v>
      </c>
      <c r="AP34">
        <f t="shared" ref="AP34" si="91">AG34/AG35</f>
        <v>3.9254904783620377E-2</v>
      </c>
      <c r="AQ34">
        <f t="shared" ref="AQ34" si="92">AH34/AH35</f>
        <v>6.2683675584619514E-2</v>
      </c>
      <c r="AR34">
        <f t="shared" ref="AR34" si="93">AI34/AI35</f>
        <v>1.6314606181809799E-2</v>
      </c>
      <c r="AS34">
        <f t="shared" ref="AS34" si="94">AJ34/AJ35</f>
        <v>6.8286855717300032E-2</v>
      </c>
      <c r="AT34">
        <f t="shared" ref="AT34" si="95">AK34/AK35</f>
        <v>5.1717321786736811E-2</v>
      </c>
      <c r="AU34">
        <f t="shared" ref="AU34" si="96">AL34/AL35</f>
        <v>3.5403796782028277E-2</v>
      </c>
      <c r="AV34">
        <f t="shared" ref="AV34" si="97">AM34/AM35</f>
        <v>8.6586149146754651E-2</v>
      </c>
      <c r="AW34" s="6">
        <f>AVERAGE(AN34:AV34)</f>
        <v>4.7556259038372489E-2</v>
      </c>
      <c r="AY34">
        <f t="shared" si="72"/>
        <v>6.8205815181385063E-2</v>
      </c>
      <c r="AZ34">
        <f t="shared" si="73"/>
        <v>2.6906702895359919E-2</v>
      </c>
    </row>
    <row r="35" spans="1:52" x14ac:dyDescent="0.25">
      <c r="G35" s="1">
        <v>47.4684321999666</v>
      </c>
      <c r="M35">
        <v>96.75746753001583</v>
      </c>
      <c r="N35">
        <v>300.97916259998391</v>
      </c>
      <c r="O35">
        <v>279.01139823998051</v>
      </c>
      <c r="P35">
        <v>910.54977730997996</v>
      </c>
      <c r="Q35">
        <v>0.54177242993609886</v>
      </c>
      <c r="R35">
        <v>1361.5089245400322</v>
      </c>
      <c r="S35">
        <v>785.48307579996731</v>
      </c>
      <c r="T35">
        <v>1466.1371754999836</v>
      </c>
      <c r="U35">
        <v>123.65139309999901</v>
      </c>
      <c r="V35">
        <v>313.44333549990534</v>
      </c>
      <c r="W35">
        <v>246.87747659999857</v>
      </c>
      <c r="X35">
        <v>240.75379239994763</v>
      </c>
      <c r="Y35">
        <v>481.69772769999543</v>
      </c>
      <c r="Z35">
        <v>39.280882699880685</v>
      </c>
      <c r="AA35">
        <v>550.11122060008199</v>
      </c>
      <c r="AB35">
        <v>4085.9131078998826</v>
      </c>
      <c r="AC35">
        <v>2265.7037734000464</v>
      </c>
      <c r="AD35">
        <v>11617.429722199931</v>
      </c>
      <c r="AE35">
        <v>14706</v>
      </c>
      <c r="AF35">
        <v>13743</v>
      </c>
      <c r="AG35">
        <v>13241</v>
      </c>
      <c r="AH35">
        <v>22211</v>
      </c>
      <c r="AI35">
        <v>2441</v>
      </c>
      <c r="AJ35">
        <v>27994</v>
      </c>
      <c r="AK35">
        <v>94194</v>
      </c>
      <c r="AL35">
        <v>105408</v>
      </c>
      <c r="AM35">
        <v>135600</v>
      </c>
      <c r="AW35" s="6"/>
      <c r="AY35" t="e">
        <f t="shared" si="72"/>
        <v>#DIV/0!</v>
      </c>
      <c r="AZ35" t="e">
        <f t="shared" si="73"/>
        <v>#DIV/0!</v>
      </c>
    </row>
    <row r="36" spans="1:52" x14ac:dyDescent="0.25">
      <c r="G36" s="1">
        <v>6.0675907999975598</v>
      </c>
      <c r="M36">
        <v>4.192638000240545E-2</v>
      </c>
      <c r="N36">
        <v>5.1484870002604974E-2</v>
      </c>
      <c r="O36">
        <v>4.7288390016183221E-2</v>
      </c>
      <c r="P36">
        <v>0.12692985999165052</v>
      </c>
      <c r="Q36">
        <v>4.0979300276376271E-3</v>
      </c>
      <c r="R36">
        <v>6.0233570006675966E-2</v>
      </c>
      <c r="S36">
        <v>0.17847102001542184</v>
      </c>
      <c r="T36">
        <v>0.28910799999721304</v>
      </c>
      <c r="U36">
        <v>2.8916849987581299E-2</v>
      </c>
      <c r="V36">
        <f>SUM(M36,M37)</f>
        <v>21.113634189974938</v>
      </c>
      <c r="W36">
        <f t="shared" ref="W36" si="98">SUM(N36,N37)</f>
        <v>23.188863079948309</v>
      </c>
      <c r="X36">
        <f t="shared" ref="X36" si="99">SUM(O36,O37)</f>
        <v>22.48010362002529</v>
      </c>
      <c r="Y36">
        <f t="shared" ref="Y36" si="100">SUM(P36,P37)</f>
        <v>61.302087939984602</v>
      </c>
      <c r="Z36">
        <f t="shared" ref="Z36" si="101">SUM(Q36,Q37)</f>
        <v>9.4077029963955283E-2</v>
      </c>
      <c r="AA36">
        <f t="shared" ref="AA36" si="102">SUM(R36,R37)</f>
        <v>10.352116920030674</v>
      </c>
      <c r="AB36">
        <f t="shared" ref="AB36" si="103">SUM(S36,S37)</f>
        <v>3.7297459800494819</v>
      </c>
      <c r="AC36">
        <f t="shared" ref="AC36" si="104">SUM(T36,T37)</f>
        <v>86.63407760002876</v>
      </c>
      <c r="AD36">
        <f t="shared" ref="AD36" si="105">SUM(U36,U37)</f>
        <v>0.45712350000394464</v>
      </c>
      <c r="AE36">
        <f>SUM(V36,V37)</f>
        <v>334.5569696898803</v>
      </c>
      <c r="AF36">
        <f t="shared" ref="AF36" si="106">SUM(W36,W37)</f>
        <v>270.06633967994691</v>
      </c>
      <c r="AG36">
        <f t="shared" ref="AG36" si="107">SUM(X36,X37)</f>
        <v>263.23389601997292</v>
      </c>
      <c r="AH36">
        <f t="shared" ref="AH36" si="108">SUM(Y36,Y37)</f>
        <v>542.99981563998006</v>
      </c>
      <c r="AI36">
        <f t="shared" ref="AI36" si="109">SUM(Z36,Z37)</f>
        <v>39.37495972984464</v>
      </c>
      <c r="AJ36">
        <f t="shared" ref="AJ36" si="110">SUM(AA36,AA37)</f>
        <v>560.46333752011265</v>
      </c>
      <c r="AK36">
        <f t="shared" ref="AK36" si="111">SUM(AB36,AB37)</f>
        <v>4089.6428538799319</v>
      </c>
      <c r="AL36">
        <f t="shared" ref="AL36" si="112">SUM(AC36,AC37)</f>
        <v>2352.3378510000753</v>
      </c>
      <c r="AM36">
        <f t="shared" ref="AM36" si="113">SUM(AD36,AD37)</f>
        <v>11617.886845699935</v>
      </c>
      <c r="AN36">
        <f>AE36/AE37</f>
        <v>2.274969194137633E-2</v>
      </c>
      <c r="AO36">
        <f t="shared" ref="AO36" si="114">AF36/AF37</f>
        <v>1.9651192583857013E-2</v>
      </c>
      <c r="AP36">
        <f t="shared" ref="AP36" si="115">AG36/AG37</f>
        <v>1.9880212674267268E-2</v>
      </c>
      <c r="AQ36">
        <f t="shared" ref="AQ36" si="116">AH36/AH37</f>
        <v>2.4447337609291794E-2</v>
      </c>
      <c r="AR36">
        <f t="shared" ref="AR36" si="117">AI36/AI37</f>
        <v>1.6130667648441066E-2</v>
      </c>
      <c r="AS36">
        <f t="shared" ref="AS36" si="118">AJ36/AJ37</f>
        <v>2.0020837948135767E-2</v>
      </c>
      <c r="AT36">
        <f t="shared" ref="AT36" si="119">AK36/AK37</f>
        <v>4.3417233092128284E-2</v>
      </c>
      <c r="AU36">
        <f t="shared" ref="AU36" si="120">AL36/AL37</f>
        <v>2.2316502077641881E-2</v>
      </c>
      <c r="AV36">
        <f t="shared" ref="AV36" si="121">AM36/AM37</f>
        <v>8.5677631605456744E-2</v>
      </c>
      <c r="AW36" s="6">
        <f>AVERAGE(AN36:AV36)</f>
        <v>3.0476811908955126E-2</v>
      </c>
      <c r="AY36">
        <f t="shared" si="72"/>
        <v>5.135172984932776E-2</v>
      </c>
      <c r="AZ36">
        <f t="shared" si="73"/>
        <v>9.6018939685824957E-3</v>
      </c>
    </row>
    <row r="37" spans="1:52" x14ac:dyDescent="0.25">
      <c r="A37">
        <f>SUM(A4:A36)</f>
        <v>313.44333549990534</v>
      </c>
      <c r="B37">
        <f t="shared" ref="B37:I37" si="122">SUM(B4:B36)</f>
        <v>246.87747659999857</v>
      </c>
      <c r="C37">
        <f t="shared" si="122"/>
        <v>240.75379239994763</v>
      </c>
      <c r="D37">
        <f t="shared" si="122"/>
        <v>481.69772769999543</v>
      </c>
      <c r="E37">
        <f t="shared" si="122"/>
        <v>39.280882699880685</v>
      </c>
      <c r="F37">
        <f t="shared" si="122"/>
        <v>550.11122060008199</v>
      </c>
      <c r="G37">
        <f t="shared" si="122"/>
        <v>4085.9131078998826</v>
      </c>
      <c r="H37">
        <f t="shared" si="122"/>
        <v>2265.7037734000464</v>
      </c>
      <c r="I37">
        <f t="shared" si="122"/>
        <v>11617.429722199931</v>
      </c>
      <c r="M37">
        <v>21.071707809972533</v>
      </c>
      <c r="N37">
        <v>23.137378209945705</v>
      </c>
      <c r="O37">
        <v>22.432815230009105</v>
      </c>
      <c r="P37">
        <v>61.175158079992954</v>
      </c>
      <c r="Q37">
        <v>8.9979099936317655E-2</v>
      </c>
      <c r="R37">
        <v>10.291883350023998</v>
      </c>
      <c r="S37">
        <v>3.5512749600340601</v>
      </c>
      <c r="T37">
        <v>86.344969600031547</v>
      </c>
      <c r="U37">
        <v>0.42820665001636332</v>
      </c>
      <c r="V37">
        <v>313.44333549990534</v>
      </c>
      <c r="W37">
        <v>246.87747659999857</v>
      </c>
      <c r="X37">
        <v>240.75379239994763</v>
      </c>
      <c r="Y37">
        <v>481.69772769999543</v>
      </c>
      <c r="Z37">
        <v>39.280882699880685</v>
      </c>
      <c r="AA37">
        <v>550.11122060008199</v>
      </c>
      <c r="AB37">
        <v>4085.9131078998826</v>
      </c>
      <c r="AC37">
        <v>2265.7037734000464</v>
      </c>
      <c r="AD37">
        <v>11617.429722199931</v>
      </c>
      <c r="AE37">
        <v>14706</v>
      </c>
      <c r="AF37">
        <v>13743</v>
      </c>
      <c r="AG37">
        <v>13241</v>
      </c>
      <c r="AH37">
        <v>22211</v>
      </c>
      <c r="AI37">
        <v>2441</v>
      </c>
      <c r="AJ37">
        <v>27994</v>
      </c>
      <c r="AK37">
        <v>94194</v>
      </c>
      <c r="AL37">
        <v>105408</v>
      </c>
      <c r="AM37">
        <v>135600</v>
      </c>
      <c r="AW37" s="6"/>
      <c r="AY37" t="e">
        <f t="shared" si="72"/>
        <v>#DIV/0!</v>
      </c>
      <c r="AZ37" t="e">
        <f t="shared" si="73"/>
        <v>#DIV/0!</v>
      </c>
    </row>
    <row r="38" spans="1:52" x14ac:dyDescent="0.25">
      <c r="M38">
        <v>0.33943900001468086</v>
      </c>
      <c r="N38">
        <v>0.17907882998697391</v>
      </c>
      <c r="O38">
        <v>8.3465599990449751E-2</v>
      </c>
      <c r="P38">
        <v>0.3100284299929621</v>
      </c>
      <c r="Q38">
        <v>1.6021759982686439E-2</v>
      </c>
      <c r="R38">
        <v>4.0549480018671549E-2</v>
      </c>
      <c r="S38">
        <v>0.10399598999647371</v>
      </c>
      <c r="T38">
        <v>2.3684646500041646</v>
      </c>
      <c r="U38">
        <v>3.1014300009701349E-2</v>
      </c>
      <c r="V38">
        <f>SUM(M38,M39)</f>
        <v>58.483366220071844</v>
      </c>
      <c r="W38">
        <f t="shared" ref="W38" si="123">SUM(N38,N39)</f>
        <v>294.79298870003475</v>
      </c>
      <c r="X38">
        <f t="shared" ref="X38" si="124">SUM(O38,O39)</f>
        <v>106.76661595010577</v>
      </c>
      <c r="Y38">
        <f t="shared" ref="Y38" si="125">SUM(P38,P39)</f>
        <v>763.23310667005114</v>
      </c>
      <c r="Z38">
        <f t="shared" ref="Z38" si="126">SUM(Q38,Q39)</f>
        <v>0.32827348996652261</v>
      </c>
      <c r="AA38">
        <f t="shared" ref="AA38" si="127">SUM(R38,R39)</f>
        <v>162.86320690998093</v>
      </c>
      <c r="AB38">
        <f t="shared" ref="AB38" si="128">SUM(S38,S39)</f>
        <v>3.325369009969287</v>
      </c>
      <c r="AC38">
        <f t="shared" ref="AC38" si="129">SUM(T38,T39)</f>
        <v>1705.8999872000386</v>
      </c>
      <c r="AD38">
        <f t="shared" ref="AD38" si="130">SUM(U38,U39)</f>
        <v>0.66305284993723002</v>
      </c>
      <c r="AE38">
        <f>SUM(V38,V39)</f>
        <v>371.92670171997719</v>
      </c>
      <c r="AF38">
        <f t="shared" ref="AF38" si="131">SUM(W38,W39)</f>
        <v>541.67046530003336</v>
      </c>
      <c r="AG38">
        <f t="shared" ref="AG38" si="132">SUM(X38,X39)</f>
        <v>347.5204083500534</v>
      </c>
      <c r="AH38">
        <f t="shared" ref="AH38" si="133">SUM(Y38,Y39)</f>
        <v>1244.9308343700466</v>
      </c>
      <c r="AI38">
        <f t="shared" ref="AI38" si="134">SUM(Z38,Z39)</f>
        <v>39.609156189847205</v>
      </c>
      <c r="AJ38">
        <f t="shared" ref="AJ38" si="135">SUM(AA38,AA39)</f>
        <v>712.97442751006292</v>
      </c>
      <c r="AK38">
        <f t="shared" ref="AK38" si="136">SUM(AB38,AB39)</f>
        <v>4089.2384769098517</v>
      </c>
      <c r="AL38">
        <f t="shared" ref="AL38" si="137">SUM(AC38,AC39)</f>
        <v>3971.603760600085</v>
      </c>
      <c r="AM38">
        <f t="shared" ref="AM38" si="138">SUM(AD38,AD39)</f>
        <v>11618.092775049869</v>
      </c>
      <c r="AN38">
        <f>AE38/AE39</f>
        <v>2.5290813390451326E-2</v>
      </c>
      <c r="AO38">
        <f t="shared" ref="AO38" si="139">AF38/AF39</f>
        <v>3.9414281110385897E-2</v>
      </c>
      <c r="AP38">
        <f t="shared" ref="AP38" si="140">AG38/AG39</f>
        <v>2.6245782671252427E-2</v>
      </c>
      <c r="AQ38">
        <f t="shared" ref="AQ38" si="141">AH38/AH39</f>
        <v>5.60501928940636E-2</v>
      </c>
      <c r="AR38">
        <f t="shared" ref="AR38" si="142">AI38/AI39</f>
        <v>1.6226610483345845E-2</v>
      </c>
      <c r="AS38">
        <f t="shared" ref="AS38" si="143">AJ38/AJ39</f>
        <v>2.5468830017505998E-2</v>
      </c>
      <c r="AT38">
        <f t="shared" ref="AT38" si="144">AK38/AK39</f>
        <v>4.3412940069535763E-2</v>
      </c>
      <c r="AU38">
        <f t="shared" ref="AU38" si="145">AL38/AL39</f>
        <v>3.7678390260702084E-2</v>
      </c>
      <c r="AV38">
        <f t="shared" ref="AV38" si="146">AM38/AM39</f>
        <v>8.5679150258479858E-2</v>
      </c>
      <c r="AW38" s="6">
        <f>AVERAGE(AN38:AV38)</f>
        <v>3.9496332350635863E-2</v>
      </c>
      <c r="AY38">
        <f t="shared" si="72"/>
        <v>5.9332211861969839E-2</v>
      </c>
      <c r="AZ38">
        <f t="shared" si="73"/>
        <v>1.966045283930189E-2</v>
      </c>
    </row>
    <row r="39" spans="1:52" x14ac:dyDescent="0.25">
      <c r="M39">
        <v>58.143927220057165</v>
      </c>
      <c r="N39">
        <v>294.61390987004779</v>
      </c>
      <c r="O39">
        <v>106.68315035011533</v>
      </c>
      <c r="P39">
        <v>762.9230782400582</v>
      </c>
      <c r="Q39">
        <v>0.31225172998383616</v>
      </c>
      <c r="R39">
        <v>162.82265742996225</v>
      </c>
      <c r="S39">
        <v>3.2213730199728134</v>
      </c>
      <c r="T39">
        <v>1703.5315225500344</v>
      </c>
      <c r="U39">
        <v>0.63203854992752861</v>
      </c>
      <c r="V39">
        <v>313.44333549990534</v>
      </c>
      <c r="W39">
        <v>246.87747659999857</v>
      </c>
      <c r="X39">
        <v>240.75379239994763</v>
      </c>
      <c r="Y39">
        <v>481.69772769999543</v>
      </c>
      <c r="Z39">
        <v>39.280882699880685</v>
      </c>
      <c r="AA39">
        <v>550.11122060008199</v>
      </c>
      <c r="AB39">
        <v>4085.9131078998826</v>
      </c>
      <c r="AC39">
        <v>2265.7037734000464</v>
      </c>
      <c r="AD39">
        <v>11617.429722199931</v>
      </c>
      <c r="AE39">
        <v>14706</v>
      </c>
      <c r="AF39">
        <v>13743</v>
      </c>
      <c r="AG39">
        <v>13241</v>
      </c>
      <c r="AH39">
        <v>22211</v>
      </c>
      <c r="AI39">
        <v>2441</v>
      </c>
      <c r="AJ39">
        <v>27994</v>
      </c>
      <c r="AK39">
        <v>94194</v>
      </c>
      <c r="AL39">
        <v>105408</v>
      </c>
      <c r="AM39">
        <v>135600</v>
      </c>
      <c r="AW39" s="6"/>
      <c r="AY39" t="e">
        <f t="shared" si="72"/>
        <v>#DIV/0!</v>
      </c>
      <c r="AZ39" t="e">
        <f t="shared" si="73"/>
        <v>#DIV/0!</v>
      </c>
    </row>
    <row r="40" spans="1:52" x14ac:dyDescent="0.25">
      <c r="M40">
        <v>0.27652904003625689</v>
      </c>
      <c r="N40">
        <v>1.5807786600082121</v>
      </c>
      <c r="O40">
        <v>0.62472208001418006</v>
      </c>
      <c r="P40">
        <v>14.396307780023147</v>
      </c>
      <c r="Q40">
        <v>0.62472208001418006</v>
      </c>
      <c r="R40">
        <v>0.3081289200228633</v>
      </c>
      <c r="S40">
        <v>1.45159962001489</v>
      </c>
      <c r="T40">
        <v>13.798038950073451</v>
      </c>
      <c r="U40">
        <v>0.27606649999506699</v>
      </c>
      <c r="V40">
        <f>SUM(M40,M41)</f>
        <v>189.91301978010355</v>
      </c>
      <c r="W40">
        <f t="shared" ref="W40" si="147">SUM(N40,N41)</f>
        <v>191.40518348999254</v>
      </c>
      <c r="X40">
        <f t="shared" ref="X40" si="148">SUM(O40,O41)</f>
        <v>81.881907669943701</v>
      </c>
      <c r="Y40">
        <f t="shared" ref="Y40" si="149">SUM(P40,P41)</f>
        <v>1995.6206472500014</v>
      </c>
      <c r="Z40">
        <f t="shared" ref="Z40" si="150">SUM(Q40,Q41)</f>
        <v>0.8932569699827575</v>
      </c>
      <c r="AA40">
        <f t="shared" ref="AA40" si="151">SUM(R40,R41)</f>
        <v>6.6010814298992013</v>
      </c>
      <c r="AB40">
        <f t="shared" ref="AB40" si="152">SUM(S40,S41)</f>
        <v>17.408275099971746</v>
      </c>
      <c r="AC40">
        <f t="shared" ref="AC40" si="153">SUM(T40,T41)</f>
        <v>1733.0818907500902</v>
      </c>
      <c r="AD40">
        <f t="shared" ref="AD40" si="154">SUM(U40,U41)</f>
        <v>3.2666086499811988</v>
      </c>
      <c r="AE40">
        <f>SUM(V40,V41)</f>
        <v>503.35635528000887</v>
      </c>
      <c r="AF40">
        <f t="shared" ref="AF40" si="155">SUM(W40,W41)</f>
        <v>438.28266008999111</v>
      </c>
      <c r="AG40">
        <f t="shared" ref="AG40" si="156">SUM(X40,X41)</f>
        <v>322.6357000698913</v>
      </c>
      <c r="AH40">
        <f t="shared" ref="AH40" si="157">SUM(Y40,Y41)</f>
        <v>2477.3183749499967</v>
      </c>
      <c r="AI40">
        <f t="shared" ref="AI40" si="158">SUM(Z40,Z41)</f>
        <v>40.174139669863443</v>
      </c>
      <c r="AJ40">
        <f t="shared" ref="AJ40" si="159">SUM(AA40,AA41)</f>
        <v>556.71230202998117</v>
      </c>
      <c r="AK40">
        <f t="shared" ref="AK40" si="160">SUM(AB40,AB41)</f>
        <v>4103.321382999854</v>
      </c>
      <c r="AL40">
        <f t="shared" ref="AL40" si="161">SUM(AC40,AC41)</f>
        <v>3998.7856641501367</v>
      </c>
      <c r="AM40">
        <f t="shared" ref="AM40" si="162">SUM(AD40,AD41)</f>
        <v>11620.696330849913</v>
      </c>
      <c r="AN40">
        <f>AE40/AE41</f>
        <v>3.4227958335373919E-2</v>
      </c>
      <c r="AO40">
        <f t="shared" ref="AO40" si="163">AF40/AF41</f>
        <v>3.1891338142326357E-2</v>
      </c>
      <c r="AP40">
        <f t="shared" ref="AP40" si="164">AG40/AG41</f>
        <v>2.436641492862256E-2</v>
      </c>
      <c r="AQ40">
        <f t="shared" ref="AQ40" si="165">AH40/AH41</f>
        <v>0.11153565237720034</v>
      </c>
      <c r="AR40">
        <f t="shared" ref="AR40" si="166">AI40/AI41</f>
        <v>1.6458066230996903E-2</v>
      </c>
      <c r="AS40">
        <f t="shared" ref="AS40" si="167">AJ40/AJ41</f>
        <v>1.9886843681859726E-2</v>
      </c>
      <c r="AT40">
        <f t="shared" ref="AT40" si="168">AK40/AK41</f>
        <v>4.3562449657089136E-2</v>
      </c>
      <c r="AU40">
        <f t="shared" ref="AU40" si="169">AL40/AL41</f>
        <v>3.7936263510835386E-2</v>
      </c>
      <c r="AV40">
        <f t="shared" ref="AV40" si="170">AM40/AM41</f>
        <v>8.5698350522491987E-2</v>
      </c>
      <c r="AW40" s="6">
        <f>AVERAGE(AN40:AV40)</f>
        <v>4.506259304297737E-2</v>
      </c>
      <c r="AY40">
        <f t="shared" si="72"/>
        <v>7.5420106792443653E-2</v>
      </c>
      <c r="AZ40">
        <f t="shared" si="73"/>
        <v>1.470507929351109E-2</v>
      </c>
    </row>
    <row r="41" spans="1:52" x14ac:dyDescent="0.25">
      <c r="M41">
        <v>189.6364907400673</v>
      </c>
      <c r="N41">
        <v>189.82440482998433</v>
      </c>
      <c r="O41">
        <v>81.25718558992952</v>
      </c>
      <c r="P41">
        <v>1981.2243394699783</v>
      </c>
      <c r="Q41">
        <v>0.26853488996857738</v>
      </c>
      <c r="R41">
        <v>6.2929525098763381</v>
      </c>
      <c r="S41">
        <v>15.956675479956857</v>
      </c>
      <c r="T41">
        <v>1719.2838518000167</v>
      </c>
      <c r="U41">
        <v>2.990542149986132</v>
      </c>
      <c r="V41">
        <v>313.44333549990534</v>
      </c>
      <c r="W41">
        <v>246.87747659999857</v>
      </c>
      <c r="X41">
        <v>240.75379239994763</v>
      </c>
      <c r="Y41">
        <v>481.69772769999543</v>
      </c>
      <c r="Z41">
        <v>39.280882699880685</v>
      </c>
      <c r="AA41">
        <v>550.11122060008199</v>
      </c>
      <c r="AB41">
        <v>4085.9131078998826</v>
      </c>
      <c r="AC41">
        <v>2265.7037734000464</v>
      </c>
      <c r="AD41">
        <v>11617.429722199931</v>
      </c>
      <c r="AE41">
        <v>14706</v>
      </c>
      <c r="AF41">
        <v>13743</v>
      </c>
      <c r="AG41">
        <v>13241</v>
      </c>
      <c r="AH41">
        <v>22211</v>
      </c>
      <c r="AI41">
        <v>2441</v>
      </c>
      <c r="AJ41">
        <v>27994</v>
      </c>
      <c r="AK41">
        <v>94194</v>
      </c>
      <c r="AL41">
        <v>105408</v>
      </c>
      <c r="AM41">
        <v>135600</v>
      </c>
    </row>
    <row r="43" spans="1:52" x14ac:dyDescent="0.25">
      <c r="A43" t="s">
        <v>144</v>
      </c>
      <c r="B43" t="s">
        <v>145</v>
      </c>
      <c r="C43" t="s">
        <v>146</v>
      </c>
      <c r="D43" t="s">
        <v>147</v>
      </c>
      <c r="E43" t="s">
        <v>148</v>
      </c>
      <c r="F43" t="s">
        <v>135</v>
      </c>
      <c r="G43" t="s">
        <v>149</v>
      </c>
      <c r="H43" t="s">
        <v>137</v>
      </c>
      <c r="I43" t="s">
        <v>138</v>
      </c>
      <c r="M43" t="s">
        <v>159</v>
      </c>
      <c r="AE43" t="s">
        <v>158</v>
      </c>
    </row>
    <row r="44" spans="1:52" x14ac:dyDescent="0.25">
      <c r="A44" s="8">
        <v>8.2356861000298505</v>
      </c>
      <c r="B44" s="8">
        <v>7.1473144000046798</v>
      </c>
      <c r="C44" s="8">
        <v>6.87680570001248</v>
      </c>
      <c r="D44" s="8">
        <v>13.305343199986901</v>
      </c>
      <c r="E44" s="8">
        <v>1.4058602000004601</v>
      </c>
      <c r="F44" s="8">
        <v>17.939659300027401</v>
      </c>
      <c r="G44" s="8">
        <v>41.148268899996701</v>
      </c>
      <c r="H44" s="8">
        <v>59.925451099988997</v>
      </c>
      <c r="I44" s="8">
        <v>60.7076077000238</v>
      </c>
      <c r="J44" s="1"/>
      <c r="M44">
        <v>3600</v>
      </c>
      <c r="N44">
        <v>3600</v>
      </c>
      <c r="O44">
        <v>3600</v>
      </c>
      <c r="P44">
        <v>3600</v>
      </c>
      <c r="Q44">
        <v>3600</v>
      </c>
      <c r="R44">
        <v>3600</v>
      </c>
      <c r="S44">
        <v>3600</v>
      </c>
      <c r="T44">
        <v>3600</v>
      </c>
      <c r="U44">
        <v>3600</v>
      </c>
      <c r="V44">
        <f>M44/M45</f>
        <v>0.24479804161566707</v>
      </c>
      <c r="W44">
        <f t="shared" ref="W44:AD44" si="171">N44/N45</f>
        <v>0.26195153896529144</v>
      </c>
      <c r="X44">
        <f t="shared" si="171"/>
        <v>0.27188278830904011</v>
      </c>
      <c r="Y44">
        <f t="shared" si="171"/>
        <v>0.16208185133492414</v>
      </c>
      <c r="Z44">
        <f t="shared" si="171"/>
        <v>1.474805407619828</v>
      </c>
      <c r="AA44">
        <f t="shared" si="171"/>
        <v>0.12859898549689219</v>
      </c>
      <c r="AB44">
        <f t="shared" si="171"/>
        <v>3.8218994840435699E-2</v>
      </c>
      <c r="AC44">
        <f t="shared" si="171"/>
        <v>3.4153005464480878E-2</v>
      </c>
      <c r="AD44">
        <f t="shared" si="171"/>
        <v>2.6548672566371681E-2</v>
      </c>
      <c r="AE44">
        <f>AVERAGE(V44:AD44)</f>
        <v>0.29367103180143683</v>
      </c>
    </row>
    <row r="45" spans="1:52" x14ac:dyDescent="0.25">
      <c r="A45" s="8">
        <v>8.6268268999992799</v>
      </c>
      <c r="B45" s="8">
        <v>7.0561008999938997</v>
      </c>
      <c r="C45" s="8">
        <v>7.7142723000142697</v>
      </c>
      <c r="D45" s="8">
        <v>13.3666998000117</v>
      </c>
      <c r="E45" s="8">
        <v>1.24289620004128</v>
      </c>
      <c r="F45" s="8">
        <v>15.913569000025699</v>
      </c>
      <c r="G45" s="9">
        <v>44.101356900006003</v>
      </c>
      <c r="H45" s="8">
        <v>60.311079100007099</v>
      </c>
      <c r="I45" s="8">
        <v>59.646428800013297</v>
      </c>
      <c r="J45" s="1"/>
      <c r="L45" t="s">
        <v>151</v>
      </c>
      <c r="M45">
        <v>14706</v>
      </c>
      <c r="N45">
        <v>13743</v>
      </c>
      <c r="O45">
        <v>13241</v>
      </c>
      <c r="P45">
        <v>22211</v>
      </c>
      <c r="Q45">
        <v>2441</v>
      </c>
      <c r="R45">
        <v>27994</v>
      </c>
      <c r="S45">
        <v>94194</v>
      </c>
      <c r="T45">
        <v>105408</v>
      </c>
      <c r="U45">
        <v>135600</v>
      </c>
    </row>
    <row r="46" spans="1:52" x14ac:dyDescent="0.25">
      <c r="A46" s="8">
        <v>8.9373172000050491</v>
      </c>
      <c r="B46" s="8">
        <v>7.0565079000080004</v>
      </c>
      <c r="C46" s="8">
        <v>7.7010230000014399</v>
      </c>
      <c r="D46" s="8">
        <v>13.9171783999772</v>
      </c>
      <c r="E46" s="8">
        <v>1.3171725000138299</v>
      </c>
      <c r="F46" s="9">
        <v>16.348253300006</v>
      </c>
      <c r="G46" s="9">
        <v>41.620701999985599</v>
      </c>
      <c r="H46" s="8">
        <v>60.577036699978599</v>
      </c>
      <c r="I46" s="8">
        <v>60.512117799953501</v>
      </c>
      <c r="J46" s="1"/>
      <c r="AH46">
        <v>1.2510920013301036E-2</v>
      </c>
      <c r="AI46">
        <v>5.1785399671643922E-3</v>
      </c>
      <c r="AJ46">
        <v>8.8996599894016863E-3</v>
      </c>
      <c r="AK46">
        <v>96.75746753001583</v>
      </c>
      <c r="AL46">
        <v>4.192638000240545E-2</v>
      </c>
      <c r="AM46">
        <v>21.071707809972533</v>
      </c>
      <c r="AN46">
        <v>0.33943900001468086</v>
      </c>
      <c r="AO46">
        <v>58.143927220057165</v>
      </c>
      <c r="AP46">
        <v>0.27652904003625689</v>
      </c>
      <c r="AQ46">
        <v>189.6364907400673</v>
      </c>
    </row>
    <row r="47" spans="1:52" x14ac:dyDescent="0.25">
      <c r="A47" s="9">
        <v>9.5893039999646099</v>
      </c>
      <c r="B47" s="9">
        <v>7.4605838999850604</v>
      </c>
      <c r="C47" s="9">
        <v>8.1559523000032605</v>
      </c>
      <c r="D47" s="9">
        <v>12.468705900013401</v>
      </c>
      <c r="E47" s="9">
        <v>1.48188899998785</v>
      </c>
      <c r="F47" s="9">
        <v>15.3243950000032</v>
      </c>
      <c r="G47" s="11">
        <v>137.83057079999699</v>
      </c>
      <c r="H47" s="9">
        <v>65.871473800041699</v>
      </c>
      <c r="I47" s="9">
        <v>63.283365299983402</v>
      </c>
      <c r="J47" s="1"/>
      <c r="AH47">
        <v>1.1881090013775929E-2</v>
      </c>
      <c r="AI47">
        <v>4.6978100202977619E-3</v>
      </c>
      <c r="AJ47">
        <v>7.8459699987433826E-3</v>
      </c>
      <c r="AK47">
        <v>300.97916259998391</v>
      </c>
      <c r="AL47">
        <v>5.1484870002604974E-2</v>
      </c>
      <c r="AM47">
        <v>23.137378209945705</v>
      </c>
      <c r="AN47">
        <v>0.17907882998697391</v>
      </c>
      <c r="AO47">
        <v>294.61390987004779</v>
      </c>
      <c r="AP47">
        <v>1.5807786600082121</v>
      </c>
      <c r="AQ47">
        <v>189.82440482998433</v>
      </c>
    </row>
    <row r="48" spans="1:52" x14ac:dyDescent="0.25">
      <c r="A48" s="9">
        <v>8.5125103999744098</v>
      </c>
      <c r="B48" s="9">
        <v>6.9719608000013897</v>
      </c>
      <c r="C48" s="9">
        <v>7.5959040999878198</v>
      </c>
      <c r="D48" s="9">
        <v>10.6873221999849</v>
      </c>
      <c r="E48" s="9">
        <v>1.2504306999617201</v>
      </c>
      <c r="F48" s="10">
        <v>15.462941500009</v>
      </c>
      <c r="G48" s="11">
        <v>139.29030870000099</v>
      </c>
      <c r="H48" s="9">
        <v>51.679132199962602</v>
      </c>
      <c r="I48" s="11">
        <v>1426.6022946999799</v>
      </c>
      <c r="J48" s="1"/>
      <c r="M48" s="8">
        <v>5.6002217462463298E-4</v>
      </c>
      <c r="N48" s="8">
        <v>5.2006944626389287E-4</v>
      </c>
      <c r="O48" s="8">
        <v>5.1935697454969258E-4</v>
      </c>
      <c r="P48" s="8">
        <v>5.9904296069456127E-4</v>
      </c>
      <c r="Q48" s="8">
        <v>5.7593617369949206E-4</v>
      </c>
      <c r="R48" s="8">
        <v>6.4083944059539191E-4</v>
      </c>
      <c r="S48" s="8">
        <v>4.368459657727318E-4</v>
      </c>
      <c r="T48" s="8">
        <v>5.6850951635539044E-4</v>
      </c>
      <c r="U48" s="8">
        <v>4.4769622197657669E-4</v>
      </c>
      <c r="AH48">
        <v>1.6509889997541848E-2</v>
      </c>
      <c r="AI48">
        <v>5.7714499882422342E-3</v>
      </c>
      <c r="AJ48">
        <v>9.0035999892279402E-3</v>
      </c>
      <c r="AK48">
        <v>279.01139823998051</v>
      </c>
      <c r="AL48">
        <v>4.7288390016183221E-2</v>
      </c>
      <c r="AM48">
        <v>22.432815230009105</v>
      </c>
      <c r="AN48">
        <v>8.3465599990449751E-2</v>
      </c>
      <c r="AO48">
        <v>106.68315035011533</v>
      </c>
      <c r="AP48">
        <v>0.62472208001418006</v>
      </c>
      <c r="AQ48">
        <v>81.25718558992952</v>
      </c>
    </row>
    <row r="49" spans="1:43" x14ac:dyDescent="0.25">
      <c r="A49" s="10">
        <v>12.4752423999598</v>
      </c>
      <c r="B49" s="10">
        <v>9.9895257999887601</v>
      </c>
      <c r="C49" s="10">
        <v>10.0473687000339</v>
      </c>
      <c r="D49" s="9">
        <v>40.416088600002603</v>
      </c>
      <c r="E49" s="10">
        <v>1.93626480002421</v>
      </c>
      <c r="F49" s="9">
        <v>16.107427299953901</v>
      </c>
      <c r="G49" s="11">
        <v>155.25919960002599</v>
      </c>
      <c r="H49" s="10">
        <v>61.618818599963497</v>
      </c>
      <c r="I49" s="11">
        <v>1433.52352830005</v>
      </c>
      <c r="J49" s="1"/>
      <c r="M49" s="8">
        <v>5.8661953624366105E-4</v>
      </c>
      <c r="N49" s="8">
        <v>5.1343235829105001E-4</v>
      </c>
      <c r="O49" s="8">
        <v>5.8260496186196434E-4</v>
      </c>
      <c r="P49" s="8">
        <v>6.0180540272890455E-4</v>
      </c>
      <c r="Q49" s="8">
        <v>5.091750102586153E-4</v>
      </c>
      <c r="R49" s="8">
        <v>5.6846356362169387E-4</v>
      </c>
      <c r="S49" s="9">
        <v>4.6819709217153961E-4</v>
      </c>
      <c r="T49" s="8">
        <v>5.7216794835313349E-4</v>
      </c>
      <c r="U49" s="8">
        <v>4.398704188791541E-4</v>
      </c>
      <c r="AH49">
        <v>2.2817900008521918E-2</v>
      </c>
      <c r="AI49">
        <v>9.5954400137997949E-3</v>
      </c>
      <c r="AJ49">
        <v>1.9613400008529382E-2</v>
      </c>
      <c r="AK49">
        <v>910.54977730997996</v>
      </c>
      <c r="AL49">
        <v>0.12692985999165052</v>
      </c>
      <c r="AM49">
        <v>61.175158079992954</v>
      </c>
      <c r="AN49">
        <v>0.3100284299929621</v>
      </c>
      <c r="AO49">
        <v>762.9230782400582</v>
      </c>
      <c r="AP49">
        <v>14.396307780023147</v>
      </c>
      <c r="AQ49">
        <v>1981.2243394699783</v>
      </c>
    </row>
    <row r="50" spans="1:43" ht="15.75" x14ac:dyDescent="0.25">
      <c r="A50" s="10">
        <v>7.7970414999872402</v>
      </c>
      <c r="B50" s="10">
        <v>7.4694093999569304</v>
      </c>
      <c r="C50" s="10">
        <v>6.6786682999809202</v>
      </c>
      <c r="D50" s="10">
        <v>14.2797543000197</v>
      </c>
      <c r="E50" s="10">
        <v>0.92508039996027902</v>
      </c>
      <c r="F50" s="8">
        <v>15.2988501000218</v>
      </c>
      <c r="G50" s="11">
        <v>180.97550679999401</v>
      </c>
      <c r="H50" s="10">
        <v>49.940473800059401</v>
      </c>
      <c r="I50" s="11">
        <v>1322.5127742</v>
      </c>
      <c r="J50" s="1"/>
      <c r="M50" s="8">
        <v>6.077327077386814E-4</v>
      </c>
      <c r="N50" s="8">
        <v>5.1346197336884234E-4</v>
      </c>
      <c r="O50" s="8">
        <v>5.8160433502012232E-4</v>
      </c>
      <c r="P50" s="8">
        <v>6.2658945567408938E-4</v>
      </c>
      <c r="Q50" s="8">
        <v>5.396036460523679E-4</v>
      </c>
      <c r="R50" s="9">
        <v>5.8399133028527543E-4</v>
      </c>
      <c r="S50" s="9">
        <v>4.4186149860910034E-4</v>
      </c>
      <c r="T50" s="8">
        <v>5.7469107373234098E-4</v>
      </c>
      <c r="U50" s="8">
        <v>4.4625455604685471E-4</v>
      </c>
      <c r="W50" s="12"/>
      <c r="AH50">
        <v>2.1378500037826558E-3</v>
      </c>
      <c r="AI50">
        <v>1.0999200283549697E-3</v>
      </c>
      <c r="AJ50">
        <v>1.2985599809326172E-3</v>
      </c>
      <c r="AK50">
        <v>0.54177242993609886</v>
      </c>
      <c r="AL50">
        <v>4.0979300276376271E-3</v>
      </c>
      <c r="AM50">
        <v>8.9979099936317655E-2</v>
      </c>
      <c r="AN50">
        <v>1.6021759982686439E-2</v>
      </c>
      <c r="AO50">
        <v>0.31225172998383616</v>
      </c>
      <c r="AP50">
        <v>0.62472208001418006</v>
      </c>
      <c r="AQ50">
        <v>0.26853488996857738</v>
      </c>
    </row>
    <row r="51" spans="1:43" x14ac:dyDescent="0.25">
      <c r="A51" s="10">
        <v>8.6752172000124101</v>
      </c>
      <c r="B51" s="10">
        <v>7.6109752000193103</v>
      </c>
      <c r="C51" s="10">
        <v>6.6572105000377597</v>
      </c>
      <c r="D51" s="10">
        <v>12.079070900043</v>
      </c>
      <c r="E51" s="10">
        <v>1.46132679999573</v>
      </c>
      <c r="F51" s="11">
        <v>97.084613699989802</v>
      </c>
      <c r="G51" s="11">
        <v>168.783631100028</v>
      </c>
      <c r="H51" s="11">
        <v>1672.8593258000899</v>
      </c>
      <c r="I51" s="11">
        <v>1325.41607599996</v>
      </c>
      <c r="J51" s="1"/>
      <c r="M51" s="9">
        <v>6.5206745545794977E-4</v>
      </c>
      <c r="N51" s="9">
        <v>5.4286428727243403E-4</v>
      </c>
      <c r="O51" s="9">
        <v>6.1596195906678199E-4</v>
      </c>
      <c r="P51" s="9">
        <v>5.6137526000690655E-4</v>
      </c>
      <c r="Q51" s="9">
        <v>6.0708275296511669E-4</v>
      </c>
      <c r="R51" s="9">
        <v>5.4741712509834967E-4</v>
      </c>
      <c r="S51" s="11">
        <v>1.463262742849831E-3</v>
      </c>
      <c r="T51" s="9">
        <v>6.2491911240173141E-4</v>
      </c>
      <c r="U51" s="9">
        <v>4.6669148451315191E-4</v>
      </c>
      <c r="AH51">
        <v>8.6500199977308477E-3</v>
      </c>
      <c r="AI51">
        <v>2.5058300234377341E-3</v>
      </c>
      <c r="AJ51">
        <v>2.093809982761736E-3</v>
      </c>
      <c r="AK51">
        <v>1361.5089245400322</v>
      </c>
      <c r="AL51">
        <v>6.0233570006675966E-2</v>
      </c>
      <c r="AM51">
        <v>10.291883350023998</v>
      </c>
      <c r="AN51">
        <v>4.0549480018671549E-2</v>
      </c>
      <c r="AO51">
        <v>162.82265742996225</v>
      </c>
      <c r="AP51">
        <v>0.3081289200228633</v>
      </c>
      <c r="AQ51">
        <v>6.2929525098763381</v>
      </c>
    </row>
    <row r="52" spans="1:43" x14ac:dyDescent="0.25">
      <c r="A52" s="9">
        <v>9.4754321000073105</v>
      </c>
      <c r="B52" s="9">
        <v>6.9264769000001198</v>
      </c>
      <c r="C52" s="9">
        <v>6.4247337999986396</v>
      </c>
      <c r="D52" s="10">
        <v>9.9083142000017599</v>
      </c>
      <c r="E52" s="9">
        <v>1.27065029996447</v>
      </c>
      <c r="F52" s="11">
        <v>96.368608899996602</v>
      </c>
      <c r="G52" s="11">
        <v>171.06790269998601</v>
      </c>
      <c r="H52" s="10">
        <v>53.854441900038999</v>
      </c>
      <c r="I52" s="11">
        <v>1325.5374518000101</v>
      </c>
      <c r="J52" s="1"/>
      <c r="M52" s="9">
        <v>5.7884607642964847E-4</v>
      </c>
      <c r="N52" s="9">
        <v>5.0730996143501348E-4</v>
      </c>
      <c r="O52" s="9">
        <v>5.7366544067576617E-4</v>
      </c>
      <c r="P52" s="9">
        <v>4.811724911073297E-4</v>
      </c>
      <c r="Q52" s="9">
        <v>5.1226165504371986E-4</v>
      </c>
      <c r="R52" s="10">
        <v>5.5236627491637492E-4</v>
      </c>
      <c r="S52" s="11">
        <v>1.4787598859800093E-3</v>
      </c>
      <c r="T52" s="9">
        <v>4.902771345624867E-4</v>
      </c>
      <c r="U52" s="11">
        <v>1.0520665890117846E-2</v>
      </c>
      <c r="AH52">
        <v>8.5531129990704322E-2</v>
      </c>
      <c r="AI52">
        <v>3.538770999293768E-2</v>
      </c>
      <c r="AJ52">
        <v>6.5224680036772023E-2</v>
      </c>
      <c r="AK52">
        <v>785.48307579996731</v>
      </c>
      <c r="AL52">
        <v>0.17847102001542184</v>
      </c>
      <c r="AM52">
        <v>3.5512749600340601</v>
      </c>
      <c r="AN52">
        <v>0.10399598999647371</v>
      </c>
      <c r="AO52">
        <v>3.2213730199728134</v>
      </c>
      <c r="AP52">
        <v>1.45159962001489</v>
      </c>
      <c r="AQ52">
        <v>15.956675479956857</v>
      </c>
    </row>
    <row r="53" spans="1:43" x14ac:dyDescent="0.25">
      <c r="A53" s="11">
        <v>75.277742500009396</v>
      </c>
      <c r="B53" s="11">
        <v>57.347445200022698</v>
      </c>
      <c r="C53" s="11">
        <v>54.342975699983</v>
      </c>
      <c r="D53" s="9">
        <v>9.7536866000154898</v>
      </c>
      <c r="E53" s="11">
        <v>8.9618705000029806</v>
      </c>
      <c r="F53" s="11">
        <v>120.126749000046</v>
      </c>
      <c r="G53" s="11">
        <v>172.81293519999599</v>
      </c>
      <c r="H53" s="10">
        <v>74.049774500075699</v>
      </c>
      <c r="I53" s="11">
        <v>1361.8389098999901</v>
      </c>
      <c r="J53" s="1"/>
      <c r="M53" s="10">
        <v>8.4830969671969268E-4</v>
      </c>
      <c r="N53" s="10">
        <v>7.2688101578903877E-4</v>
      </c>
      <c r="O53" s="10">
        <v>7.5880739370394229E-4</v>
      </c>
      <c r="P53" s="9">
        <v>1.8196429066679844E-3</v>
      </c>
      <c r="Q53" s="10">
        <v>7.9322605490545265E-4</v>
      </c>
      <c r="R53" s="9">
        <v>5.7538855826083808E-4</v>
      </c>
      <c r="S53" s="11">
        <v>1.6482918190121026E-3</v>
      </c>
      <c r="T53" s="10">
        <v>5.8457440232205808E-4</v>
      </c>
      <c r="U53" s="11">
        <v>1.0571707435841076E-2</v>
      </c>
      <c r="AH53">
        <v>2.7302849979605498E-2</v>
      </c>
      <c r="AI53">
        <v>4.2483500437810948E-3</v>
      </c>
      <c r="AJ53">
        <v>2.4623000063002049E-3</v>
      </c>
      <c r="AK53">
        <v>1466.1371754999836</v>
      </c>
      <c r="AL53">
        <v>0.28910799999721304</v>
      </c>
      <c r="AM53">
        <v>86.344969600031547</v>
      </c>
      <c r="AN53">
        <v>2.3684646500041646</v>
      </c>
      <c r="AO53">
        <v>1703.5315225500344</v>
      </c>
      <c r="AP53">
        <v>13.798038950073451</v>
      </c>
      <c r="AQ53">
        <v>1719.2838518000167</v>
      </c>
    </row>
    <row r="54" spans="1:43" x14ac:dyDescent="0.25">
      <c r="A54" s="10">
        <v>73.368337999971104</v>
      </c>
      <c r="B54" s="10">
        <v>55.730981300002803</v>
      </c>
      <c r="C54" s="10">
        <v>55.928742699965298</v>
      </c>
      <c r="D54" s="11">
        <v>94.644444499979699</v>
      </c>
      <c r="E54" s="10">
        <v>8.0500640000100194</v>
      </c>
      <c r="F54" s="11">
        <v>123.247301900002</v>
      </c>
      <c r="G54" s="11">
        <v>177.81295400002199</v>
      </c>
      <c r="H54" s="9">
        <v>53.393122599925803</v>
      </c>
      <c r="I54" s="11">
        <v>1602.8467805999601</v>
      </c>
      <c r="J54" s="1"/>
      <c r="M54" s="10">
        <v>5.3019458044248878E-4</v>
      </c>
      <c r="N54" s="10">
        <v>5.4350646874459221E-4</v>
      </c>
      <c r="O54" s="10">
        <v>5.0439304433055811E-4</v>
      </c>
      <c r="P54" s="10">
        <v>6.4291361487639909E-4</v>
      </c>
      <c r="Q54" s="10">
        <v>3.7897599342903688E-4</v>
      </c>
      <c r="R54" s="8">
        <v>5.465046117032864E-4</v>
      </c>
      <c r="S54" s="11">
        <v>1.9213061001761684E-3</v>
      </c>
      <c r="T54" s="10">
        <v>4.7378257627560906E-4</v>
      </c>
      <c r="U54" s="11">
        <v>9.7530440575221231E-3</v>
      </c>
      <c r="AH54">
        <v>1.1330199951771602E-2</v>
      </c>
      <c r="AI54">
        <v>3.6012000637128897E-3</v>
      </c>
      <c r="AJ54">
        <v>7.08999999915249E-4</v>
      </c>
      <c r="AK54">
        <v>123.65139309999901</v>
      </c>
      <c r="AL54">
        <v>2.8916849987581299E-2</v>
      </c>
      <c r="AM54">
        <v>0.42820665001636332</v>
      </c>
      <c r="AN54">
        <v>3.1014300009701349E-2</v>
      </c>
      <c r="AO54">
        <v>0.63203854992752861</v>
      </c>
      <c r="AP54">
        <v>0.27606649999506699</v>
      </c>
      <c r="AQ54">
        <v>2.990542149986132</v>
      </c>
    </row>
    <row r="55" spans="1:43" x14ac:dyDescent="0.25">
      <c r="A55" s="11">
        <v>74.379670099995494</v>
      </c>
      <c r="B55" s="11">
        <v>58.655017399985802</v>
      </c>
      <c r="C55" s="11">
        <v>55.7791334000066</v>
      </c>
      <c r="D55" s="10">
        <v>108.22146339999701</v>
      </c>
      <c r="E55" s="11">
        <v>8.5961313999723608</v>
      </c>
      <c r="F55" s="1"/>
      <c r="G55" s="11">
        <v>184.247009499988</v>
      </c>
      <c r="H55" s="1"/>
      <c r="I55" s="11">
        <v>1447.0536656000099</v>
      </c>
      <c r="J55" s="1"/>
      <c r="M55" s="10">
        <v>5.899100503204413E-4</v>
      </c>
      <c r="N55" s="10">
        <v>5.5380740740881254E-4</v>
      </c>
      <c r="O55" s="10">
        <v>5.0277248697513477E-4</v>
      </c>
      <c r="P55" s="10">
        <v>5.4383282607910492E-4</v>
      </c>
      <c r="Q55" s="10">
        <v>5.986590741481893E-4</v>
      </c>
      <c r="R55" s="11">
        <v>3.4680507858823248E-3</v>
      </c>
      <c r="S55" s="11">
        <v>1.7918724239338812E-3</v>
      </c>
      <c r="T55" s="11">
        <v>1.5870326026488406E-2</v>
      </c>
      <c r="U55" s="11">
        <v>9.7744548377578164E-3</v>
      </c>
    </row>
    <row r="56" spans="1:43" x14ac:dyDescent="0.25">
      <c r="A56" s="10">
        <v>7.6895425000111501</v>
      </c>
      <c r="B56" s="10">
        <v>6.9515305000240897</v>
      </c>
      <c r="C56" s="10">
        <v>6.3954631999949898</v>
      </c>
      <c r="D56" s="11">
        <v>114.869289499998</v>
      </c>
      <c r="E56" s="10">
        <v>1.25061049999203</v>
      </c>
      <c r="G56" s="11">
        <v>185.10531559999799</v>
      </c>
      <c r="I56" s="10">
        <v>62.077413700055303</v>
      </c>
      <c r="J56" s="1"/>
      <c r="M56" s="9">
        <v>6.4432422820667149E-4</v>
      </c>
      <c r="N56" s="9">
        <v>5.0400035654515896E-4</v>
      </c>
      <c r="O56" s="9">
        <v>4.8521514991304579E-4</v>
      </c>
      <c r="P56" s="10">
        <v>4.460994192067786E-4</v>
      </c>
      <c r="Q56" s="9">
        <v>5.2054498155037685E-4</v>
      </c>
      <c r="R56" s="11">
        <v>3.4424737050795387E-3</v>
      </c>
      <c r="S56" s="11">
        <v>1.8161231362930335E-3</v>
      </c>
      <c r="T56" s="10">
        <v>5.1091418013849994E-4</v>
      </c>
      <c r="U56" s="11">
        <v>9.7753499395280986E-3</v>
      </c>
    </row>
    <row r="57" spans="1:43" x14ac:dyDescent="0.25">
      <c r="A57" s="1"/>
      <c r="B57" s="1"/>
      <c r="C57" s="1"/>
      <c r="D57" s="10">
        <v>13.0509853999828</v>
      </c>
      <c r="E57" s="1"/>
      <c r="G57" s="11">
        <v>146.44999330001801</v>
      </c>
      <c r="I57" s="10">
        <v>62.442011399951298</v>
      </c>
      <c r="J57" s="1"/>
      <c r="M57" s="11">
        <v>5.1188455392363252E-3</v>
      </c>
      <c r="N57" s="11">
        <v>4.1728476460760168E-3</v>
      </c>
      <c r="O57" s="11">
        <v>4.1041443773116078E-3</v>
      </c>
      <c r="P57" s="9">
        <v>4.3913766151976451E-4</v>
      </c>
      <c r="Q57" s="11">
        <v>3.6713930766091685E-3</v>
      </c>
      <c r="R57" s="11">
        <v>4.2911605701238123E-3</v>
      </c>
      <c r="S57" s="11">
        <v>1.8346490774358876E-3</v>
      </c>
      <c r="T57" s="10">
        <v>7.025062092068505E-4</v>
      </c>
      <c r="U57" s="11">
        <v>1.0043059807522051E-2</v>
      </c>
    </row>
    <row r="58" spans="1:43" x14ac:dyDescent="0.25">
      <c r="D58" s="1"/>
      <c r="G58" s="11">
        <v>148.10349639999899</v>
      </c>
      <c r="I58" s="1"/>
      <c r="J58" s="1"/>
      <c r="M58" s="10">
        <v>4.9890070719414599E-3</v>
      </c>
      <c r="N58" s="10">
        <v>4.0552267554393364E-3</v>
      </c>
      <c r="O58" s="10">
        <v>4.2239062533015103E-3</v>
      </c>
      <c r="P58" s="11">
        <v>4.261151884200608E-3</v>
      </c>
      <c r="Q58" s="10">
        <v>3.2978549774723555E-3</v>
      </c>
      <c r="R58" s="11">
        <v>4.402632774880403E-3</v>
      </c>
      <c r="S58" s="11">
        <v>1.8877312143026307E-3</v>
      </c>
      <c r="T58" s="9">
        <v>5.0653766886693422E-4</v>
      </c>
      <c r="U58" s="11">
        <v>1.182040398672537E-2</v>
      </c>
    </row>
    <row r="59" spans="1:43" x14ac:dyDescent="0.25">
      <c r="G59" s="11">
        <v>144.78897110000199</v>
      </c>
      <c r="J59" s="1"/>
      <c r="M59" s="11">
        <v>5.0577771045828565E-3</v>
      </c>
      <c r="N59" s="11">
        <v>4.267992243322841E-3</v>
      </c>
      <c r="O59" s="11">
        <v>4.2126073106265845E-3</v>
      </c>
      <c r="P59" s="10">
        <v>4.8724264283461797E-3</v>
      </c>
      <c r="Q59" s="11">
        <v>3.5215614092471777E-3</v>
      </c>
      <c r="R59" s="1"/>
      <c r="S59" s="11">
        <v>1.9560376404015966E-3</v>
      </c>
      <c r="T59" s="1"/>
      <c r="U59" s="11">
        <v>1.0671487209439601E-2</v>
      </c>
    </row>
    <row r="60" spans="1:43" x14ac:dyDescent="0.25">
      <c r="G60" s="11">
        <v>144.29123480000999</v>
      </c>
      <c r="J60" s="1"/>
      <c r="M60" s="10">
        <v>5.2288470692310278E-4</v>
      </c>
      <c r="N60" s="10">
        <v>5.058233646237422E-4</v>
      </c>
      <c r="O60" s="10">
        <v>4.8300454648402609E-4</v>
      </c>
      <c r="P60" s="11">
        <v>5.1717297510241777E-3</v>
      </c>
      <c r="Q60" s="10">
        <v>5.1233531339288407E-4</v>
      </c>
      <c r="S60" s="11">
        <v>1.9651497505148736E-3</v>
      </c>
      <c r="U60" s="10">
        <v>4.5779803613610104E-4</v>
      </c>
    </row>
    <row r="61" spans="1:43" x14ac:dyDescent="0.25">
      <c r="G61" s="11">
        <v>144.56018339999699</v>
      </c>
      <c r="J61" s="1"/>
      <c r="M61" s="1"/>
      <c r="N61" s="1"/>
      <c r="O61" s="1"/>
      <c r="P61" s="10">
        <v>5.8759107649285485E-4</v>
      </c>
      <c r="Q61" s="1"/>
      <c r="S61" s="11">
        <v>1.5547698717542308E-3</v>
      </c>
      <c r="U61" s="10">
        <v>4.604868097341541E-4</v>
      </c>
    </row>
    <row r="62" spans="1:43" x14ac:dyDescent="0.25">
      <c r="G62" s="11">
        <v>149.39616479998199</v>
      </c>
      <c r="J62" s="1"/>
      <c r="P62" s="1"/>
      <c r="S62" s="11">
        <v>1.572324101322791E-3</v>
      </c>
      <c r="U62" s="1"/>
    </row>
    <row r="63" spans="1:43" x14ac:dyDescent="0.25">
      <c r="G63" s="11">
        <v>148.931702699977</v>
      </c>
      <c r="J63" s="1"/>
      <c r="S63" s="11">
        <v>1.5371358165063803E-3</v>
      </c>
    </row>
    <row r="64" spans="1:43" x14ac:dyDescent="0.25">
      <c r="G64" s="11">
        <v>147.40497339999999</v>
      </c>
      <c r="J64" s="1"/>
      <c r="S64" s="11">
        <v>1.5318516550949105E-3</v>
      </c>
    </row>
    <row r="65" spans="7:19" x14ac:dyDescent="0.25">
      <c r="G65" s="11">
        <v>148.85362429998301</v>
      </c>
      <c r="J65" s="1"/>
      <c r="S65" s="11">
        <v>1.5347069176380342E-3</v>
      </c>
    </row>
    <row r="66" spans="7:19" x14ac:dyDescent="0.25">
      <c r="G66" s="11">
        <v>153.666929400002</v>
      </c>
      <c r="J66" s="1"/>
      <c r="S66" s="11">
        <v>1.5860475699087202E-3</v>
      </c>
    </row>
    <row r="67" spans="7:19" x14ac:dyDescent="0.25">
      <c r="G67" s="11">
        <v>150.450335800007</v>
      </c>
      <c r="J67" s="1"/>
      <c r="S67" s="11">
        <v>1.58111666029659E-3</v>
      </c>
    </row>
    <row r="68" spans="7:19" x14ac:dyDescent="0.25">
      <c r="G68" s="11">
        <v>151.132807099958</v>
      </c>
      <c r="J68" s="1"/>
      <c r="S68" s="11">
        <v>1.5649083105081002E-3</v>
      </c>
    </row>
    <row r="69" spans="7:19" x14ac:dyDescent="0.25">
      <c r="G69" s="11">
        <v>150.71126039995499</v>
      </c>
      <c r="J69" s="1"/>
      <c r="S69" s="11">
        <v>1.5802877497503346E-3</v>
      </c>
    </row>
    <row r="70" spans="7:19" x14ac:dyDescent="0.25">
      <c r="G70" s="11">
        <v>158.00394680001699</v>
      </c>
      <c r="J70" s="1"/>
      <c r="S70" s="11">
        <f>G66/94194</f>
        <v>1.6313876616345204E-3</v>
      </c>
    </row>
    <row r="71" spans="7:19" x14ac:dyDescent="0.25">
      <c r="G71" s="9">
        <v>46.646183900011202</v>
      </c>
      <c r="J71" s="1"/>
      <c r="S71" s="11">
        <f>G67/94194</f>
        <v>1.5972390576895238E-3</v>
      </c>
    </row>
    <row r="72" spans="7:19" x14ac:dyDescent="0.25">
      <c r="G72" s="9">
        <v>48.038566500006702</v>
      </c>
      <c r="J72" s="1"/>
      <c r="S72" s="11">
        <f t="shared" ref="S72:S78" si="172">G68/94194</f>
        <v>1.6044844374371828E-3</v>
      </c>
    </row>
    <row r="73" spans="7:19" x14ac:dyDescent="0.25">
      <c r="G73" s="9">
        <v>50.4555548999924</v>
      </c>
      <c r="J73" s="1"/>
      <c r="S73" s="11">
        <f t="shared" si="172"/>
        <v>1.6000091343392892E-3</v>
      </c>
    </row>
    <row r="74" spans="7:19" x14ac:dyDescent="0.25">
      <c r="G74" s="10">
        <v>47.4684321999666</v>
      </c>
      <c r="J74" s="1"/>
      <c r="S74" s="11">
        <f t="shared" si="172"/>
        <v>1.6774311187550905E-3</v>
      </c>
    </row>
    <row r="75" spans="7:19" x14ac:dyDescent="0.25">
      <c r="S75" s="9">
        <f t="shared" si="172"/>
        <v>4.9521396161126185E-4</v>
      </c>
    </row>
    <row r="76" spans="7:19" x14ac:dyDescent="0.25">
      <c r="S76" s="9">
        <f t="shared" si="172"/>
        <v>5.0999603477935645E-4</v>
      </c>
    </row>
    <row r="77" spans="7:19" x14ac:dyDescent="0.25">
      <c r="S77" s="9">
        <f t="shared" si="172"/>
        <v>5.3565572010948041E-4</v>
      </c>
    </row>
    <row r="78" spans="7:19" x14ac:dyDescent="0.25">
      <c r="S78" s="10">
        <f t="shared" si="172"/>
        <v>5.0394326814835971E-4</v>
      </c>
    </row>
    <row r="81" spans="12:32" x14ac:dyDescent="0.25">
      <c r="M81" t="s">
        <v>144</v>
      </c>
      <c r="N81" t="s">
        <v>145</v>
      </c>
      <c r="O81" t="s">
        <v>146</v>
      </c>
      <c r="P81" t="s">
        <v>147</v>
      </c>
      <c r="Q81" t="s">
        <v>148</v>
      </c>
      <c r="R81" t="s">
        <v>135</v>
      </c>
      <c r="S81" t="s">
        <v>149</v>
      </c>
      <c r="T81" t="s">
        <v>137</v>
      </c>
      <c r="U81" t="s">
        <v>138</v>
      </c>
      <c r="X81" t="s">
        <v>144</v>
      </c>
      <c r="Y81" t="s">
        <v>145</v>
      </c>
      <c r="Z81" t="s">
        <v>146</v>
      </c>
      <c r="AA81" t="s">
        <v>147</v>
      </c>
      <c r="AB81" t="s">
        <v>148</v>
      </c>
      <c r="AC81" t="s">
        <v>135</v>
      </c>
      <c r="AD81" t="s">
        <v>149</v>
      </c>
      <c r="AE81" t="s">
        <v>137</v>
      </c>
      <c r="AF81" t="s">
        <v>138</v>
      </c>
    </row>
    <row r="82" spans="12:32" x14ac:dyDescent="0.25">
      <c r="L82" t="s">
        <v>164</v>
      </c>
      <c r="M82">
        <f>AVERAGE(M53,M54,M55,M58,M60)</f>
        <v>1.4960612212694372E-3</v>
      </c>
      <c r="N82">
        <f>AVERAGE(N53,N54,N55,N58,N60)</f>
        <v>1.2770490024011046E-3</v>
      </c>
      <c r="O82">
        <f>AVERAGE(O53,O54,O55,O58,O60)</f>
        <v>1.2945767449590343E-3</v>
      </c>
      <c r="P82">
        <f>AVERAGE(P54,P55,P56,P59,P61)</f>
        <v>1.4185726730002635E-3</v>
      </c>
      <c r="Q82">
        <f>AVERAGE(Q53,Q54,Q55,Q58,Q60)</f>
        <v>1.1162102826695838E-3</v>
      </c>
      <c r="R82">
        <f>AVERAGE(R52)</f>
        <v>5.5236627491637492E-4</v>
      </c>
      <c r="S82">
        <f>AVERAGE(S78)</f>
        <v>5.0394326814835971E-4</v>
      </c>
      <c r="T82">
        <f>AVERAGE(T53,T54,T56,T57)</f>
        <v>5.6794434198575441E-4</v>
      </c>
      <c r="U82">
        <f>AVERAGE(U60,U61)</f>
        <v>4.5914242293512757E-4</v>
      </c>
      <c r="W82" t="s">
        <v>164</v>
      </c>
      <c r="X82">
        <v>5</v>
      </c>
      <c r="Y82">
        <v>5</v>
      </c>
      <c r="Z82">
        <v>5</v>
      </c>
      <c r="AA82">
        <v>5</v>
      </c>
      <c r="AB82">
        <v>5</v>
      </c>
      <c r="AC82">
        <v>1</v>
      </c>
      <c r="AD82">
        <v>1</v>
      </c>
      <c r="AE82">
        <v>4</v>
      </c>
      <c r="AF82">
        <v>2</v>
      </c>
    </row>
    <row r="83" spans="12:32" x14ac:dyDescent="0.25">
      <c r="L83" t="s">
        <v>165</v>
      </c>
      <c r="M83">
        <f>AVERAGE(M57,M59)</f>
        <v>5.0883113219095909E-3</v>
      </c>
      <c r="N83">
        <f>AVERAGE(N57,N59)</f>
        <v>4.2204199446994294E-3</v>
      </c>
      <c r="O83">
        <f>AVERAGE(O57,O59)</f>
        <v>4.1583758439690966E-3</v>
      </c>
      <c r="P83">
        <f>AVERAGE(P58,P60)</f>
        <v>4.7164408176123933E-3</v>
      </c>
      <c r="Q83">
        <f>AVERAGE(Q57,Q59)</f>
        <v>3.5964772429281731E-3</v>
      </c>
      <c r="R83">
        <f>AVERAGE(R55:R58)</f>
        <v>3.9010794589915197E-3</v>
      </c>
      <c r="S83">
        <f>AVERAGE(S51:S74)</f>
        <v>1.6632034938973215E-3</v>
      </c>
      <c r="T83">
        <f>AVERAGE(T55)</f>
        <v>1.5870326026488406E-2</v>
      </c>
      <c r="U83">
        <f>AVERAGE(U52:U59)</f>
        <v>1.0366271645556747E-2</v>
      </c>
      <c r="W83" t="s">
        <v>165</v>
      </c>
      <c r="X83">
        <v>2</v>
      </c>
      <c r="Y83">
        <v>2</v>
      </c>
      <c r="Z83">
        <v>2</v>
      </c>
      <c r="AA83">
        <v>2</v>
      </c>
      <c r="AB83">
        <v>2</v>
      </c>
      <c r="AC83">
        <v>4</v>
      </c>
      <c r="AD83">
        <v>24</v>
      </c>
      <c r="AE83">
        <v>1</v>
      </c>
      <c r="AF83">
        <v>8</v>
      </c>
    </row>
    <row r="84" spans="12:32" x14ac:dyDescent="0.25">
      <c r="L84" t="s">
        <v>166</v>
      </c>
      <c r="M84">
        <f>AVERAGE(M48:M50)</f>
        <v>5.8479147286899177E-4</v>
      </c>
      <c r="N84">
        <f>AVERAGE(N48:N50)</f>
        <v>5.1565459264126174E-4</v>
      </c>
      <c r="O84">
        <f>AVERAGE(O48:O50)</f>
        <v>5.6118875714392634E-4</v>
      </c>
      <c r="P84">
        <f>AVERAGE(P48:P50)</f>
        <v>6.0914593969918507E-4</v>
      </c>
      <c r="Q84">
        <f>AVERAGE(Q48:Q50)</f>
        <v>5.4157161000349175E-4</v>
      </c>
      <c r="R84">
        <f>AVERAGE(R48:R49,R54)</f>
        <v>5.852692053067908E-4</v>
      </c>
      <c r="S84">
        <f>AVERAGE(S48)</f>
        <v>4.368459657727318E-4</v>
      </c>
      <c r="T84">
        <f>AVERAGE(T48:T50)</f>
        <v>5.717895128136216E-4</v>
      </c>
      <c r="U84">
        <f>AVERAGE(U48:U50)</f>
        <v>4.446070656341952E-4</v>
      </c>
      <c r="W84" t="s">
        <v>166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1</v>
      </c>
      <c r="AE84">
        <v>3</v>
      </c>
      <c r="AF84">
        <v>3</v>
      </c>
    </row>
    <row r="85" spans="12:32" x14ac:dyDescent="0.25">
      <c r="L85" t="s">
        <v>167</v>
      </c>
      <c r="M85">
        <f>AVERAGE(M51,M52,M56)</f>
        <v>6.2507925336475654E-4</v>
      </c>
      <c r="N85">
        <f>AVERAGE(N51,N52,N56)</f>
        <v>5.1805820175086878E-4</v>
      </c>
      <c r="O85">
        <f>AVERAGE(O51,O52,O56)</f>
        <v>5.5828084988519789E-4</v>
      </c>
      <c r="P85">
        <f>AVERAGE(P51,P52,P57)</f>
        <v>4.9389513754466701E-4</v>
      </c>
      <c r="Q85">
        <f>AVERAGE(Q51,Q52,Q56)</f>
        <v>5.4662979651973773E-4</v>
      </c>
      <c r="R85">
        <f>AVERAGE(R50,R51,R53)</f>
        <v>5.6893233788148773E-4</v>
      </c>
      <c r="S85">
        <f>AVERAGE(S49:S50,S75:S77)</f>
        <v>4.9018486145614769E-4</v>
      </c>
      <c r="T85">
        <f>AVERAGE(T51,T52,T58)</f>
        <v>5.4057797194371744E-4</v>
      </c>
      <c r="U85">
        <f>AVERAGE(U51)</f>
        <v>4.6669148451315191E-4</v>
      </c>
      <c r="W85" t="s">
        <v>167</v>
      </c>
      <c r="X85">
        <v>3</v>
      </c>
      <c r="Y85">
        <v>3</v>
      </c>
      <c r="Z85">
        <v>3</v>
      </c>
      <c r="AA85">
        <v>4</v>
      </c>
      <c r="AB85">
        <v>3</v>
      </c>
      <c r="AC85">
        <v>3</v>
      </c>
      <c r="AD85">
        <v>5</v>
      </c>
      <c r="AE85">
        <v>3</v>
      </c>
      <c r="AF8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6197-EEC0-4056-86E0-A419C67A7003}">
  <dimension ref="B1:K24"/>
  <sheetViews>
    <sheetView zoomScale="80" zoomScaleNormal="80" workbookViewId="0">
      <selection activeCell="I37" sqref="I37"/>
    </sheetView>
  </sheetViews>
  <sheetFormatPr defaultRowHeight="15" x14ac:dyDescent="0.25"/>
  <cols>
    <col min="2" max="2" width="21.5703125" bestFit="1" customWidth="1"/>
    <col min="9" max="10" width="13" bestFit="1" customWidth="1"/>
  </cols>
  <sheetData>
    <row r="1" spans="2:11" x14ac:dyDescent="0.25">
      <c r="C1" s="13">
        <v>10</v>
      </c>
      <c r="D1">
        <v>20</v>
      </c>
      <c r="E1" s="13">
        <v>30</v>
      </c>
      <c r="F1">
        <v>40</v>
      </c>
      <c r="G1" s="13">
        <v>50</v>
      </c>
      <c r="H1">
        <v>60</v>
      </c>
      <c r="I1" s="13">
        <v>70</v>
      </c>
      <c r="J1">
        <v>100</v>
      </c>
      <c r="K1" s="13"/>
    </row>
    <row r="2" spans="2:11" x14ac:dyDescent="0.25">
      <c r="B2" t="s">
        <v>26</v>
      </c>
      <c r="C2">
        <v>1.6242999998212299E-2</v>
      </c>
      <c r="D2">
        <v>2.79456999996909E-2</v>
      </c>
      <c r="E2">
        <v>4.1685500000312403E-2</v>
      </c>
      <c r="F2">
        <v>4.7892499998852103E-2</v>
      </c>
      <c r="G2">
        <v>9.0801999998802702E-2</v>
      </c>
      <c r="H2">
        <v>9.8476799998024903E-2</v>
      </c>
      <c r="I2">
        <v>0.12806870000349499</v>
      </c>
      <c r="J2" s="1">
        <v>0.12740060000214701</v>
      </c>
    </row>
    <row r="3" spans="2:11" x14ac:dyDescent="0.25">
      <c r="B3" t="s">
        <v>27</v>
      </c>
      <c r="C3">
        <v>7.8660894999993598</v>
      </c>
      <c r="D3">
        <v>13.6376661000031</v>
      </c>
      <c r="E3">
        <v>19.553539699998499</v>
      </c>
      <c r="F3">
        <v>26.619091500004199</v>
      </c>
      <c r="G3">
        <v>46.840328000005599</v>
      </c>
      <c r="H3">
        <v>54.060522399995499</v>
      </c>
      <c r="I3">
        <v>66.839149700004697</v>
      </c>
      <c r="J3" s="1">
        <v>60.7076077000238</v>
      </c>
    </row>
    <row r="4" spans="2:11" x14ac:dyDescent="0.25">
      <c r="B4" t="s">
        <v>28</v>
      </c>
      <c r="C4">
        <v>8.6793015000002907</v>
      </c>
      <c r="D4">
        <v>12.9942203999999</v>
      </c>
      <c r="E4">
        <v>18.464692700006701</v>
      </c>
      <c r="F4">
        <v>26.337335700001798</v>
      </c>
      <c r="G4">
        <v>45.789183300003003</v>
      </c>
      <c r="H4">
        <v>53.214089599998204</v>
      </c>
      <c r="I4">
        <v>64.266466100001693</v>
      </c>
      <c r="J4" s="1">
        <v>59.646428800013297</v>
      </c>
    </row>
    <row r="5" spans="2:11" x14ac:dyDescent="0.25">
      <c r="B5" t="s">
        <v>29</v>
      </c>
      <c r="C5">
        <v>10.377147400002199</v>
      </c>
      <c r="D5">
        <v>12.565344999999001</v>
      </c>
      <c r="E5">
        <v>18.6828660999963</v>
      </c>
      <c r="F5">
        <v>25.8347324999995</v>
      </c>
      <c r="G5">
        <v>46.4337279000028</v>
      </c>
      <c r="H5">
        <v>52.383106300003398</v>
      </c>
      <c r="I5">
        <v>64.712648000000598</v>
      </c>
      <c r="J5" s="1">
        <v>60.512117799953501</v>
      </c>
    </row>
    <row r="6" spans="2:11" x14ac:dyDescent="0.25">
      <c r="B6" t="s">
        <v>30</v>
      </c>
      <c r="C6">
        <v>8.0381196000016608</v>
      </c>
      <c r="D6">
        <v>13.460540699998001</v>
      </c>
      <c r="E6">
        <v>19.817442300001801</v>
      </c>
      <c r="F6">
        <v>26.335088799998601</v>
      </c>
      <c r="G6">
        <v>48.197153000000903</v>
      </c>
      <c r="H6">
        <v>56.1266449000031</v>
      </c>
      <c r="I6">
        <v>80.5087958000003</v>
      </c>
      <c r="J6" s="1">
        <v>63.283365299983402</v>
      </c>
    </row>
    <row r="7" spans="2:11" x14ac:dyDescent="0.25">
      <c r="B7" t="s">
        <v>116</v>
      </c>
      <c r="C7">
        <v>32.2998501000001</v>
      </c>
      <c r="D7">
        <v>81.710207899999602</v>
      </c>
      <c r="E7">
        <v>161.51454209999699</v>
      </c>
      <c r="F7">
        <v>279.817686399997</v>
      </c>
      <c r="G7">
        <v>554.87465820000205</v>
      </c>
      <c r="H7">
        <v>766.76283089999902</v>
      </c>
      <c r="I7">
        <v>904.16441499999996</v>
      </c>
      <c r="J7" s="1">
        <v>1426.6022946999799</v>
      </c>
    </row>
    <row r="8" spans="2:11" x14ac:dyDescent="0.25">
      <c r="B8" t="s">
        <v>117</v>
      </c>
      <c r="C8">
        <v>30.416275399998899</v>
      </c>
      <c r="D8">
        <v>84.203488499999295</v>
      </c>
      <c r="E8">
        <v>161.65575769999799</v>
      </c>
      <c r="F8">
        <v>263.91097729999399</v>
      </c>
      <c r="G8">
        <v>527.28601299999696</v>
      </c>
      <c r="H8">
        <v>811.63243699999998</v>
      </c>
      <c r="I8">
        <v>910.56341199999997</v>
      </c>
      <c r="J8" s="1">
        <v>1433.52352830005</v>
      </c>
    </row>
    <row r="9" spans="2:11" x14ac:dyDescent="0.25">
      <c r="B9" t="s">
        <v>118</v>
      </c>
      <c r="C9">
        <v>30.014216999999899</v>
      </c>
      <c r="D9">
        <v>78.888297499997805</v>
      </c>
      <c r="E9">
        <v>157.990457599997</v>
      </c>
      <c r="F9">
        <v>252.15966869999801</v>
      </c>
      <c r="G9">
        <v>540.13691110000195</v>
      </c>
      <c r="H9">
        <v>838.60210009999696</v>
      </c>
      <c r="I9">
        <v>924.87256260000004</v>
      </c>
      <c r="J9" s="1">
        <v>1322.5127742</v>
      </c>
    </row>
    <row r="10" spans="2:11" x14ac:dyDescent="0.25">
      <c r="B10" t="s">
        <v>119</v>
      </c>
      <c r="C10">
        <v>28.855204199997299</v>
      </c>
      <c r="D10">
        <v>81.170705000000396</v>
      </c>
      <c r="E10">
        <v>153.70095920000301</v>
      </c>
      <c r="F10">
        <v>254.73741780000199</v>
      </c>
      <c r="G10">
        <v>540.95231529999705</v>
      </c>
      <c r="H10">
        <v>829.52510970000003</v>
      </c>
      <c r="I10">
        <v>915.835284</v>
      </c>
      <c r="J10" s="1">
        <v>1325.41607599996</v>
      </c>
    </row>
    <row r="11" spans="2:11" x14ac:dyDescent="0.25">
      <c r="B11" t="s">
        <v>120</v>
      </c>
      <c r="C11">
        <v>28.807240999998601</v>
      </c>
      <c r="D11">
        <v>81.717090599999196</v>
      </c>
      <c r="E11">
        <v>146.76203749999601</v>
      </c>
      <c r="F11">
        <v>307.166601699995</v>
      </c>
      <c r="G11">
        <v>545.03638369999601</v>
      </c>
      <c r="H11">
        <v>837.08349090000399</v>
      </c>
      <c r="I11">
        <v>901.37214812399998</v>
      </c>
      <c r="J11" s="1">
        <v>1325.5374518000101</v>
      </c>
    </row>
    <row r="12" spans="2:11" x14ac:dyDescent="0.25">
      <c r="B12" t="s">
        <v>121</v>
      </c>
      <c r="C12">
        <v>29.371301999999499</v>
      </c>
      <c r="D12">
        <v>75.213766000000703</v>
      </c>
      <c r="E12">
        <v>156.801832900004</v>
      </c>
      <c r="F12">
        <v>352.851294600004</v>
      </c>
      <c r="G12">
        <v>530.96997049999402</v>
      </c>
      <c r="H12">
        <v>763.07002659999796</v>
      </c>
      <c r="I12">
        <v>898.1236126412</v>
      </c>
      <c r="J12" s="1">
        <v>1361.8389098999901</v>
      </c>
    </row>
    <row r="13" spans="2:11" x14ac:dyDescent="0.25">
      <c r="B13" t="s">
        <v>122</v>
      </c>
      <c r="C13">
        <v>29.5888929000029</v>
      </c>
      <c r="D13">
        <v>78.350542500000302</v>
      </c>
      <c r="E13">
        <v>155.30691000000601</v>
      </c>
      <c r="F13">
        <v>350.59152940000001</v>
      </c>
      <c r="G13">
        <v>537.51375900000096</v>
      </c>
      <c r="H13">
        <v>796.01588180000499</v>
      </c>
      <c r="I13">
        <v>909.14271242141206</v>
      </c>
      <c r="J13" s="1">
        <v>1602.8467805999601</v>
      </c>
    </row>
    <row r="14" spans="2:11" x14ac:dyDescent="0.25">
      <c r="B14" t="s">
        <v>123</v>
      </c>
      <c r="C14">
        <v>36.920180900000503</v>
      </c>
      <c r="D14">
        <v>95.138044800005403</v>
      </c>
      <c r="E14">
        <v>189.842855199996</v>
      </c>
      <c r="F14">
        <v>390.39642519999302</v>
      </c>
      <c r="G14">
        <v>584.06416390000197</v>
      </c>
      <c r="H14">
        <v>879.70825570000295</v>
      </c>
      <c r="I14">
        <v>919.48741233999999</v>
      </c>
      <c r="J14" s="1">
        <v>1447.0536656000099</v>
      </c>
    </row>
    <row r="15" spans="2:11" x14ac:dyDescent="0.25">
      <c r="B15" t="s">
        <v>124</v>
      </c>
      <c r="C15">
        <v>6.3514850999999899</v>
      </c>
      <c r="D15">
        <v>12.5549295000018</v>
      </c>
      <c r="E15">
        <v>19.036082599996</v>
      </c>
      <c r="F15">
        <v>33.737285100003596</v>
      </c>
      <c r="G15">
        <v>43.666893000001402</v>
      </c>
      <c r="H15">
        <v>56.502419900003503</v>
      </c>
      <c r="I15">
        <v>60.153233999999998</v>
      </c>
      <c r="J15" s="1">
        <v>62.077413700055303</v>
      </c>
    </row>
    <row r="16" spans="2:11" x14ac:dyDescent="0.25">
      <c r="B16" t="s">
        <v>168</v>
      </c>
      <c r="C16">
        <v>6.3732990000025804</v>
      </c>
      <c r="D16">
        <v>12.6416023000056</v>
      </c>
      <c r="E16">
        <v>19.021521499998901</v>
      </c>
      <c r="F16">
        <v>35.279129100002997</v>
      </c>
      <c r="G16">
        <v>43.371586699999099</v>
      </c>
      <c r="H16">
        <v>54.976592599996302</v>
      </c>
      <c r="I16">
        <v>71.41789</v>
      </c>
      <c r="J16" s="1">
        <v>62.442011399951298</v>
      </c>
    </row>
    <row r="17" spans="2:10" x14ac:dyDescent="0.25">
      <c r="B17" t="s">
        <v>125</v>
      </c>
      <c r="C17">
        <v>6.48040469999978</v>
      </c>
      <c r="D17">
        <v>12.7656635999956</v>
      </c>
      <c r="E17">
        <v>18.938442300001</v>
      </c>
      <c r="F17">
        <v>36.266286999998499</v>
      </c>
      <c r="G17">
        <v>43.888108699997197</v>
      </c>
      <c r="H17">
        <v>55.043534199998199</v>
      </c>
      <c r="I17">
        <v>67.964274099999997</v>
      </c>
      <c r="J17" s="1">
        <v>3.3018957999884102</v>
      </c>
    </row>
    <row r="18" spans="2:10" x14ac:dyDescent="0.25">
      <c r="B18" t="s">
        <v>33</v>
      </c>
      <c r="C18">
        <v>0.32828349999908801</v>
      </c>
      <c r="D18">
        <v>0.66732079999928795</v>
      </c>
      <c r="E18">
        <v>1.03061189999425</v>
      </c>
      <c r="F18">
        <v>1.79343610000069</v>
      </c>
      <c r="G18">
        <v>2.25283060000219</v>
      </c>
      <c r="H18">
        <v>2.8924396000002099</v>
      </c>
      <c r="I18">
        <v>3.2456261999999998</v>
      </c>
      <c r="J18" s="1">
        <v>6.9736141399999996</v>
      </c>
    </row>
    <row r="19" spans="2:10" x14ac:dyDescent="0.25">
      <c r="B19" t="s">
        <v>169</v>
      </c>
      <c r="C19">
        <f>SUM(C2:C18)</f>
        <v>300.78353680000089</v>
      </c>
      <c r="D19">
        <f t="shared" ref="D19:I19" si="0">SUM(D2:D18)</f>
        <v>747.70737690000476</v>
      </c>
      <c r="E19">
        <f t="shared" si="0"/>
        <v>1418.1622367999908</v>
      </c>
      <c r="F19">
        <f t="shared" si="0"/>
        <v>2663.8818793999917</v>
      </c>
      <c r="G19">
        <f t="shared" si="0"/>
        <v>4681.3647879000018</v>
      </c>
      <c r="H19">
        <f t="shared" si="0"/>
        <v>6907.6979590000028</v>
      </c>
      <c r="I19">
        <f t="shared" si="0"/>
        <v>7762.7977117266228</v>
      </c>
      <c r="J19">
        <f>SUM(J2:J18)</f>
        <v>11624.403336339932</v>
      </c>
    </row>
    <row r="21" spans="2:10" x14ac:dyDescent="0.25">
      <c r="B21" t="s">
        <v>164</v>
      </c>
      <c r="C21">
        <f>SUM(C16:C17)</f>
        <v>12.85370370000236</v>
      </c>
      <c r="D21">
        <f t="shared" ref="D21:J21" si="1">SUM(D16:D17)</f>
        <v>25.4072659000012</v>
      </c>
      <c r="E21">
        <f t="shared" si="1"/>
        <v>37.959963799999898</v>
      </c>
      <c r="F21">
        <f t="shared" si="1"/>
        <v>71.545416100001489</v>
      </c>
      <c r="G21">
        <f t="shared" si="1"/>
        <v>87.259695399996303</v>
      </c>
      <c r="H21">
        <f t="shared" si="1"/>
        <v>110.0201267999945</v>
      </c>
      <c r="I21">
        <f t="shared" si="1"/>
        <v>139.38216410000001</v>
      </c>
      <c r="J21">
        <f t="shared" si="1"/>
        <v>65.743907199939713</v>
      </c>
    </row>
    <row r="22" spans="2:10" x14ac:dyDescent="0.25">
      <c r="B22" t="s">
        <v>165</v>
      </c>
      <c r="C22">
        <f>SUM(C7:C14)</f>
        <v>246.27316349999771</v>
      </c>
      <c r="D22">
        <f t="shared" ref="D22:J22" si="2">SUM(D7:D14)</f>
        <v>656.39214280000283</v>
      </c>
      <c r="E22">
        <f t="shared" si="2"/>
        <v>1283.5753521999968</v>
      </c>
      <c r="F22">
        <f t="shared" si="2"/>
        <v>2451.6316010999826</v>
      </c>
      <c r="G22">
        <f t="shared" si="2"/>
        <v>4360.8341746999904</v>
      </c>
      <c r="H22">
        <f t="shared" si="2"/>
        <v>6522.400132700006</v>
      </c>
      <c r="I22">
        <f t="shared" si="2"/>
        <v>7283.5615591266123</v>
      </c>
      <c r="J22">
        <f t="shared" si="2"/>
        <v>11245.33148109996</v>
      </c>
    </row>
    <row r="23" spans="2:10" x14ac:dyDescent="0.25">
      <c r="B23" t="s">
        <v>166</v>
      </c>
      <c r="C23">
        <f>SUM(C3:C5)</f>
        <v>26.922538400001848</v>
      </c>
      <c r="D23">
        <f t="shared" ref="D23:J23" si="3">SUM(D3:D5)</f>
        <v>39.197231500001998</v>
      </c>
      <c r="E23">
        <f t="shared" si="3"/>
        <v>56.701098500001507</v>
      </c>
      <c r="F23">
        <f t="shared" si="3"/>
        <v>78.791159700005494</v>
      </c>
      <c r="G23">
        <f t="shared" si="3"/>
        <v>139.0632392000114</v>
      </c>
      <c r="H23">
        <f t="shared" si="3"/>
        <v>159.6577182999971</v>
      </c>
      <c r="I23">
        <f t="shared" si="3"/>
        <v>195.81826380000697</v>
      </c>
      <c r="J23">
        <f t="shared" si="3"/>
        <v>180.8661542999906</v>
      </c>
    </row>
    <row r="24" spans="2:10" x14ac:dyDescent="0.25">
      <c r="B24" t="s">
        <v>167</v>
      </c>
      <c r="C24">
        <f>SUM(scale!C6)</f>
        <v>8.0381196000016608</v>
      </c>
      <c r="D24">
        <f>SUM(scale!D6)</f>
        <v>13.460540699998001</v>
      </c>
      <c r="E24">
        <f>SUM(scale!E6)</f>
        <v>19.817442300001801</v>
      </c>
      <c r="F24">
        <f>SUM(scale!F6)</f>
        <v>26.335088799998601</v>
      </c>
      <c r="G24">
        <f>SUM(scale!G6)</f>
        <v>48.197153000000903</v>
      </c>
      <c r="H24">
        <f>SUM(scale!H6)</f>
        <v>56.1266449000031</v>
      </c>
      <c r="I24">
        <f>SUM(scale!I6)</f>
        <v>80.5087958000003</v>
      </c>
      <c r="J24">
        <f>SUM(scale!J6)</f>
        <v>63.283365299983402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9E94-DC5B-4E95-9272-F5691B9DD896}">
  <dimension ref="A1:AMJ47"/>
  <sheetViews>
    <sheetView zoomScale="80" zoomScaleNormal="80" workbookViewId="0">
      <selection activeCell="T13" activeCellId="8" sqref="D13 F13 H13 J13 L13 N13 P13 R13 T1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s="1" t="s">
        <v>11</v>
      </c>
      <c r="B2" s="1">
        <v>4.3064999626949403E-3</v>
      </c>
      <c r="C2" s="1">
        <v>3.9619999006390501E-4</v>
      </c>
      <c r="D2" s="1">
        <v>1.11565999686717E-2</v>
      </c>
      <c r="E2" s="1">
        <v>0.119157099979929</v>
      </c>
      <c r="F2" s="1">
        <v>9.0244999155402097E-3</v>
      </c>
      <c r="G2" s="1">
        <v>3.30700073391199E-4</v>
      </c>
      <c r="H2" s="1">
        <v>5.8881099917925797E-2</v>
      </c>
      <c r="I2" s="1">
        <v>1.17164000403136E-2</v>
      </c>
      <c r="J2" s="1">
        <v>0.50931999995373101</v>
      </c>
      <c r="K2" s="1">
        <v>6.8158999783918201E-3</v>
      </c>
      <c r="L2" s="1">
        <v>1.43235001014545E-2</v>
      </c>
      <c r="M2" s="1">
        <v>5.6236999807879303E-3</v>
      </c>
      <c r="N2" s="1">
        <v>6.03449996560812E-3</v>
      </c>
      <c r="O2" s="1">
        <v>0.81357989995740299</v>
      </c>
      <c r="P2" s="1">
        <v>5.0529500003904097E-2</v>
      </c>
      <c r="Q2" s="1">
        <v>3.83949989918619E-3</v>
      </c>
      <c r="R2" s="1">
        <v>0.178957699914462</v>
      </c>
      <c r="S2" s="1">
        <v>3.4480800037272198E-2</v>
      </c>
      <c r="T2" s="1">
        <v>1.5857348999706999</v>
      </c>
      <c r="U2" s="1">
        <v>8.6383000016212394E-3</v>
      </c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5">
      <c r="A3" s="1" t="s">
        <v>12</v>
      </c>
      <c r="B3" s="1">
        <v>2.4242999497801E-3</v>
      </c>
      <c r="C3" s="1">
        <v>7.4609997682273301E-4</v>
      </c>
      <c r="D3" s="1">
        <v>1.1364799924194801E-2</v>
      </c>
      <c r="E3" s="1">
        <v>0.12197219999507</v>
      </c>
      <c r="F3" s="1">
        <v>1.16059000138193E-2</v>
      </c>
      <c r="G3" s="1">
        <v>4.9640005454421E-4</v>
      </c>
      <c r="H3" s="1">
        <v>6.7680399981327299E-2</v>
      </c>
      <c r="I3" s="1">
        <v>1.8067199969664199E-2</v>
      </c>
      <c r="J3" s="1">
        <v>0.45565999997779699</v>
      </c>
      <c r="K3" s="1">
        <v>5.9313999954611002E-3</v>
      </c>
      <c r="L3" s="1">
        <v>1.26953999279066E-2</v>
      </c>
      <c r="M3" s="1">
        <v>4.1496000485494698E-3</v>
      </c>
      <c r="N3" s="1">
        <v>7.1675999788567398E-3</v>
      </c>
      <c r="O3" s="1">
        <v>0.82149020000360895</v>
      </c>
      <c r="P3" s="1">
        <v>4.9145199940539799E-2</v>
      </c>
      <c r="Q3" s="1">
        <v>3.2223999733105302E-3</v>
      </c>
      <c r="R3" s="1">
        <v>0.182104999898001</v>
      </c>
      <c r="S3" s="1">
        <v>2.6167200063355201E-2</v>
      </c>
      <c r="T3" s="1">
        <v>1.5762153000105099</v>
      </c>
      <c r="U3" s="1">
        <v>9.7494999645277806E-3</v>
      </c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1" t="s">
        <v>13</v>
      </c>
      <c r="B4" s="1">
        <v>2.69019999541342E-3</v>
      </c>
      <c r="C4" s="1">
        <v>5.37799904122948E-4</v>
      </c>
      <c r="D4" s="1">
        <v>9.7330000717192802E-3</v>
      </c>
      <c r="E4" s="1">
        <v>0.11307900003157501</v>
      </c>
      <c r="F4" s="1">
        <v>1.12655000993981E-2</v>
      </c>
      <c r="G4" s="1">
        <v>4.3890008237212799E-4</v>
      </c>
      <c r="H4" s="1">
        <v>7.4212600011378499E-2</v>
      </c>
      <c r="I4" s="1">
        <v>1.3620399986393699E-2</v>
      </c>
      <c r="J4" s="1">
        <v>0.46707220003008798</v>
      </c>
      <c r="K4" s="1">
        <v>6.8802000023424599E-3</v>
      </c>
      <c r="L4" s="1">
        <v>1.10681999940425E-2</v>
      </c>
      <c r="M4" s="1">
        <v>6.3014000188559198E-3</v>
      </c>
      <c r="N4" s="1">
        <v>6.14870002027601E-3</v>
      </c>
      <c r="O4" s="1">
        <v>0.95463439996819899</v>
      </c>
      <c r="P4" s="1">
        <v>4.87079999875277E-2</v>
      </c>
      <c r="Q4" s="1">
        <v>4.5887000160291704E-3</v>
      </c>
      <c r="R4" s="1">
        <v>0.181723400019109</v>
      </c>
      <c r="S4" s="1">
        <v>2.4334200075827501E-2</v>
      </c>
      <c r="T4" s="1">
        <v>1.5895327000180199</v>
      </c>
      <c r="U4" s="1">
        <v>9.3427000101655704E-3</v>
      </c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1" t="s">
        <v>14</v>
      </c>
      <c r="B5" s="1">
        <v>4.1363000636920298E-3</v>
      </c>
      <c r="C5" s="1">
        <v>7.1960000786930301E-4</v>
      </c>
      <c r="D5" s="1">
        <v>1.0852700099348999E-2</v>
      </c>
      <c r="E5" s="1">
        <v>0.142990699969232</v>
      </c>
      <c r="F5" s="1">
        <v>1.03229000233113E-2</v>
      </c>
      <c r="G5" s="1">
        <v>3.57400043867528E-4</v>
      </c>
      <c r="H5" s="1">
        <v>7.5831800000741995E-2</v>
      </c>
      <c r="I5" s="1">
        <v>1.28042000578716E-2</v>
      </c>
      <c r="J5" s="1">
        <v>0.46958449995145202</v>
      </c>
      <c r="K5" s="1">
        <v>6.0320999473333298E-3</v>
      </c>
      <c r="L5" s="1">
        <v>9.2750999610871007E-3</v>
      </c>
      <c r="M5" s="1">
        <v>5.0433999858796597E-3</v>
      </c>
      <c r="N5" s="1">
        <v>8.1950000021606597E-3</v>
      </c>
      <c r="O5" s="1">
        <v>0.94277299998793695</v>
      </c>
      <c r="P5" s="1">
        <v>5.5685800034552799E-2</v>
      </c>
      <c r="Q5" s="1">
        <v>3.34659998770803E-3</v>
      </c>
      <c r="R5" s="1">
        <v>0.19147429999429699</v>
      </c>
      <c r="S5" s="1">
        <v>2.5745099992491301E-2</v>
      </c>
      <c r="T5" s="1">
        <v>1.60426260007079</v>
      </c>
      <c r="U5" s="1">
        <v>9.1463000280782494E-3</v>
      </c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1" t="s">
        <v>15</v>
      </c>
      <c r="B6" s="1">
        <v>5.2221999503672097E-3</v>
      </c>
      <c r="C6" s="1">
        <v>6.7609990946948496E-4</v>
      </c>
      <c r="D6" s="1">
        <v>1.6927900025621001E-2</v>
      </c>
      <c r="E6" s="1">
        <v>0.154860600014217</v>
      </c>
      <c r="F6" s="1">
        <v>1.02569999871775E-2</v>
      </c>
      <c r="G6" s="1">
        <v>8.3629996515810403E-4</v>
      </c>
      <c r="H6" s="1">
        <v>0.12674990005325501</v>
      </c>
      <c r="I6" s="1">
        <v>1.43364999676123E-2</v>
      </c>
      <c r="J6" s="1">
        <v>0.47563509992323799</v>
      </c>
      <c r="K6" s="1">
        <v>7.4862000765278901E-3</v>
      </c>
      <c r="L6" s="1">
        <v>1.7030699993483701E-2</v>
      </c>
      <c r="M6" s="1">
        <v>5.0666000461205797E-3</v>
      </c>
      <c r="N6" s="1">
        <v>7.4048000387847398E-3</v>
      </c>
      <c r="O6" s="1">
        <v>0.85500380001030796</v>
      </c>
      <c r="P6" s="1">
        <v>5.1629299996420699E-2</v>
      </c>
      <c r="Q6" s="1">
        <v>3.1049000099301299E-3</v>
      </c>
      <c r="R6" s="1">
        <v>0.17377350002061501</v>
      </c>
      <c r="S6" s="1">
        <v>2.49360000016167E-2</v>
      </c>
      <c r="T6" s="1">
        <v>1.5508024999871799</v>
      </c>
      <c r="U6" s="1">
        <v>9.3667000764980895E-3</v>
      </c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1" t="s">
        <v>16</v>
      </c>
      <c r="B7" s="1">
        <v>2.2011999972164601E-3</v>
      </c>
      <c r="C7" s="1">
        <v>5.2470003720372904E-4</v>
      </c>
      <c r="D7" s="1">
        <v>1.0579299996607E-2</v>
      </c>
      <c r="E7" s="1">
        <v>0.12773659999947901</v>
      </c>
      <c r="F7" s="1">
        <v>1.06373999733477E-2</v>
      </c>
      <c r="G7" s="1">
        <v>5.8039999566972201E-4</v>
      </c>
      <c r="H7" s="1">
        <v>6.3460799981839899E-2</v>
      </c>
      <c r="I7" s="1">
        <v>1.2154099997132999E-2</v>
      </c>
      <c r="J7" s="1">
        <v>0.464910799986682</v>
      </c>
      <c r="K7" s="1">
        <v>7.08640005905181E-3</v>
      </c>
      <c r="L7" s="1">
        <v>1.3458500034175799E-2</v>
      </c>
      <c r="M7" s="1">
        <v>5.2736999932676502E-3</v>
      </c>
      <c r="N7" s="1">
        <v>5.9995000483468097E-3</v>
      </c>
      <c r="O7" s="1">
        <v>0.90126399998553097</v>
      </c>
      <c r="P7" s="1">
        <v>5.3804200026206603E-2</v>
      </c>
      <c r="Q7" s="1">
        <v>5.8384999865665997E-3</v>
      </c>
      <c r="R7" s="1">
        <v>0.17310450004879299</v>
      </c>
      <c r="S7" s="1">
        <v>2.5846299948170701E-2</v>
      </c>
      <c r="T7" s="1">
        <v>1.5719776999903801</v>
      </c>
      <c r="U7" s="1">
        <v>1.04151000268757E-2</v>
      </c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" t="s">
        <v>17</v>
      </c>
      <c r="B8" s="1">
        <v>2.32970004435628E-3</v>
      </c>
      <c r="C8" s="1">
        <v>4.5880000106990299E-4</v>
      </c>
      <c r="D8" s="1">
        <v>1.13951000384986E-2</v>
      </c>
      <c r="E8" s="1">
        <v>0.14095969998743299</v>
      </c>
      <c r="F8" s="1">
        <v>1.1303700041025801E-2</v>
      </c>
      <c r="G8" s="1">
        <v>6.26499997451901E-4</v>
      </c>
      <c r="H8" s="1">
        <v>7.1688099997118102E-2</v>
      </c>
      <c r="I8" s="1">
        <v>1.52671000687405E-2</v>
      </c>
      <c r="J8" s="1">
        <v>0.47124310000799502</v>
      </c>
      <c r="K8" s="1">
        <v>6.0704000061377796E-3</v>
      </c>
      <c r="L8" s="1">
        <v>1.15442000096663E-2</v>
      </c>
      <c r="M8" s="1">
        <v>4.3517000740393996E-3</v>
      </c>
      <c r="N8" s="1">
        <v>1.34097000118345E-2</v>
      </c>
      <c r="O8" s="1">
        <v>0.82830979989375897</v>
      </c>
      <c r="P8" s="1">
        <v>5.21251000463962E-2</v>
      </c>
      <c r="Q8" s="1">
        <v>4.33059991337358E-3</v>
      </c>
      <c r="R8" s="1">
        <v>0.17113500006962501</v>
      </c>
      <c r="S8" s="1">
        <v>2.3084899992682002E-2</v>
      </c>
      <c r="T8" s="1">
        <v>1.5759604999329799</v>
      </c>
      <c r="U8" s="1">
        <v>1.0215600021183401E-2</v>
      </c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" t="s">
        <v>18</v>
      </c>
      <c r="B9" s="1">
        <v>1.9740000134333899E-3</v>
      </c>
      <c r="C9" s="1">
        <v>5.4619996808469296E-4</v>
      </c>
      <c r="D9" s="1">
        <v>1.3648199965245999E-2</v>
      </c>
      <c r="E9" s="1">
        <v>0.13639240001793901</v>
      </c>
      <c r="F9" s="1">
        <v>1.04508999502286E-2</v>
      </c>
      <c r="G9" s="1">
        <v>3.9399997331201998E-4</v>
      </c>
      <c r="H9" s="1">
        <v>6.5563099924474899E-2</v>
      </c>
      <c r="I9" s="1">
        <v>1.3553199940360999E-2</v>
      </c>
      <c r="J9" s="1">
        <v>0.48495060007553498</v>
      </c>
      <c r="K9" s="1">
        <v>6.0077999951317898E-3</v>
      </c>
      <c r="L9" s="1">
        <v>1.02219000691547E-2</v>
      </c>
      <c r="M9" s="1">
        <v>3.44939995557069E-3</v>
      </c>
      <c r="N9" s="1">
        <v>7.4273999780416402E-3</v>
      </c>
      <c r="O9" s="1">
        <v>0.80853569996543195</v>
      </c>
      <c r="P9" s="1">
        <v>4.7041899990290403E-2</v>
      </c>
      <c r="Q9" s="1">
        <v>3.2421000069007199E-3</v>
      </c>
      <c r="R9" s="1">
        <v>0.177973599988035</v>
      </c>
      <c r="S9" s="1">
        <v>2.48807000461965E-2</v>
      </c>
      <c r="T9" s="1">
        <v>1.60049390001222</v>
      </c>
      <c r="U9" s="1">
        <v>9.8189000273123297E-3</v>
      </c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" t="s">
        <v>19</v>
      </c>
      <c r="B10" s="1">
        <v>2.2276999661698898E-3</v>
      </c>
      <c r="C10" s="1">
        <v>4.4360000174492598E-4</v>
      </c>
      <c r="D10" s="1">
        <v>1.1914899921976E-2</v>
      </c>
      <c r="E10" s="1">
        <v>0.15501730004325501</v>
      </c>
      <c r="F10" s="1">
        <v>1.19658999610692E-2</v>
      </c>
      <c r="G10" s="1">
        <v>6.07199966907501E-4</v>
      </c>
      <c r="H10" s="1">
        <v>6.7949000047519803E-2</v>
      </c>
      <c r="I10" s="1">
        <v>1.41630000434815E-2</v>
      </c>
      <c r="J10" s="1">
        <v>0.46873950003646297</v>
      </c>
      <c r="K10" s="1">
        <v>6.8239999236538998E-3</v>
      </c>
      <c r="L10" s="1">
        <v>8.9000000152736902E-3</v>
      </c>
      <c r="M10" s="1">
        <v>4.2063000146299601E-3</v>
      </c>
      <c r="N10" s="1">
        <v>8.7823999347165192E-3</v>
      </c>
      <c r="O10" s="1">
        <v>0.81145150004886002</v>
      </c>
      <c r="P10" s="1">
        <v>5.8926599915139301E-2</v>
      </c>
      <c r="Q10" s="1">
        <v>3.69969999883323E-3</v>
      </c>
      <c r="R10" s="1">
        <v>0.17521889996714801</v>
      </c>
      <c r="S10" s="1">
        <v>2.59495999198406E-2</v>
      </c>
      <c r="T10" s="1">
        <v>1.55798350006807</v>
      </c>
      <c r="U10" s="1">
        <v>8.6015999549999798E-3</v>
      </c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" t="s">
        <v>20</v>
      </c>
      <c r="B11" s="1">
        <v>2.3881000233814099E-3</v>
      </c>
      <c r="C11" s="1">
        <v>8.7660003919154395E-4</v>
      </c>
      <c r="D11" s="1">
        <v>1.14008999662473E-2</v>
      </c>
      <c r="E11" s="1">
        <v>0.120164299965836</v>
      </c>
      <c r="F11" s="1">
        <v>8.9369999477639794E-3</v>
      </c>
      <c r="G11" s="1">
        <v>6.4440001733600996E-4</v>
      </c>
      <c r="H11" s="1">
        <v>7.0693999994546106E-2</v>
      </c>
      <c r="I11" s="1">
        <v>1.5569899929687299E-2</v>
      </c>
      <c r="J11" s="1">
        <v>0.46667219989467401</v>
      </c>
      <c r="K11" s="1">
        <v>6.0948999598622296E-3</v>
      </c>
      <c r="L11" s="1">
        <v>1.02934000315144E-2</v>
      </c>
      <c r="M11" s="1">
        <v>3.5123000852763601E-3</v>
      </c>
      <c r="N11" s="1">
        <v>7.8901000088080694E-3</v>
      </c>
      <c r="O11" s="1">
        <v>0.83148169994819898</v>
      </c>
      <c r="P11" s="1">
        <v>4.7253100085072199E-2</v>
      </c>
      <c r="Q11" s="1">
        <v>3.1490999972447701E-3</v>
      </c>
      <c r="R11" s="1">
        <v>0.18532239994965399</v>
      </c>
      <c r="S11" s="1">
        <v>2.4675900000147501E-2</v>
      </c>
      <c r="T11" s="1">
        <v>1.59482300002127</v>
      </c>
      <c r="U11" s="1">
        <v>9.1655999422073295E-3</v>
      </c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3" t="s">
        <v>21</v>
      </c>
      <c r="B12" s="3">
        <f t="shared" ref="B12" si="0">AVERAGE(B2:B11)</f>
        <v>2.990019996650513E-3</v>
      </c>
      <c r="C12" s="3">
        <f t="shared" ref="C12" si="1">AVERAGE(C2:C11)</f>
        <v>5.9256998356431684E-4</v>
      </c>
      <c r="D12" s="3">
        <f t="shared" ref="D12" si="2">AVERAGE(D2:D11)</f>
        <v>1.1897339997813068E-2</v>
      </c>
      <c r="E12" s="3">
        <f t="shared" ref="E12" si="3">AVERAGE(E2:E11)</f>
        <v>0.13323299000039651</v>
      </c>
      <c r="F12" s="3">
        <f t="shared" ref="F12" si="4">AVERAGE(F2:F11)</f>
        <v>1.057706999126817E-2</v>
      </c>
      <c r="G12" s="3">
        <f t="shared" ref="G12" si="5">AVERAGE(G2:G11)</f>
        <v>5.3122001700103242E-4</v>
      </c>
      <c r="H12" s="3">
        <f t="shared" ref="H12" si="6">AVERAGE(H2:H11)</f>
        <v>7.4271079991012734E-2</v>
      </c>
      <c r="I12" s="3">
        <f t="shared" ref="I12" si="7">AVERAGE(I2:I11)</f>
        <v>1.4125200000125871E-2</v>
      </c>
      <c r="J12" s="3">
        <f t="shared" ref="J12" si="8">AVERAGE(J2:J11)</f>
        <v>0.47337879998376547</v>
      </c>
      <c r="K12" s="3">
        <f t="shared" ref="K12" si="9">AVERAGE(K2:K11)</f>
        <v>6.5229299943894105E-3</v>
      </c>
      <c r="L12" s="3">
        <f t="shared" ref="L12" si="10">AVERAGE(L2:L11)</f>
        <v>1.1881090013775929E-2</v>
      </c>
      <c r="M12" s="3">
        <f t="shared" ref="M12" si="11">AVERAGE(M2:M11)</f>
        <v>4.6978100202977619E-3</v>
      </c>
      <c r="N12" s="3">
        <f t="shared" ref="N12" si="12">AVERAGE(N2:N11)</f>
        <v>7.8459699987433826E-3</v>
      </c>
      <c r="O12" s="3">
        <f t="shared" ref="O12" si="13">AVERAGE(O2:O11)</f>
        <v>0.85685239997692375</v>
      </c>
      <c r="P12" s="3">
        <f t="shared" ref="P12" si="14">AVERAGE(P2:P11)</f>
        <v>5.1484870002604974E-2</v>
      </c>
      <c r="Q12" s="3">
        <f t="shared" ref="Q12" si="15">AVERAGE(Q2:Q11)</f>
        <v>3.8362099789082948E-3</v>
      </c>
      <c r="R12" s="3">
        <f t="shared" ref="R12" si="16">AVERAGE(R2:R11)</f>
        <v>0.17907882998697391</v>
      </c>
      <c r="S12" s="3">
        <f t="shared" ref="S12" si="17">AVERAGE(S2:S11)</f>
        <v>2.6010070007760022E-2</v>
      </c>
      <c r="T12" s="3">
        <f t="shared" ref="T12" si="18">AVERAGE(T2:T11)</f>
        <v>1.5807786600082121</v>
      </c>
      <c r="U12" s="3">
        <f t="shared" ref="U12" si="19">AVERAGE(U2:U11)</f>
        <v>9.446030005346967E-3</v>
      </c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" t="s">
        <v>57</v>
      </c>
      <c r="E13" s="1">
        <v>42.716320699895697</v>
      </c>
      <c r="G13" s="1">
        <v>5.3819679999724004</v>
      </c>
      <c r="I13" s="1">
        <v>210.87375849997599</v>
      </c>
      <c r="K13" s="1">
        <v>759.32328909996397</v>
      </c>
      <c r="O13" s="1">
        <v>300.12231020000701</v>
      </c>
      <c r="Q13" s="1">
        <v>23.133541999966798</v>
      </c>
      <c r="S13" s="1">
        <v>294.58789980004002</v>
      </c>
      <c r="U13" s="1">
        <v>189.814958799979</v>
      </c>
    </row>
    <row r="14" spans="1:31" x14ac:dyDescent="0.25">
      <c r="B14" s="1">
        <f t="shared" ref="B14:C14" si="20">SUM(B12,B13)</f>
        <v>2.990019996650513E-3</v>
      </c>
      <c r="C14" s="1">
        <f t="shared" si="20"/>
        <v>5.9256998356431684E-4</v>
      </c>
      <c r="D14" s="1">
        <f>SUM(D12,D13)</f>
        <v>1.1897339997813068E-2</v>
      </c>
      <c r="E14" s="1">
        <f t="shared" ref="E14:U14" si="21">SUM(E12,E13)</f>
        <v>42.849553689896091</v>
      </c>
      <c r="F14" s="1">
        <f t="shared" si="21"/>
        <v>1.057706999126817E-2</v>
      </c>
      <c r="G14" s="1">
        <f t="shared" si="21"/>
        <v>5.3824992199894011</v>
      </c>
      <c r="H14" s="1">
        <f t="shared" si="21"/>
        <v>7.4271079991012734E-2</v>
      </c>
      <c r="I14" s="1">
        <f t="shared" si="21"/>
        <v>210.88788369997613</v>
      </c>
      <c r="J14" s="1">
        <f t="shared" si="21"/>
        <v>0.47337879998376547</v>
      </c>
      <c r="K14" s="1">
        <f t="shared" si="21"/>
        <v>759.32981202995836</v>
      </c>
      <c r="L14" s="1">
        <f t="shared" si="21"/>
        <v>1.1881090013775929E-2</v>
      </c>
      <c r="M14" s="1">
        <f t="shared" si="21"/>
        <v>4.6978100202977619E-3</v>
      </c>
      <c r="N14" s="1">
        <f t="shared" si="21"/>
        <v>7.8459699987433826E-3</v>
      </c>
      <c r="O14" s="1">
        <f t="shared" si="21"/>
        <v>300.97916259998391</v>
      </c>
      <c r="P14" s="1">
        <f t="shared" si="21"/>
        <v>5.1484870002604974E-2</v>
      </c>
      <c r="Q14" s="1">
        <f t="shared" si="21"/>
        <v>23.137378209945705</v>
      </c>
      <c r="R14" s="1">
        <f t="shared" si="21"/>
        <v>0.17907882998697391</v>
      </c>
      <c r="S14" s="1">
        <f t="shared" si="21"/>
        <v>294.61390987004779</v>
      </c>
      <c r="T14" s="1">
        <f t="shared" si="21"/>
        <v>1.5807786600082121</v>
      </c>
      <c r="U14" s="1">
        <f t="shared" si="21"/>
        <v>189.82440482998433</v>
      </c>
    </row>
    <row r="15" spans="1:31" x14ac:dyDescent="0.25">
      <c r="A15" s="1" t="s">
        <v>58</v>
      </c>
      <c r="D15" s="1">
        <v>30</v>
      </c>
      <c r="E15" s="1">
        <v>30</v>
      </c>
      <c r="F15" s="1">
        <v>60</v>
      </c>
      <c r="G15" s="1">
        <v>60</v>
      </c>
      <c r="H15" s="1">
        <v>126</v>
      </c>
      <c r="I15" s="1">
        <v>126</v>
      </c>
      <c r="J15" s="1">
        <v>63</v>
      </c>
      <c r="K15" s="1">
        <v>63</v>
      </c>
      <c r="N15" s="1">
        <v>30</v>
      </c>
      <c r="O15" s="1">
        <v>30</v>
      </c>
      <c r="P15" s="1">
        <v>60</v>
      </c>
      <c r="Q15" s="1">
        <v>60</v>
      </c>
      <c r="R15" s="1">
        <v>104</v>
      </c>
      <c r="S15" s="1">
        <v>104</v>
      </c>
      <c r="T15" s="1">
        <v>26</v>
      </c>
      <c r="U15" s="1">
        <v>26</v>
      </c>
    </row>
    <row r="16" spans="1:31" x14ac:dyDescent="0.25">
      <c r="A16" s="2" t="s">
        <v>22</v>
      </c>
      <c r="B16" s="6" t="s">
        <v>23</v>
      </c>
      <c r="C16" s="6" t="s">
        <v>24</v>
      </c>
      <c r="D16" s="6" t="s">
        <v>70</v>
      </c>
      <c r="E16" s="6" t="s">
        <v>69</v>
      </c>
      <c r="F16" s="6" t="s">
        <v>71</v>
      </c>
      <c r="G16" s="6" t="s">
        <v>73</v>
      </c>
      <c r="H16" s="6" t="s">
        <v>72</v>
      </c>
    </row>
    <row r="17" spans="1:8" x14ac:dyDescent="0.25">
      <c r="B17" s="1">
        <v>3602.6865543469999</v>
      </c>
      <c r="C17" s="1">
        <v>2.9181561550003599</v>
      </c>
      <c r="D17" s="1">
        <v>689</v>
      </c>
      <c r="E17" s="1">
        <v>651</v>
      </c>
      <c r="F17" s="1">
        <v>24</v>
      </c>
      <c r="G17" s="1">
        <v>5</v>
      </c>
      <c r="H17" s="1">
        <v>9</v>
      </c>
    </row>
    <row r="18" spans="1:8" x14ac:dyDescent="0.25">
      <c r="A18" s="2" t="s">
        <v>25</v>
      </c>
      <c r="B18" s="2"/>
      <c r="C18" s="2" t="s">
        <v>126</v>
      </c>
      <c r="D18" s="2" t="s">
        <v>127</v>
      </c>
      <c r="E18" s="2" t="s">
        <v>128</v>
      </c>
    </row>
    <row r="19" spans="1:8" x14ac:dyDescent="0.25">
      <c r="A19" s="1" t="s">
        <v>26</v>
      </c>
      <c r="B19" s="1">
        <v>0.126083599985577</v>
      </c>
      <c r="D19" s="6"/>
    </row>
    <row r="20" spans="1:8" x14ac:dyDescent="0.25">
      <c r="A20" s="1" t="s">
        <v>27</v>
      </c>
      <c r="B20" s="1">
        <v>7.1473144000046798</v>
      </c>
      <c r="C20" s="1">
        <v>0</v>
      </c>
      <c r="D20" s="1">
        <v>0.02</v>
      </c>
      <c r="E20" s="1">
        <v>0.01</v>
      </c>
    </row>
    <row r="21" spans="1:8" x14ac:dyDescent="0.25">
      <c r="A21" s="1" t="s">
        <v>28</v>
      </c>
      <c r="B21" s="1">
        <v>7.0561008999938997</v>
      </c>
      <c r="C21" s="1">
        <v>0.01</v>
      </c>
      <c r="D21" s="1">
        <v>0.02</v>
      </c>
      <c r="E21" s="1">
        <v>0.01</v>
      </c>
    </row>
    <row r="22" spans="1:8" x14ac:dyDescent="0.25">
      <c r="A22" s="1" t="s">
        <v>29</v>
      </c>
      <c r="B22" s="1">
        <v>7.0565079000080004</v>
      </c>
      <c r="C22" s="1">
        <v>0</v>
      </c>
      <c r="D22" s="1">
        <v>0</v>
      </c>
      <c r="E22" s="1">
        <v>0</v>
      </c>
    </row>
    <row r="23" spans="1:8" x14ac:dyDescent="0.25">
      <c r="A23" s="1" t="s">
        <v>30</v>
      </c>
      <c r="B23" s="1">
        <v>7.4605838999850604</v>
      </c>
      <c r="C23" s="1">
        <v>0.02</v>
      </c>
      <c r="D23" s="1">
        <v>0.01</v>
      </c>
      <c r="E23" s="1">
        <v>0.01</v>
      </c>
    </row>
    <row r="24" spans="1:8" x14ac:dyDescent="0.25">
      <c r="A24" s="1" t="s">
        <v>31</v>
      </c>
      <c r="B24" s="1">
        <v>6.9719608000013897</v>
      </c>
      <c r="C24" s="1">
        <v>0</v>
      </c>
      <c r="D24" s="1">
        <v>5.0000000000000001E-3</v>
      </c>
      <c r="E24" s="1">
        <v>0.01</v>
      </c>
    </row>
    <row r="25" spans="1:8" x14ac:dyDescent="0.25">
      <c r="A25" s="1" t="s">
        <v>47</v>
      </c>
      <c r="B25" s="1">
        <v>9.9895257999887601</v>
      </c>
      <c r="C25" s="1">
        <v>0.02</v>
      </c>
      <c r="D25" s="1">
        <v>0.03</v>
      </c>
      <c r="E25" s="1">
        <v>0.04</v>
      </c>
    </row>
    <row r="26" spans="1:8" x14ac:dyDescent="0.25">
      <c r="A26" s="1" t="s">
        <v>48</v>
      </c>
      <c r="B26" s="1">
        <v>7.4694093999569304</v>
      </c>
      <c r="C26" s="1">
        <v>0</v>
      </c>
      <c r="D26" s="1">
        <v>0</v>
      </c>
      <c r="E26" s="1">
        <v>0</v>
      </c>
    </row>
    <row r="27" spans="1:8" x14ac:dyDescent="0.25">
      <c r="A27" s="1" t="s">
        <v>50</v>
      </c>
      <c r="B27" s="1">
        <v>7.6109752000193103</v>
      </c>
      <c r="C27" s="1">
        <v>0.14000000000000001</v>
      </c>
      <c r="D27" s="1">
        <v>0.19</v>
      </c>
      <c r="E27" s="1">
        <v>7.0000000000000007E-2</v>
      </c>
    </row>
    <row r="28" spans="1:8" x14ac:dyDescent="0.25">
      <c r="A28" s="1" t="s">
        <v>49</v>
      </c>
      <c r="B28" s="1">
        <v>6.9264769000001198</v>
      </c>
      <c r="C28" s="1">
        <v>0</v>
      </c>
      <c r="D28" s="1">
        <v>0</v>
      </c>
      <c r="E28" s="1">
        <v>0</v>
      </c>
    </row>
    <row r="29" spans="1:8" x14ac:dyDescent="0.25">
      <c r="A29" s="1" t="s">
        <v>51</v>
      </c>
      <c r="B29" s="1">
        <v>57.347445200022698</v>
      </c>
      <c r="C29" s="1">
        <v>0.02</v>
      </c>
      <c r="D29" s="1">
        <v>7.0000000000000007E-2</v>
      </c>
      <c r="E29" s="1">
        <v>0.02</v>
      </c>
    </row>
    <row r="30" spans="1:8" x14ac:dyDescent="0.25">
      <c r="A30" s="1" t="s">
        <v>52</v>
      </c>
      <c r="B30" s="1">
        <v>55.730981300002803</v>
      </c>
      <c r="C30" s="1">
        <v>0.71</v>
      </c>
      <c r="D30" s="1">
        <v>0.3</v>
      </c>
      <c r="E30" s="1">
        <v>0.75</v>
      </c>
    </row>
    <row r="31" spans="1:8" x14ac:dyDescent="0.25">
      <c r="A31" s="1" t="s">
        <v>53</v>
      </c>
      <c r="B31" s="1">
        <v>58.655017399985802</v>
      </c>
      <c r="C31" s="1">
        <v>0.02</v>
      </c>
      <c r="D31" s="1">
        <v>0.04</v>
      </c>
      <c r="E31" s="1">
        <v>0.03</v>
      </c>
    </row>
    <row r="32" spans="1:8" x14ac:dyDescent="0.25">
      <c r="A32" s="1" t="s">
        <v>54</v>
      </c>
      <c r="B32" s="1">
        <v>6.9515305000240897</v>
      </c>
      <c r="C32" s="1">
        <v>0.03</v>
      </c>
      <c r="D32" s="1">
        <v>0.24</v>
      </c>
      <c r="E32" s="1">
        <v>0.02</v>
      </c>
    </row>
    <row r="33" spans="1:7" x14ac:dyDescent="0.25">
      <c r="A33" s="1" t="s">
        <v>55</v>
      </c>
      <c r="B33" s="1">
        <v>0.37756340001942501</v>
      </c>
    </row>
    <row r="34" spans="1:7" x14ac:dyDescent="0.25">
      <c r="C34" s="1">
        <f>SUM(C20:C32)</f>
        <v>0.97</v>
      </c>
      <c r="D34" s="1">
        <f t="shared" ref="D34:E34" si="22">SUM(D20:D32)</f>
        <v>0.92500000000000004</v>
      </c>
      <c r="E34" s="1">
        <f t="shared" si="22"/>
        <v>0.97000000000000008</v>
      </c>
    </row>
    <row r="36" spans="1:7" x14ac:dyDescent="0.25">
      <c r="A36" s="2" t="s">
        <v>34</v>
      </c>
      <c r="C36" s="2" t="s">
        <v>35</v>
      </c>
      <c r="D36" s="2" t="s">
        <v>36</v>
      </c>
      <c r="E36" s="2" t="s">
        <v>37</v>
      </c>
      <c r="F36" s="2" t="s">
        <v>38</v>
      </c>
      <c r="G36" s="2" t="s">
        <v>39</v>
      </c>
    </row>
    <row r="37" spans="1:7" x14ac:dyDescent="0.25">
      <c r="A37" s="1" t="s">
        <v>40</v>
      </c>
      <c r="B37" s="1" t="s">
        <v>41</v>
      </c>
      <c r="C37" s="1">
        <v>0.40826503795722602</v>
      </c>
      <c r="D37" s="1">
        <v>0.755024509803921</v>
      </c>
      <c r="E37" s="1">
        <v>0.96649916247906198</v>
      </c>
      <c r="F37" s="1">
        <v>0.72055214723926397</v>
      </c>
      <c r="G37" s="1">
        <v>0.52993496851635002</v>
      </c>
    </row>
    <row r="38" spans="1:7" x14ac:dyDescent="0.25">
      <c r="B38" s="1" t="s">
        <v>42</v>
      </c>
      <c r="C38" s="1">
        <v>0.92338106435172396</v>
      </c>
      <c r="D38" s="1">
        <v>0.83909313725490198</v>
      </c>
      <c r="E38" s="1">
        <v>0.98839435271595999</v>
      </c>
      <c r="F38" s="1">
        <v>0.95189161554192203</v>
      </c>
      <c r="G38" s="1">
        <v>0.87915911361444499</v>
      </c>
    </row>
    <row r="39" spans="1:7" x14ac:dyDescent="0.25">
      <c r="B39" s="1" t="s">
        <v>43</v>
      </c>
      <c r="C39" s="1">
        <v>0.90150825193635797</v>
      </c>
      <c r="D39" s="1">
        <v>0.83223039215686201</v>
      </c>
      <c r="E39" s="1">
        <v>0.98688681502751796</v>
      </c>
      <c r="F39" s="1">
        <v>0.94591002044989703</v>
      </c>
      <c r="G39" s="1">
        <v>0.86522589579269904</v>
      </c>
    </row>
    <row r="40" spans="1:7" x14ac:dyDescent="0.25">
      <c r="B40" s="1" t="s">
        <v>44</v>
      </c>
      <c r="C40" s="1">
        <v>0.93158011906400995</v>
      </c>
      <c r="D40" s="1">
        <v>0.83700980392156799</v>
      </c>
      <c r="E40" s="1">
        <v>0.98856185690356502</v>
      </c>
      <c r="F40" s="1">
        <v>0.953169734151329</v>
      </c>
      <c r="G40" s="1">
        <v>0.88168510555020696</v>
      </c>
    </row>
    <row r="41" spans="1:7" x14ac:dyDescent="0.25">
      <c r="B41" s="1" t="s">
        <v>45</v>
      </c>
      <c r="C41" s="1">
        <v>0.91906222253188996</v>
      </c>
      <c r="D41" s="1">
        <v>0.84375</v>
      </c>
      <c r="E41" s="1">
        <v>0.98750897343862098</v>
      </c>
      <c r="F41" s="1">
        <v>0.95189161554192203</v>
      </c>
      <c r="G41" s="1">
        <v>0.879728122618327</v>
      </c>
    </row>
    <row r="42" spans="1:7" x14ac:dyDescent="0.25">
      <c r="A42" s="1" t="s">
        <v>56</v>
      </c>
      <c r="B42" s="1" t="s">
        <v>41</v>
      </c>
      <c r="C42" s="1">
        <v>0.42430717809540602</v>
      </c>
      <c r="D42" s="1">
        <v>0.75624999999999998</v>
      </c>
      <c r="E42" s="1">
        <v>0.96664273749700802</v>
      </c>
      <c r="F42" s="1">
        <v>0.73502044989774995</v>
      </c>
      <c r="G42" s="1">
        <v>0.54357467404342497</v>
      </c>
    </row>
    <row r="43" spans="1:7" x14ac:dyDescent="0.25">
      <c r="B43" s="1" t="s">
        <v>42</v>
      </c>
      <c r="C43" s="1">
        <v>0.94944467304133695</v>
      </c>
      <c r="D43" s="1">
        <v>0.90882352941176403</v>
      </c>
      <c r="E43" s="1">
        <v>0.99303661162957602</v>
      </c>
      <c r="F43" s="1">
        <v>0.97085889570552097</v>
      </c>
      <c r="G43" s="1">
        <v>0.928632186728227</v>
      </c>
    </row>
    <row r="44" spans="1:7" x14ac:dyDescent="0.25">
      <c r="B44" s="1" t="s">
        <v>43</v>
      </c>
      <c r="C44" s="1">
        <v>0.94127731329141495</v>
      </c>
      <c r="D44" s="1">
        <v>0.89546568627450895</v>
      </c>
      <c r="E44" s="1">
        <v>0.99303661162957602</v>
      </c>
      <c r="F44" s="1">
        <v>0.96648773006134903</v>
      </c>
      <c r="G44" s="1">
        <v>0.91762513004400104</v>
      </c>
    </row>
    <row r="45" spans="1:7" x14ac:dyDescent="0.25">
      <c r="B45" s="1" t="s">
        <v>44</v>
      </c>
      <c r="C45" s="1">
        <v>0.96735408382651999</v>
      </c>
      <c r="D45" s="1">
        <v>0.93333333333333302</v>
      </c>
      <c r="E45" s="1">
        <v>0.99298875329026004</v>
      </c>
      <c r="F45" s="1">
        <v>0.97949897750511195</v>
      </c>
      <c r="G45" s="1">
        <v>0.94997196937718198</v>
      </c>
    </row>
    <row r="46" spans="1:7" x14ac:dyDescent="0.25">
      <c r="B46" s="1" t="s">
        <v>45</v>
      </c>
      <c r="C46" s="1">
        <v>0.96374639033782605</v>
      </c>
      <c r="D46" s="1">
        <v>0.93786764705882297</v>
      </c>
      <c r="E46" s="1">
        <v>0.99428092845178195</v>
      </c>
      <c r="F46" s="1">
        <v>0.97965235173824095</v>
      </c>
      <c r="G46" s="1">
        <v>0.95055541234679597</v>
      </c>
    </row>
    <row r="47" spans="1:7" x14ac:dyDescent="0.25">
      <c r="A47" s="1" t="s">
        <v>46</v>
      </c>
      <c r="C47" s="1">
        <v>0.92287234042553101</v>
      </c>
      <c r="D47" s="1">
        <v>0.85049019607843102</v>
      </c>
      <c r="E47" s="1">
        <v>0.95398773006134896</v>
      </c>
      <c r="F47" s="1">
        <v>0.91587817297461604</v>
      </c>
      <c r="G47" s="1">
        <v>0.88520408163265296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07B0-34C6-409F-B6AA-05147DD6DE29}">
  <dimension ref="A1:AMJ47"/>
  <sheetViews>
    <sheetView zoomScale="80" zoomScaleNormal="80" workbookViewId="0">
      <selection activeCell="T13" activeCellId="8" sqref="D13 F13 H13 J13 L13 N13 P13 R13 T1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s="1" t="s">
        <v>11</v>
      </c>
      <c r="B2" s="1">
        <v>2.7274999301880598E-3</v>
      </c>
      <c r="C2" s="1">
        <v>3.8549990858882601E-4</v>
      </c>
      <c r="D2" s="1">
        <v>1.03009000886231E-2</v>
      </c>
      <c r="E2" s="1">
        <v>0.10814680007752001</v>
      </c>
      <c r="F2" s="1">
        <v>7.3076999979093601E-3</v>
      </c>
      <c r="G2" s="1">
        <v>2.79600033536553E-4</v>
      </c>
      <c r="H2" s="1">
        <v>2.59479000233113E-2</v>
      </c>
      <c r="I2" s="1">
        <v>6.4886999316513504E-3</v>
      </c>
      <c r="J2" s="1">
        <v>0.46710549993440498</v>
      </c>
      <c r="K2" s="1">
        <v>5.6425000075250803E-3</v>
      </c>
      <c r="L2" s="1">
        <v>1.93334999494254E-2</v>
      </c>
      <c r="M2" s="1">
        <v>8.8239000178873504E-3</v>
      </c>
      <c r="N2" s="1">
        <v>6.2602999387308903E-3</v>
      </c>
      <c r="O2" s="1">
        <v>0.84088020003400699</v>
      </c>
      <c r="P2" s="1">
        <v>5.1821999950334402E-2</v>
      </c>
      <c r="Q2" s="1">
        <v>3.8226000033318901E-3</v>
      </c>
      <c r="R2" s="1">
        <v>7.49830999411642E-2</v>
      </c>
      <c r="S2" s="1">
        <v>1.69559000059962E-2</v>
      </c>
      <c r="T2" s="1">
        <v>0.63406840001698495</v>
      </c>
      <c r="U2" s="1">
        <v>4.7078999923542099E-3</v>
      </c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5">
      <c r="A3" s="1" t="s">
        <v>12</v>
      </c>
      <c r="B3" s="1">
        <v>2.07199994474649E-3</v>
      </c>
      <c r="C3" s="1">
        <v>3.8540002424269898E-4</v>
      </c>
      <c r="D3" s="1">
        <v>1.0178100084885899E-2</v>
      </c>
      <c r="E3" s="1">
        <v>0.105550799984484</v>
      </c>
      <c r="F3" s="1">
        <v>8.0758999101817608E-3</v>
      </c>
      <c r="G3" s="1">
        <v>2.7720001526176902E-4</v>
      </c>
      <c r="H3" s="1">
        <v>2.79152999864891E-2</v>
      </c>
      <c r="I3" s="1">
        <v>7.8624000307172502E-3</v>
      </c>
      <c r="J3" s="1">
        <v>0.39717330003622903</v>
      </c>
      <c r="K3" s="1">
        <v>5.0052999285980998E-3</v>
      </c>
      <c r="L3" s="1">
        <v>1.5888400026596999E-2</v>
      </c>
      <c r="M3" s="1">
        <v>5.8558998862281398E-3</v>
      </c>
      <c r="N3" s="1">
        <v>1.1339000076986801E-2</v>
      </c>
      <c r="O3" s="1">
        <v>0.82476200000382904</v>
      </c>
      <c r="P3" s="1">
        <v>4.2927400092594298E-2</v>
      </c>
      <c r="Q3" s="1">
        <v>4.8786000115796898E-3</v>
      </c>
      <c r="R3" s="1">
        <v>0.15110110002569799</v>
      </c>
      <c r="S3" s="1">
        <v>4.7640900011174298E-2</v>
      </c>
      <c r="T3" s="1">
        <v>0.61949830001685702</v>
      </c>
      <c r="U3" s="1">
        <v>6.6436000633984804E-3</v>
      </c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1" t="s">
        <v>13</v>
      </c>
      <c r="B4" s="1">
        <v>1.82380003388971E-3</v>
      </c>
      <c r="C4" s="1">
        <v>3.5180000122636502E-4</v>
      </c>
      <c r="D4" s="1">
        <v>1.0702700004912901E-2</v>
      </c>
      <c r="E4" s="1">
        <v>0.10778120008762899</v>
      </c>
      <c r="F4" s="1">
        <v>9.0562999248504604E-3</v>
      </c>
      <c r="G4" s="1">
        <v>2.8869998641312101E-4</v>
      </c>
      <c r="H4" s="1">
        <v>3.1299200025387101E-2</v>
      </c>
      <c r="I4" s="1">
        <v>7.2983000427484504E-3</v>
      </c>
      <c r="J4" s="1">
        <v>0.40274220006540401</v>
      </c>
      <c r="K4" s="1">
        <v>5.6821999605744999E-3</v>
      </c>
      <c r="L4" s="1">
        <v>3.11466000275686E-2</v>
      </c>
      <c r="M4" s="1">
        <v>4.5514999656006598E-3</v>
      </c>
      <c r="N4" s="1">
        <v>8.0660999519750406E-3</v>
      </c>
      <c r="O4" s="1">
        <v>0.80884569999761802</v>
      </c>
      <c r="P4" s="1">
        <v>3.5245800041593597E-2</v>
      </c>
      <c r="Q4" s="1">
        <v>4.1030000429600399E-3</v>
      </c>
      <c r="R4" s="1">
        <v>6.9532800000160905E-2</v>
      </c>
      <c r="S4" s="1">
        <v>2.3494700086303E-2</v>
      </c>
      <c r="T4" s="1">
        <v>0.62691200000699598</v>
      </c>
      <c r="U4" s="1">
        <v>5.0747001077979803E-3</v>
      </c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1" t="s">
        <v>14</v>
      </c>
      <c r="B5" s="1">
        <v>3.3364000264555198E-3</v>
      </c>
      <c r="C5" s="1">
        <v>3.8430001586675601E-4</v>
      </c>
      <c r="D5" s="1">
        <v>1.0544399963691799E-2</v>
      </c>
      <c r="E5" s="1">
        <v>0.102417899994179</v>
      </c>
      <c r="F5" s="1">
        <v>7.4117999756708698E-3</v>
      </c>
      <c r="G5" s="1">
        <v>2.7900002896785698E-4</v>
      </c>
      <c r="H5" s="1">
        <v>3.4439900075085399E-2</v>
      </c>
      <c r="I5" s="1">
        <v>6.6234000260010301E-3</v>
      </c>
      <c r="J5" s="1">
        <v>0.39817449997644799</v>
      </c>
      <c r="K5" s="1">
        <v>5.4131000069901304E-3</v>
      </c>
      <c r="L5" s="1">
        <v>1.8169400049373501E-2</v>
      </c>
      <c r="M5" s="1">
        <v>6.5094999736174898E-3</v>
      </c>
      <c r="N5" s="1">
        <v>6.5347999334335301E-3</v>
      </c>
      <c r="O5" s="1">
        <v>0.77151150000281599</v>
      </c>
      <c r="P5" s="1">
        <v>4.8960400046780699E-2</v>
      </c>
      <c r="Q5" s="1">
        <v>2.8747000033035801E-3</v>
      </c>
      <c r="R5" s="1">
        <v>7.3494600015692399E-2</v>
      </c>
      <c r="S5" s="1">
        <v>1.9700700067915002E-2</v>
      </c>
      <c r="T5" s="1">
        <v>0.62203800003044296</v>
      </c>
      <c r="U5" s="1">
        <v>4.84139996115118E-3</v>
      </c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1" t="s">
        <v>15</v>
      </c>
      <c r="B6" s="1">
        <v>2.5634999619796798E-3</v>
      </c>
      <c r="C6" s="1">
        <v>5.9030007105320605E-4</v>
      </c>
      <c r="D6" s="1">
        <v>1.0617900057695801E-2</v>
      </c>
      <c r="E6" s="1">
        <v>0.13111560000106601</v>
      </c>
      <c r="F6" s="1">
        <v>8.1809000112116302E-3</v>
      </c>
      <c r="G6" s="1">
        <v>2.8369994834065399E-4</v>
      </c>
      <c r="H6" s="1">
        <v>3.1755000003613497E-2</v>
      </c>
      <c r="I6" s="1">
        <v>7.5294999405741596E-3</v>
      </c>
      <c r="J6" s="1">
        <v>0.39661759999580598</v>
      </c>
      <c r="K6" s="1">
        <v>4.4702000450342798E-3</v>
      </c>
      <c r="L6" s="1">
        <v>1.3728499994613201E-2</v>
      </c>
      <c r="M6" s="1">
        <v>5.5401999270543404E-3</v>
      </c>
      <c r="N6" s="1">
        <v>6.2081000069156202E-3</v>
      </c>
      <c r="O6" s="1">
        <v>0.76544510002713595</v>
      </c>
      <c r="P6" s="1">
        <v>4.1078399983234697E-2</v>
      </c>
      <c r="Q6" s="1">
        <v>3.3163999905809699E-3</v>
      </c>
      <c r="R6" s="1">
        <v>7.7906199963763301E-2</v>
      </c>
      <c r="S6" s="1">
        <v>1.7450399929657499E-2</v>
      </c>
      <c r="T6" s="1">
        <v>0.631208900013007</v>
      </c>
      <c r="U6" s="1">
        <v>5.3610999602824397E-3</v>
      </c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1" t="s">
        <v>16</v>
      </c>
      <c r="B7" s="1">
        <v>3.2995999790728001E-3</v>
      </c>
      <c r="C7" s="1">
        <v>6.72900001518428E-4</v>
      </c>
      <c r="D7" s="1">
        <v>1.1023900005966401E-2</v>
      </c>
      <c r="E7" s="1">
        <v>0.10674059996381401</v>
      </c>
      <c r="F7" s="1">
        <v>7.2523999260738397E-3</v>
      </c>
      <c r="G7" s="1">
        <v>4.9879995640367204E-4</v>
      </c>
      <c r="H7" s="1">
        <v>3.2913000090047703E-2</v>
      </c>
      <c r="I7" s="1">
        <v>6.7653000587597403E-3</v>
      </c>
      <c r="J7" s="1">
        <v>0.39613600005395699</v>
      </c>
      <c r="K7" s="1">
        <v>6.3597999978810497E-3</v>
      </c>
      <c r="L7" s="1">
        <v>1.15551999770104E-2</v>
      </c>
      <c r="M7" s="1">
        <v>5.1729000406339704E-3</v>
      </c>
      <c r="N7" s="1">
        <v>9.5012000529095496E-3</v>
      </c>
      <c r="O7" s="1">
        <v>0.77151209989096903</v>
      </c>
      <c r="P7" s="1">
        <v>4.0800399961881298E-2</v>
      </c>
      <c r="Q7" s="1">
        <v>4.05240000691264E-3</v>
      </c>
      <c r="R7" s="1">
        <v>8.1493100035004304E-2</v>
      </c>
      <c r="S7" s="1">
        <v>1.9535000086762001E-2</v>
      </c>
      <c r="T7" s="1">
        <v>0.65016129997093197</v>
      </c>
      <c r="U7" s="1">
        <v>4.7186999581754199E-3</v>
      </c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" t="s">
        <v>17</v>
      </c>
      <c r="B8" s="1">
        <v>2.52239999826997E-3</v>
      </c>
      <c r="C8" s="1">
        <v>6.6999997943639701E-4</v>
      </c>
      <c r="D8" s="1">
        <v>1.00305000087246E-2</v>
      </c>
      <c r="E8" s="1">
        <v>0.107998899999074</v>
      </c>
      <c r="F8" s="1">
        <v>8.3452999824658002E-3</v>
      </c>
      <c r="G8" s="1">
        <v>2.8749997727572902E-4</v>
      </c>
      <c r="H8" s="1">
        <v>3.01766999764367E-2</v>
      </c>
      <c r="I8" s="1">
        <v>7.1917999302968296E-3</v>
      </c>
      <c r="J8" s="1">
        <v>0.39467059995513398</v>
      </c>
      <c r="K8" s="1">
        <v>5.9155999915674303E-3</v>
      </c>
      <c r="L8" s="1">
        <v>1.15949999308213E-2</v>
      </c>
      <c r="M8" s="1">
        <v>4.1203000582754603E-3</v>
      </c>
      <c r="N8" s="1">
        <v>8.95519996993243E-3</v>
      </c>
      <c r="O8" s="1">
        <v>0.77268729999195696</v>
      </c>
      <c r="P8" s="1">
        <v>5.1739100017584798E-2</v>
      </c>
      <c r="Q8" s="1">
        <v>2.7814999921247298E-3</v>
      </c>
      <c r="R8" s="1">
        <v>7.6647000038065002E-2</v>
      </c>
      <c r="S8" s="1">
        <v>2.39977999590337E-2</v>
      </c>
      <c r="T8" s="1">
        <v>0.60757660004310299</v>
      </c>
      <c r="U8" s="1">
        <v>6.43870001658797E-3</v>
      </c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" t="s">
        <v>18</v>
      </c>
      <c r="B9" s="1">
        <v>1.81080005131661E-3</v>
      </c>
      <c r="C9" s="1">
        <v>3.7420005537569501E-4</v>
      </c>
      <c r="D9" s="1">
        <v>1.0577299981378E-2</v>
      </c>
      <c r="E9" s="1">
        <v>0.10896389989648</v>
      </c>
      <c r="F9" s="1">
        <v>7.5344999786466299E-3</v>
      </c>
      <c r="G9" s="1">
        <v>4.6220002695918002E-4</v>
      </c>
      <c r="H9" s="1">
        <v>3.1728699919767601E-2</v>
      </c>
      <c r="I9" s="1">
        <v>1.02413999848067E-2</v>
      </c>
      <c r="J9" s="1">
        <v>0.40287890005856702</v>
      </c>
      <c r="K9" s="1">
        <v>6.5387999638915001E-3</v>
      </c>
      <c r="L9" s="1">
        <v>1.7587399925105201E-2</v>
      </c>
      <c r="M9" s="1">
        <v>4.7440000344067803E-3</v>
      </c>
      <c r="N9" s="1">
        <v>5.9939000057056503E-3</v>
      </c>
      <c r="O9" s="1">
        <v>0.76168060000054505</v>
      </c>
      <c r="P9" s="1">
        <v>4.9274399993009803E-2</v>
      </c>
      <c r="Q9" s="1">
        <v>4.0365000022575198E-3</v>
      </c>
      <c r="R9" s="1">
        <v>7.3818899923935505E-2</v>
      </c>
      <c r="S9" s="1">
        <v>1.8180700019001898E-2</v>
      </c>
      <c r="T9" s="1">
        <v>0.64083589997608204</v>
      </c>
      <c r="U9" s="1">
        <v>4.9359999829903202E-3</v>
      </c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" t="s">
        <v>19</v>
      </c>
      <c r="B10" s="1">
        <v>1.63690000772476E-3</v>
      </c>
      <c r="C10" s="1">
        <v>3.52900009602308E-4</v>
      </c>
      <c r="D10" s="1">
        <v>1.03439999511465E-2</v>
      </c>
      <c r="E10" s="1">
        <v>0.10662500001490099</v>
      </c>
      <c r="F10" s="1">
        <v>7.5897999340668303E-3</v>
      </c>
      <c r="G10" s="1">
        <v>3.2809993717819398E-4</v>
      </c>
      <c r="H10" s="1">
        <v>3.1266500009223798E-2</v>
      </c>
      <c r="I10" s="1">
        <v>8.4814000874757697E-3</v>
      </c>
      <c r="J10" s="1">
        <v>0.39628860005177502</v>
      </c>
      <c r="K10" s="1">
        <v>5.4071999620646204E-3</v>
      </c>
      <c r="L10" s="1">
        <v>1.4170100097544399E-2</v>
      </c>
      <c r="M10" s="1">
        <v>7.5387000106275004E-3</v>
      </c>
      <c r="N10" s="1">
        <v>8.0578000051900692E-3</v>
      </c>
      <c r="O10" s="1">
        <v>0.85175619996152796</v>
      </c>
      <c r="P10" s="1">
        <v>5.5156200076453298E-2</v>
      </c>
      <c r="Q10" s="1">
        <v>5.0757999997586003E-3</v>
      </c>
      <c r="R10" s="1">
        <v>7.6870199991390095E-2</v>
      </c>
      <c r="S10" s="1">
        <v>1.77525000181049E-2</v>
      </c>
      <c r="T10" s="1">
        <v>0.58828500006347895</v>
      </c>
      <c r="U10" s="1">
        <v>4.61789988912642E-3</v>
      </c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" t="s">
        <v>20</v>
      </c>
      <c r="B11" s="1">
        <v>1.61169993225485E-3</v>
      </c>
      <c r="C11" s="1">
        <v>3.5360001493245298E-4</v>
      </c>
      <c r="D11" s="1">
        <v>1.02070999564602E-2</v>
      </c>
      <c r="E11" s="1">
        <v>0.108283600071445</v>
      </c>
      <c r="F11" s="1">
        <v>8.9362000580876996E-3</v>
      </c>
      <c r="G11" s="1">
        <v>3.25800036080181E-4</v>
      </c>
      <c r="H11" s="1">
        <v>3.2871400006115402E-2</v>
      </c>
      <c r="I11" s="1">
        <v>7.58879992645233E-3</v>
      </c>
      <c r="J11" s="1">
        <v>0.41910059994552201</v>
      </c>
      <c r="K11" s="1">
        <v>6.2099999049678401E-3</v>
      </c>
      <c r="L11" s="1">
        <v>1.19247999973595E-2</v>
      </c>
      <c r="M11" s="1">
        <v>4.85759996809065E-3</v>
      </c>
      <c r="N11" s="1">
        <v>1.9119599950499801E-2</v>
      </c>
      <c r="O11" s="1">
        <v>0.76413869997486406</v>
      </c>
      <c r="P11" s="1">
        <v>5.5879799998365301E-2</v>
      </c>
      <c r="Q11" s="1">
        <v>3.6718000192195099E-3</v>
      </c>
      <c r="R11" s="1">
        <v>7.88089999696239E-2</v>
      </c>
      <c r="S11" s="1">
        <v>1.72288999892771E-2</v>
      </c>
      <c r="T11" s="1">
        <v>0.62663640000391696</v>
      </c>
      <c r="U11" s="1">
        <v>5.6358999572694302E-3</v>
      </c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3" t="s">
        <v>21</v>
      </c>
      <c r="B12" s="3">
        <f>AVERAGE(B2:B11)</f>
        <v>2.340459986589845E-3</v>
      </c>
      <c r="C12" s="3">
        <f t="shared" ref="C12:U12" si="0">AVERAGE(C2:C11)</f>
        <v>4.5209000818431335E-4</v>
      </c>
      <c r="D12" s="3">
        <f t="shared" si="0"/>
        <v>1.0452680010348521E-2</v>
      </c>
      <c r="E12" s="3">
        <f t="shared" si="0"/>
        <v>0.10936243000905921</v>
      </c>
      <c r="F12" s="3">
        <f t="shared" si="0"/>
        <v>7.9690799699164896E-3</v>
      </c>
      <c r="G12" s="3">
        <f t="shared" si="0"/>
        <v>3.3105999464169103E-4</v>
      </c>
      <c r="H12" s="3">
        <f t="shared" si="0"/>
        <v>3.103136001154776E-2</v>
      </c>
      <c r="I12" s="3">
        <f t="shared" si="0"/>
        <v>7.607099995948362E-3</v>
      </c>
      <c r="J12" s="3">
        <f t="shared" si="0"/>
        <v>0.40708878000732474</v>
      </c>
      <c r="K12" s="3">
        <f t="shared" si="0"/>
        <v>5.6644699769094527E-3</v>
      </c>
      <c r="L12" s="3">
        <f t="shared" si="0"/>
        <v>1.6509889997541848E-2</v>
      </c>
      <c r="M12" s="3">
        <f t="shared" si="0"/>
        <v>5.7714499882422342E-3</v>
      </c>
      <c r="N12" s="3">
        <f t="shared" si="0"/>
        <v>9.0035999892279402E-3</v>
      </c>
      <c r="O12" s="3">
        <f t="shared" si="0"/>
        <v>0.79332193998852696</v>
      </c>
      <c r="P12" s="3">
        <f t="shared" si="0"/>
        <v>4.7288390016183221E-2</v>
      </c>
      <c r="Q12" s="3">
        <f t="shared" si="0"/>
        <v>3.8613300072029171E-3</v>
      </c>
      <c r="R12" s="3">
        <f t="shared" si="0"/>
        <v>8.3465599990449751E-2</v>
      </c>
      <c r="S12" s="3">
        <f t="shared" si="0"/>
        <v>2.2193750017322562E-2</v>
      </c>
      <c r="T12" s="3">
        <f t="shared" si="0"/>
        <v>0.62472208001418006</v>
      </c>
      <c r="U12" s="3">
        <f t="shared" si="0"/>
        <v>5.2975899889133853E-3</v>
      </c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" t="s">
        <v>57</v>
      </c>
      <c r="E13" s="1">
        <v>36.096229500020797</v>
      </c>
      <c r="G13" s="1">
        <v>4.6180975000606796</v>
      </c>
      <c r="I13" s="1">
        <v>198.46604299999299</v>
      </c>
      <c r="K13" s="1">
        <v>652.00272780004798</v>
      </c>
      <c r="O13" s="1">
        <v>278.21807629999199</v>
      </c>
      <c r="Q13" s="1">
        <v>22.4289539000019</v>
      </c>
      <c r="S13" s="1">
        <v>106.660956600098</v>
      </c>
      <c r="U13" s="1">
        <v>81.251887999940607</v>
      </c>
    </row>
    <row r="14" spans="1:31" x14ac:dyDescent="0.25">
      <c r="B14" s="1">
        <f t="shared" ref="B14:C14" si="1">SUM(B12,B13)</f>
        <v>2.340459986589845E-3</v>
      </c>
      <c r="C14" s="1">
        <f t="shared" si="1"/>
        <v>4.5209000818431335E-4</v>
      </c>
      <c r="D14" s="1">
        <f>SUM(D12,D13)</f>
        <v>1.0452680010348521E-2</v>
      </c>
      <c r="E14" s="1">
        <f t="shared" ref="E14:U14" si="2">SUM(E12,E13)</f>
        <v>36.205591930029854</v>
      </c>
      <c r="F14" s="1">
        <f t="shared" si="2"/>
        <v>7.9690799699164896E-3</v>
      </c>
      <c r="G14" s="1">
        <f t="shared" si="2"/>
        <v>4.618428560055321</v>
      </c>
      <c r="H14" s="1">
        <f t="shared" si="2"/>
        <v>3.103136001154776E-2</v>
      </c>
      <c r="I14" s="1">
        <f t="shared" si="2"/>
        <v>198.47365009998893</v>
      </c>
      <c r="J14" s="1">
        <f t="shared" si="2"/>
        <v>0.40708878000732474</v>
      </c>
      <c r="K14" s="1">
        <f t="shared" si="2"/>
        <v>652.00839227002484</v>
      </c>
      <c r="L14" s="1">
        <f t="shared" si="2"/>
        <v>1.6509889997541848E-2</v>
      </c>
      <c r="M14" s="1">
        <f t="shared" si="2"/>
        <v>5.7714499882422342E-3</v>
      </c>
      <c r="N14" s="1">
        <f t="shared" si="2"/>
        <v>9.0035999892279402E-3</v>
      </c>
      <c r="O14" s="1">
        <f t="shared" si="2"/>
        <v>279.01139823998051</v>
      </c>
      <c r="P14" s="1">
        <f t="shared" si="2"/>
        <v>4.7288390016183221E-2</v>
      </c>
      <c r="Q14" s="1">
        <f t="shared" si="2"/>
        <v>22.432815230009105</v>
      </c>
      <c r="R14" s="1">
        <f t="shared" si="2"/>
        <v>8.3465599990449751E-2</v>
      </c>
      <c r="S14" s="1">
        <f t="shared" si="2"/>
        <v>106.68315035011533</v>
      </c>
      <c r="T14" s="1">
        <f t="shared" si="2"/>
        <v>0.62472208001418006</v>
      </c>
      <c r="U14" s="1">
        <f t="shared" si="2"/>
        <v>81.25718558992952</v>
      </c>
    </row>
    <row r="15" spans="1:31" x14ac:dyDescent="0.25">
      <c r="A15" s="1" t="s">
        <v>58</v>
      </c>
      <c r="D15" s="1">
        <v>30</v>
      </c>
      <c r="E15" s="1">
        <v>30</v>
      </c>
      <c r="F15" s="1">
        <v>60</v>
      </c>
      <c r="G15" s="1">
        <v>60</v>
      </c>
      <c r="H15" s="1">
        <v>126</v>
      </c>
      <c r="I15" s="1">
        <v>126</v>
      </c>
      <c r="J15" s="1">
        <v>63</v>
      </c>
      <c r="K15" s="1">
        <v>63</v>
      </c>
      <c r="N15" s="1">
        <v>30</v>
      </c>
      <c r="O15" s="1">
        <v>30</v>
      </c>
      <c r="P15" s="1">
        <v>60</v>
      </c>
      <c r="Q15" s="1">
        <v>60</v>
      </c>
      <c r="R15" s="1">
        <v>46</v>
      </c>
      <c r="S15" s="1">
        <v>46</v>
      </c>
      <c r="T15" s="1">
        <v>18</v>
      </c>
      <c r="U15" s="1">
        <v>18</v>
      </c>
    </row>
    <row r="16" spans="1:31" x14ac:dyDescent="0.25">
      <c r="A16" s="2" t="s">
        <v>22</v>
      </c>
      <c r="B16" s="6" t="s">
        <v>23</v>
      </c>
      <c r="C16" s="6" t="s">
        <v>24</v>
      </c>
      <c r="D16" s="6" t="s">
        <v>70</v>
      </c>
      <c r="E16" s="6" t="s">
        <v>69</v>
      </c>
      <c r="F16" s="6" t="s">
        <v>71</v>
      </c>
      <c r="G16" s="6" t="s">
        <v>73</v>
      </c>
      <c r="H16" s="6" t="s">
        <v>72</v>
      </c>
    </row>
    <row r="17" spans="1:8" x14ac:dyDescent="0.25">
      <c r="B17" s="1">
        <v>3599.1790905409998</v>
      </c>
      <c r="C17" s="1">
        <v>3.2849550700002501</v>
      </c>
      <c r="D17" s="1">
        <v>689</v>
      </c>
      <c r="E17" s="1">
        <v>651</v>
      </c>
      <c r="F17" s="1">
        <v>24</v>
      </c>
      <c r="G17" s="1">
        <v>5</v>
      </c>
      <c r="H17" s="1">
        <v>9</v>
      </c>
    </row>
    <row r="18" spans="1:8" x14ac:dyDescent="0.25">
      <c r="A18" s="2" t="s">
        <v>25</v>
      </c>
      <c r="B18" s="2"/>
      <c r="C18" s="2" t="s">
        <v>126</v>
      </c>
      <c r="D18" s="2" t="s">
        <v>127</v>
      </c>
      <c r="E18" s="2" t="s">
        <v>128</v>
      </c>
    </row>
    <row r="19" spans="1:8" x14ac:dyDescent="0.25">
      <c r="A19" s="1" t="s">
        <v>26</v>
      </c>
      <c r="B19" s="1">
        <v>0.10459119995357399</v>
      </c>
      <c r="D19" s="6"/>
    </row>
    <row r="20" spans="1:8" x14ac:dyDescent="0.25">
      <c r="A20" s="1" t="s">
        <v>27</v>
      </c>
      <c r="B20" s="1">
        <v>6.87680570001248</v>
      </c>
      <c r="C20" s="1">
        <v>0.01</v>
      </c>
      <c r="D20" s="1">
        <v>0.01</v>
      </c>
      <c r="E20" s="1">
        <v>0</v>
      </c>
    </row>
    <row r="21" spans="1:8" x14ac:dyDescent="0.25">
      <c r="A21" s="1" t="s">
        <v>28</v>
      </c>
      <c r="B21" s="1">
        <v>7.7142723000142697</v>
      </c>
      <c r="C21" s="1">
        <v>0.01</v>
      </c>
      <c r="D21" s="1">
        <v>2.5000000000000001E-2</v>
      </c>
      <c r="E21" s="1">
        <v>0.02</v>
      </c>
    </row>
    <row r="22" spans="1:8" x14ac:dyDescent="0.25">
      <c r="A22" s="1" t="s">
        <v>29</v>
      </c>
      <c r="B22" s="1">
        <v>7.7010230000014399</v>
      </c>
      <c r="C22" s="1">
        <v>0</v>
      </c>
      <c r="D22" s="1">
        <v>0</v>
      </c>
      <c r="E22" s="1">
        <v>0</v>
      </c>
    </row>
    <row r="23" spans="1:8" x14ac:dyDescent="0.25">
      <c r="A23" s="1" t="s">
        <v>30</v>
      </c>
      <c r="B23" s="1">
        <v>8.1559523000032605</v>
      </c>
      <c r="C23" s="1">
        <v>0</v>
      </c>
      <c r="D23" s="1">
        <v>0.02</v>
      </c>
      <c r="E23" s="1">
        <v>0</v>
      </c>
    </row>
    <row r="24" spans="1:8" x14ac:dyDescent="0.25">
      <c r="A24" s="1" t="s">
        <v>31</v>
      </c>
      <c r="B24" s="1">
        <v>7.5959040999878198</v>
      </c>
      <c r="C24" s="1">
        <v>0</v>
      </c>
      <c r="D24" s="1">
        <v>5.0000000000000001E-3</v>
      </c>
      <c r="E24" s="1">
        <v>0.01</v>
      </c>
    </row>
    <row r="25" spans="1:8" x14ac:dyDescent="0.25">
      <c r="A25" s="1" t="s">
        <v>47</v>
      </c>
      <c r="B25" s="1">
        <v>10.0473687000339</v>
      </c>
      <c r="C25" s="1">
        <v>0.01</v>
      </c>
      <c r="D25" s="1">
        <v>2.5000000000000001E-2</v>
      </c>
      <c r="E25" s="1">
        <v>0.02</v>
      </c>
    </row>
    <row r="26" spans="1:8" x14ac:dyDescent="0.25">
      <c r="A26" s="1" t="s">
        <v>48</v>
      </c>
      <c r="B26" s="1">
        <v>6.6786682999809202</v>
      </c>
      <c r="C26" s="1">
        <v>0</v>
      </c>
      <c r="D26" s="1">
        <v>0</v>
      </c>
      <c r="E26" s="1">
        <v>0</v>
      </c>
    </row>
    <row r="27" spans="1:8" x14ac:dyDescent="0.25">
      <c r="A27" s="1" t="s">
        <v>50</v>
      </c>
      <c r="B27" s="1">
        <v>6.6572105000377597</v>
      </c>
      <c r="C27" s="1">
        <v>0.82</v>
      </c>
      <c r="D27" s="1">
        <v>0.17</v>
      </c>
      <c r="E27" s="1">
        <v>0.8</v>
      </c>
    </row>
    <row r="28" spans="1:8" x14ac:dyDescent="0.25">
      <c r="A28" s="1" t="s">
        <v>49</v>
      </c>
      <c r="B28" s="1">
        <v>6.4247337999986396</v>
      </c>
      <c r="C28" s="1">
        <v>0</v>
      </c>
      <c r="D28" s="1">
        <v>0</v>
      </c>
      <c r="E28" s="1">
        <v>0</v>
      </c>
    </row>
    <row r="29" spans="1:8" x14ac:dyDescent="0.25">
      <c r="A29" s="1" t="s">
        <v>51</v>
      </c>
      <c r="B29" s="1">
        <v>54.342975699983</v>
      </c>
      <c r="C29" s="1">
        <v>0.01</v>
      </c>
      <c r="D29" s="1">
        <v>0.05</v>
      </c>
      <c r="E29" s="1">
        <v>0.02</v>
      </c>
    </row>
    <row r="30" spans="1:8" x14ac:dyDescent="0.25">
      <c r="A30" s="1" t="s">
        <v>52</v>
      </c>
      <c r="B30" s="1">
        <v>55.928742699965298</v>
      </c>
      <c r="C30" s="1">
        <v>0.01</v>
      </c>
      <c r="D30" s="1">
        <v>0.17</v>
      </c>
      <c r="E30" s="1">
        <v>0.02</v>
      </c>
    </row>
    <row r="31" spans="1:8" x14ac:dyDescent="0.25">
      <c r="A31" s="1" t="s">
        <v>53</v>
      </c>
      <c r="B31" s="1">
        <v>55.7791334000066</v>
      </c>
      <c r="C31" s="1">
        <v>0.01</v>
      </c>
      <c r="D31" s="1">
        <v>0.06</v>
      </c>
      <c r="E31" s="1">
        <v>0.02</v>
      </c>
    </row>
    <row r="32" spans="1:8" x14ac:dyDescent="0.25">
      <c r="A32" s="1" t="s">
        <v>54</v>
      </c>
      <c r="B32" s="1">
        <v>6.3954631999949898</v>
      </c>
      <c r="C32" s="1">
        <v>7.0000000000000007E-2</v>
      </c>
      <c r="D32" s="1">
        <v>0.28000000000000003</v>
      </c>
      <c r="E32" s="1">
        <v>0.05</v>
      </c>
    </row>
    <row r="33" spans="1:7" x14ac:dyDescent="0.25">
      <c r="A33" s="1" t="s">
        <v>55</v>
      </c>
      <c r="B33" s="1">
        <v>0.35094749997369901</v>
      </c>
    </row>
    <row r="34" spans="1:7" x14ac:dyDescent="0.25">
      <c r="C34" s="1">
        <f>SUM(C20:C32)</f>
        <v>0.95</v>
      </c>
      <c r="D34" s="1">
        <f t="shared" ref="D34:E34" si="3">SUM(D20:D32)</f>
        <v>0.81499999999999995</v>
      </c>
      <c r="E34" s="1">
        <f t="shared" si="3"/>
        <v>0.96000000000000019</v>
      </c>
    </row>
    <row r="36" spans="1:7" x14ac:dyDescent="0.25">
      <c r="A36" s="2" t="s">
        <v>34</v>
      </c>
      <c r="C36" s="2" t="s">
        <v>35</v>
      </c>
      <c r="D36" s="2" t="s">
        <v>36</v>
      </c>
      <c r="E36" s="2" t="s">
        <v>37</v>
      </c>
      <c r="F36" s="2" t="s">
        <v>38</v>
      </c>
      <c r="G36" s="2" t="s">
        <v>39</v>
      </c>
    </row>
    <row r="37" spans="1:7" x14ac:dyDescent="0.25">
      <c r="A37" s="1" t="s">
        <v>40</v>
      </c>
      <c r="B37" s="1" t="s">
        <v>41</v>
      </c>
      <c r="C37" s="1">
        <v>0.43185811048108202</v>
      </c>
      <c r="D37" s="1">
        <v>4.9733570159857902E-2</v>
      </c>
      <c r="E37" s="1">
        <v>0.84811471056824195</v>
      </c>
      <c r="F37" s="1">
        <v>0.51909094992538596</v>
      </c>
      <c r="G37" s="1">
        <v>8.9133186994232796E-2</v>
      </c>
    </row>
    <row r="38" spans="1:7" x14ac:dyDescent="0.25">
      <c r="B38" s="1" t="s">
        <v>42</v>
      </c>
      <c r="C38" s="1">
        <v>0.90521533966020895</v>
      </c>
      <c r="D38" s="1">
        <v>0.888632326820604</v>
      </c>
      <c r="E38" s="1">
        <v>0.96941051513542198</v>
      </c>
      <c r="F38" s="1">
        <v>0.93612072163696403</v>
      </c>
      <c r="G38" s="1">
        <v>0.896757206879639</v>
      </c>
    </row>
    <row r="39" spans="1:7" x14ac:dyDescent="0.25">
      <c r="B39" s="1" t="s">
        <v>43</v>
      </c>
      <c r="C39" s="1">
        <v>0.87258576081907702</v>
      </c>
      <c r="D39" s="1">
        <v>0.90444049733570098</v>
      </c>
      <c r="E39" s="1">
        <v>0.96569304301646297</v>
      </c>
      <c r="F39" s="1">
        <v>0.94045003324480902</v>
      </c>
      <c r="G39" s="1">
        <v>0.88747217684031798</v>
      </c>
    </row>
    <row r="40" spans="1:7" x14ac:dyDescent="0.25">
      <c r="B40" s="1" t="s">
        <v>44</v>
      </c>
      <c r="C40" s="1">
        <v>0.90304812817389601</v>
      </c>
      <c r="D40" s="1">
        <v>0.88472468916518598</v>
      </c>
      <c r="E40" s="1">
        <v>0.96853425385023895</v>
      </c>
      <c r="F40" s="1">
        <v>0.93399518879114696</v>
      </c>
      <c r="G40" s="1">
        <v>0.89369934526363703</v>
      </c>
    </row>
    <row r="41" spans="1:7" x14ac:dyDescent="0.25">
      <c r="B41" s="1" t="s">
        <v>45</v>
      </c>
      <c r="C41" s="1">
        <v>0.89852060811337098</v>
      </c>
      <c r="D41" s="1">
        <v>0.89253996447602102</v>
      </c>
      <c r="E41" s="1">
        <v>0.96882634094529996</v>
      </c>
      <c r="F41" s="1">
        <v>0.93738768439224096</v>
      </c>
      <c r="G41" s="1">
        <v>0.89539721294614005</v>
      </c>
    </row>
    <row r="42" spans="1:7" x14ac:dyDescent="0.25">
      <c r="A42" s="1" t="s">
        <v>56</v>
      </c>
      <c r="B42" s="1" t="s">
        <v>41</v>
      </c>
      <c r="C42" s="1">
        <v>0.26426309331470399</v>
      </c>
      <c r="D42" s="1">
        <v>0.78063943161634097</v>
      </c>
      <c r="E42" s="1">
        <v>0.64221986192246405</v>
      </c>
      <c r="F42" s="1">
        <v>0.69926445511506996</v>
      </c>
      <c r="G42" s="1">
        <v>0.394845762958625</v>
      </c>
    </row>
    <row r="43" spans="1:7" x14ac:dyDescent="0.25">
      <c r="B43" s="1" t="s">
        <v>42</v>
      </c>
      <c r="C43" s="1">
        <v>0.91979894178546495</v>
      </c>
      <c r="D43" s="1">
        <v>0.91349911190053201</v>
      </c>
      <c r="E43" s="1">
        <v>0.97511949017525201</v>
      </c>
      <c r="F43" s="1">
        <v>0.94972489157312001</v>
      </c>
      <c r="G43" s="1">
        <v>0.91651539578140995</v>
      </c>
    </row>
    <row r="44" spans="1:7" x14ac:dyDescent="0.25">
      <c r="B44" s="1" t="s">
        <v>43</v>
      </c>
      <c r="C44" s="1">
        <v>0.90161544417248296</v>
      </c>
      <c r="D44" s="1">
        <v>0.90834813499111899</v>
      </c>
      <c r="E44" s="1">
        <v>0.97126925119490104</v>
      </c>
      <c r="F44" s="1">
        <v>0.94533860074563703</v>
      </c>
      <c r="G44" s="1">
        <v>0.90451871581795096</v>
      </c>
    </row>
    <row r="45" spans="1:7" x14ac:dyDescent="0.25">
      <c r="B45" s="1" t="s">
        <v>44</v>
      </c>
      <c r="C45" s="1">
        <v>0.93683764826987004</v>
      </c>
      <c r="D45" s="1">
        <v>0.930728241563055</v>
      </c>
      <c r="E45" s="1">
        <v>0.98024429102496002</v>
      </c>
      <c r="F45" s="1">
        <v>0.95983805147150503</v>
      </c>
      <c r="G45" s="1">
        <v>0.93373193348417005</v>
      </c>
    </row>
    <row r="46" spans="1:7" x14ac:dyDescent="0.25">
      <c r="B46" s="1" t="s">
        <v>45</v>
      </c>
      <c r="C46" s="1">
        <v>0.93778043995713301</v>
      </c>
      <c r="D46" s="1">
        <v>0.92522202486678495</v>
      </c>
      <c r="E46" s="1">
        <v>0.97960701009028095</v>
      </c>
      <c r="F46" s="1">
        <v>0.95719421568034802</v>
      </c>
      <c r="G46" s="1">
        <v>0.93138290979199401</v>
      </c>
    </row>
    <row r="47" spans="1:7" x14ac:dyDescent="0.25">
      <c r="A47" s="1" t="s">
        <v>46</v>
      </c>
      <c r="C47" s="1">
        <v>0.92250922509225097</v>
      </c>
      <c r="D47" s="1">
        <v>0.88809946714031895</v>
      </c>
      <c r="E47" s="1">
        <v>0.97211895910780599</v>
      </c>
      <c r="F47" s="1">
        <v>0.93749338015148898</v>
      </c>
      <c r="G47" s="1">
        <v>0.90497737556561098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C8B1-87F8-4ADA-BA39-7FB7FB79209D}">
  <dimension ref="A1:AMJ47"/>
  <sheetViews>
    <sheetView zoomScale="80" zoomScaleNormal="80" workbookViewId="0">
      <selection activeCell="T13" activeCellId="8" sqref="D13 F13 H13 J13 L13 N13 P13 R13 T1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s="1" t="s">
        <v>11</v>
      </c>
      <c r="B2" s="1">
        <v>3.1264000572264099E-3</v>
      </c>
      <c r="C2" s="1">
        <v>8.4810005500912601E-4</v>
      </c>
      <c r="D2" s="1">
        <v>2.0221900078468E-2</v>
      </c>
      <c r="E2" s="1">
        <v>0.18490460002794801</v>
      </c>
      <c r="F2" s="1">
        <v>1.95756000466644E-2</v>
      </c>
      <c r="G2" s="1">
        <v>5.2709993906319098E-4</v>
      </c>
      <c r="H2" s="1">
        <v>0.16619260003790201</v>
      </c>
      <c r="I2" s="1">
        <v>2.6853999937884499E-2</v>
      </c>
      <c r="J2" s="1">
        <v>1.73298440000507</v>
      </c>
      <c r="K2" s="1">
        <v>1.85866999672725E-2</v>
      </c>
      <c r="L2" s="1">
        <v>3.0442500021308602E-2</v>
      </c>
      <c r="M2" s="1">
        <v>1.05635999934747E-2</v>
      </c>
      <c r="N2" s="1">
        <v>1.83804000262171E-2</v>
      </c>
      <c r="O2" s="1">
        <v>2.57629229989834</v>
      </c>
      <c r="P2" s="1">
        <v>0.12806769995950101</v>
      </c>
      <c r="Q2" s="1">
        <v>6.0433999169617796E-3</v>
      </c>
      <c r="R2" s="1">
        <v>0.31065550004131998</v>
      </c>
      <c r="S2" s="1">
        <v>2.9559399932622899E-2</v>
      </c>
      <c r="T2" s="1">
        <v>14.548846999998201</v>
      </c>
      <c r="U2" s="1">
        <v>4.4002700014971197E-2</v>
      </c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5">
      <c r="A3" s="1" t="s">
        <v>12</v>
      </c>
      <c r="B3" s="1">
        <v>2.8554000891744999E-3</v>
      </c>
      <c r="C3" s="1">
        <v>9.8420004360377702E-4</v>
      </c>
      <c r="D3" s="1">
        <v>1.89325000392273E-2</v>
      </c>
      <c r="E3" s="1">
        <v>0.227155199972912</v>
      </c>
      <c r="F3" s="1">
        <v>2.0238899975083699E-2</v>
      </c>
      <c r="G3" s="1">
        <v>7.9560000449419E-4</v>
      </c>
      <c r="H3" s="1">
        <v>0.17143139999825499</v>
      </c>
      <c r="I3" s="1">
        <v>2.44863000698387E-2</v>
      </c>
      <c r="J3" s="1">
        <v>1.7396146000828501</v>
      </c>
      <c r="K3" s="1">
        <v>1.8167900037951702E-2</v>
      </c>
      <c r="L3" s="1">
        <v>2.2497899946756598E-2</v>
      </c>
      <c r="M3" s="1">
        <v>8.7662000441923703E-3</v>
      </c>
      <c r="N3" s="1">
        <v>1.8371400074101901E-2</v>
      </c>
      <c r="O3" s="1">
        <v>2.9021077000070301</v>
      </c>
      <c r="P3" s="1">
        <v>0.12639710004441401</v>
      </c>
      <c r="Q3" s="1">
        <v>7.7444000635296098E-3</v>
      </c>
      <c r="R3" s="1">
        <v>0.30277599999681098</v>
      </c>
      <c r="S3" s="1">
        <v>2.8024500003084499E-2</v>
      </c>
      <c r="T3" s="1">
        <v>15.119270000024599</v>
      </c>
      <c r="U3" s="1">
        <v>4.4360500061884502E-2</v>
      </c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1" t="s">
        <v>13</v>
      </c>
      <c r="B4" s="1">
        <v>3.0560999875888198E-3</v>
      </c>
      <c r="C4" s="1">
        <v>6.3539994880556995E-4</v>
      </c>
      <c r="D4" s="1">
        <v>1.7412699991837099E-2</v>
      </c>
      <c r="E4" s="1">
        <v>0.20036710007116099</v>
      </c>
      <c r="F4" s="1">
        <v>2.0618199952877999E-2</v>
      </c>
      <c r="G4" s="1">
        <v>5.47199975699186E-4</v>
      </c>
      <c r="H4" s="1">
        <v>0.185818600002676</v>
      </c>
      <c r="I4" s="1">
        <v>2.4432200007140598E-2</v>
      </c>
      <c r="J4" s="1">
        <v>1.7291917999973501</v>
      </c>
      <c r="K4" s="1">
        <v>1.8706600065342999E-2</v>
      </c>
      <c r="L4" s="1">
        <v>2.17360999668017E-2</v>
      </c>
      <c r="M4" s="1">
        <v>1.1726700002327501E-2</v>
      </c>
      <c r="N4" s="1">
        <v>2.6963499956764201E-2</v>
      </c>
      <c r="O4" s="1">
        <v>2.8610816000727901</v>
      </c>
      <c r="P4" s="1">
        <v>0.10669270006474101</v>
      </c>
      <c r="Q4" s="1">
        <v>8.9922999031841703E-3</v>
      </c>
      <c r="R4" s="1">
        <v>0.29850239993538702</v>
      </c>
      <c r="S4" s="1">
        <v>2.64188000001013E-2</v>
      </c>
      <c r="T4" s="1">
        <v>14.772117500077</v>
      </c>
      <c r="U4" s="1">
        <v>4.5593100017867899E-2</v>
      </c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1" t="s">
        <v>14</v>
      </c>
      <c r="B5" s="1">
        <v>2.6050000451505102E-3</v>
      </c>
      <c r="C5" s="1">
        <v>9.9229998886585192E-4</v>
      </c>
      <c r="D5" s="1">
        <v>1.8518499913625398E-2</v>
      </c>
      <c r="E5" s="1">
        <v>0.20468030008487401</v>
      </c>
      <c r="F5" s="1">
        <v>2.0044200005940999E-2</v>
      </c>
      <c r="G5" s="1">
        <v>6.5990001894533602E-4</v>
      </c>
      <c r="H5" s="1">
        <v>0.18340649991296201</v>
      </c>
      <c r="I5" s="1">
        <v>2.71440000506117E-2</v>
      </c>
      <c r="J5" s="1">
        <v>1.80386390001513</v>
      </c>
      <c r="K5" s="1">
        <v>1.9391100038774301E-2</v>
      </c>
      <c r="L5" s="1">
        <v>2.1639800048433199E-2</v>
      </c>
      <c r="M5" s="1">
        <v>9.6055000321939501E-3</v>
      </c>
      <c r="N5" s="1">
        <v>2.09300999995321E-2</v>
      </c>
      <c r="O5" s="1">
        <v>2.64553280000109</v>
      </c>
      <c r="P5" s="1">
        <v>0.108499799971468</v>
      </c>
      <c r="Q5" s="1">
        <v>6.8281999556347702E-3</v>
      </c>
      <c r="R5" s="1">
        <v>0.30262209998909301</v>
      </c>
      <c r="S5" s="1">
        <v>2.7068299939855898E-2</v>
      </c>
      <c r="T5" s="1">
        <v>13.9584373000543</v>
      </c>
      <c r="U5" s="1">
        <v>4.3602500110864598E-2</v>
      </c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1" t="s">
        <v>15</v>
      </c>
      <c r="B6" s="1">
        <v>2.5644999695941802E-3</v>
      </c>
      <c r="C6" s="1">
        <v>4.6640005894005299E-4</v>
      </c>
      <c r="D6" s="1">
        <v>2.04382999800145E-2</v>
      </c>
      <c r="E6" s="1">
        <v>0.20295899990014701</v>
      </c>
      <c r="F6" s="1">
        <v>2.0254500093869799E-2</v>
      </c>
      <c r="G6" s="1">
        <v>5.9279997367411798E-4</v>
      </c>
      <c r="H6" s="1">
        <v>0.21058989991433899</v>
      </c>
      <c r="I6" s="1">
        <v>3.1390100019052597E-2</v>
      </c>
      <c r="J6" s="1">
        <v>1.7416200999869</v>
      </c>
      <c r="K6" s="1">
        <v>1.79249999346211E-2</v>
      </c>
      <c r="L6" s="1">
        <v>2.2143099922686801E-2</v>
      </c>
      <c r="M6" s="1">
        <v>8.83000006433576E-3</v>
      </c>
      <c r="N6" s="1">
        <v>2.0148300100117901E-2</v>
      </c>
      <c r="O6" s="1">
        <v>2.65751849999651</v>
      </c>
      <c r="P6" s="1">
        <v>0.11494500003755</v>
      </c>
      <c r="Q6" s="1">
        <v>6.1332000186666803E-3</v>
      </c>
      <c r="R6" s="1">
        <v>0.30880359990987899</v>
      </c>
      <c r="S6" s="1">
        <v>2.94613000005483E-2</v>
      </c>
      <c r="T6" s="1">
        <v>13.8002278000349</v>
      </c>
      <c r="U6" s="1">
        <v>4.2093300027772701E-2</v>
      </c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1" t="s">
        <v>16</v>
      </c>
      <c r="B7" s="1">
        <v>3.7217000499367701E-3</v>
      </c>
      <c r="C7" s="1">
        <v>4.8399996012449199E-4</v>
      </c>
      <c r="D7" s="1">
        <v>2.12923000799492E-2</v>
      </c>
      <c r="E7" s="1">
        <v>0.228728300076909</v>
      </c>
      <c r="F7" s="1">
        <v>2.1207100013270901E-2</v>
      </c>
      <c r="G7" s="1">
        <v>5.8699992951005697E-4</v>
      </c>
      <c r="H7" s="1">
        <v>0.18129069998394601</v>
      </c>
      <c r="I7" s="1">
        <v>2.2617800044827101E-2</v>
      </c>
      <c r="J7" s="1">
        <v>1.74538000009488</v>
      </c>
      <c r="K7" s="1">
        <v>1.9791000057011801E-2</v>
      </c>
      <c r="L7" s="1">
        <v>2.2003700025379599E-2</v>
      </c>
      <c r="M7" s="1">
        <v>7.6710999710485296E-3</v>
      </c>
      <c r="N7" s="1">
        <v>1.6421100008301399E-2</v>
      </c>
      <c r="O7" s="1">
        <v>2.6628120000241302</v>
      </c>
      <c r="P7" s="1">
        <v>0.12373170000500899</v>
      </c>
      <c r="Q7" s="1">
        <v>6.2300000572577102E-3</v>
      </c>
      <c r="R7" s="1">
        <v>0.28905419993679898</v>
      </c>
      <c r="S7" s="1">
        <v>2.7485000086016901E-2</v>
      </c>
      <c r="T7" s="1">
        <v>13.6537583000026</v>
      </c>
      <c r="U7" s="1">
        <v>4.3279699981212602E-2</v>
      </c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" t="s">
        <v>17</v>
      </c>
      <c r="B8" s="1">
        <v>2.5595000479370299E-3</v>
      </c>
      <c r="C8" s="1">
        <v>4.8150005750358099E-4</v>
      </c>
      <c r="D8" s="1">
        <v>2.1045700064860201E-2</v>
      </c>
      <c r="E8" s="1">
        <v>0.213552100001834</v>
      </c>
      <c r="F8" s="1">
        <v>2.5330099975690201E-2</v>
      </c>
      <c r="G8" s="1">
        <v>5.4200005251914198E-4</v>
      </c>
      <c r="H8" s="1">
        <v>0.18810720008332199</v>
      </c>
      <c r="I8" s="1">
        <v>2.4045000085607102E-2</v>
      </c>
      <c r="J8" s="1">
        <v>1.7244853000156499</v>
      </c>
      <c r="K8" s="1">
        <v>1.8580600037239402E-2</v>
      </c>
      <c r="L8" s="1">
        <v>1.97716000257059E-2</v>
      </c>
      <c r="M8" s="1">
        <v>1.01224000100046E-2</v>
      </c>
      <c r="N8" s="1">
        <v>1.85651999199762E-2</v>
      </c>
      <c r="O8" s="1">
        <v>2.6302793000358999</v>
      </c>
      <c r="P8" s="1">
        <v>0.145462099928408</v>
      </c>
      <c r="Q8" s="1">
        <v>6.2747999327257198E-3</v>
      </c>
      <c r="R8" s="1">
        <v>0.30589820002205598</v>
      </c>
      <c r="S8" s="1">
        <v>3.0491600045934299E-2</v>
      </c>
      <c r="T8" s="1">
        <v>14.5723932000109</v>
      </c>
      <c r="U8" s="1">
        <v>4.3646599981002503E-2</v>
      </c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" t="s">
        <v>18</v>
      </c>
      <c r="B9" s="1">
        <v>2.6887999847531301E-3</v>
      </c>
      <c r="C9" s="1">
        <v>5.8140000328421495E-4</v>
      </c>
      <c r="D9" s="1">
        <v>1.70666000340133E-2</v>
      </c>
      <c r="E9" s="1">
        <v>0.24282349995337399</v>
      </c>
      <c r="F9" s="1">
        <v>2.0923900068737501E-2</v>
      </c>
      <c r="G9" s="1">
        <v>5.4550007916986899E-4</v>
      </c>
      <c r="H9" s="1">
        <v>0.18380420003086301</v>
      </c>
      <c r="I9" s="1">
        <v>2.28766000363975E-2</v>
      </c>
      <c r="J9" s="1">
        <v>1.7139499000040801</v>
      </c>
      <c r="K9" s="1">
        <v>2.1992199937812901E-2</v>
      </c>
      <c r="L9" s="1">
        <v>2.3396800039335999E-2</v>
      </c>
      <c r="M9" s="1">
        <v>8.3320999983698095E-3</v>
      </c>
      <c r="N9" s="1">
        <v>1.6109899966977499E-2</v>
      </c>
      <c r="O9" s="1">
        <v>3.0627677999436802</v>
      </c>
      <c r="P9" s="1">
        <v>0.13507509999908501</v>
      </c>
      <c r="Q9" s="1">
        <v>6.7886000033467999E-3</v>
      </c>
      <c r="R9" s="1">
        <v>0.29641259997151698</v>
      </c>
      <c r="S9" s="1">
        <v>2.6626600068993801E-2</v>
      </c>
      <c r="T9" s="1">
        <v>14.506670900038401</v>
      </c>
      <c r="U9" s="1">
        <v>4.2422499973326901E-2</v>
      </c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" t="s">
        <v>19</v>
      </c>
      <c r="B10" s="1">
        <v>3.2643000595271501E-3</v>
      </c>
      <c r="C10" s="1">
        <v>5.5980007164180203E-4</v>
      </c>
      <c r="D10" s="1">
        <v>2.01889000600203E-2</v>
      </c>
      <c r="E10" s="1">
        <v>0.248558499966748</v>
      </c>
      <c r="F10" s="1">
        <v>2.1729800035245699E-2</v>
      </c>
      <c r="G10" s="1">
        <v>5.5280001834034898E-4</v>
      </c>
      <c r="H10" s="1">
        <v>0.178216199972666</v>
      </c>
      <c r="I10" s="1">
        <v>2.11333000333979E-2</v>
      </c>
      <c r="J10" s="1">
        <v>1.73981629998888</v>
      </c>
      <c r="K10" s="1">
        <v>1.9069600035436399E-2</v>
      </c>
      <c r="L10" s="1">
        <v>2.2114900057203998E-2</v>
      </c>
      <c r="M10" s="1">
        <v>8.0770000349730201E-3</v>
      </c>
      <c r="N10" s="1">
        <v>2.4638600065372801E-2</v>
      </c>
      <c r="O10" s="1">
        <v>2.5357283999910498</v>
      </c>
      <c r="P10" s="1">
        <v>0.129651399911381</v>
      </c>
      <c r="Q10" s="1">
        <v>6.6998999100178402E-3</v>
      </c>
      <c r="R10" s="1">
        <v>0.37922790006268697</v>
      </c>
      <c r="S10" s="1">
        <v>2.7253199950791802E-2</v>
      </c>
      <c r="T10" s="1">
        <v>14.9494234999874</v>
      </c>
      <c r="U10" s="1">
        <v>4.3842400074936401E-2</v>
      </c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" t="s">
        <v>20</v>
      </c>
      <c r="B11" s="1">
        <v>3.1521000200882502E-3</v>
      </c>
      <c r="C11" s="1">
        <v>7.28100072592496E-4</v>
      </c>
      <c r="D11" s="1">
        <v>2.6139800087548699E-2</v>
      </c>
      <c r="E11" s="1">
        <v>0.22253490006551099</v>
      </c>
      <c r="F11" s="1">
        <v>1.993529999163E-2</v>
      </c>
      <c r="G11" s="1">
        <v>5.24899922311306E-4</v>
      </c>
      <c r="H11" s="1">
        <v>0.180444100056774</v>
      </c>
      <c r="I11" s="1">
        <v>2.13048999430611E-2</v>
      </c>
      <c r="J11" s="1">
        <v>1.7382103999843801</v>
      </c>
      <c r="K11" s="1">
        <v>2.00069999555125E-2</v>
      </c>
      <c r="L11" s="1">
        <v>2.2432600031606801E-2</v>
      </c>
      <c r="M11" s="1">
        <v>1.2259799987077699E-2</v>
      </c>
      <c r="N11" s="1">
        <v>1.5605499967932699E-2</v>
      </c>
      <c r="O11" s="1">
        <v>3.9900687000481398</v>
      </c>
      <c r="P11" s="1">
        <v>0.15077599999494801</v>
      </c>
      <c r="Q11" s="1">
        <v>7.4579999782144997E-3</v>
      </c>
      <c r="R11" s="1">
        <v>0.30633180006407201</v>
      </c>
      <c r="S11" s="1">
        <v>2.7591700083576101E-2</v>
      </c>
      <c r="T11" s="1">
        <v>14.081932300003199</v>
      </c>
      <c r="U11" s="1">
        <v>4.4390399940311902E-2</v>
      </c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3" t="s">
        <v>21</v>
      </c>
      <c r="B12" s="3">
        <f>AVERAGE(B2:B11)</f>
        <v>2.959380031097675E-3</v>
      </c>
      <c r="C12" s="3">
        <f t="shared" ref="C12:U12" si="0">AVERAGE(C2:C11)</f>
        <v>6.7612002603709641E-4</v>
      </c>
      <c r="D12" s="3">
        <f t="shared" si="0"/>
        <v>2.0125720032956405E-2</v>
      </c>
      <c r="E12" s="3">
        <f t="shared" si="0"/>
        <v>0.21762635001214181</v>
      </c>
      <c r="F12" s="3">
        <f t="shared" si="0"/>
        <v>2.0985760015901116E-2</v>
      </c>
      <c r="G12" s="3">
        <f t="shared" si="0"/>
        <v>5.874799913726744E-4</v>
      </c>
      <c r="H12" s="3">
        <f t="shared" si="0"/>
        <v>0.18293013999937049</v>
      </c>
      <c r="I12" s="3">
        <f t="shared" si="0"/>
        <v>2.4628420022781879E-2</v>
      </c>
      <c r="J12" s="3">
        <f t="shared" si="0"/>
        <v>1.7409116700175169</v>
      </c>
      <c r="K12" s="3">
        <f t="shared" si="0"/>
        <v>1.9221770006697562E-2</v>
      </c>
      <c r="L12" s="3">
        <f t="shared" si="0"/>
        <v>2.2817900008521918E-2</v>
      </c>
      <c r="M12" s="3">
        <f t="shared" si="0"/>
        <v>9.5954400137997949E-3</v>
      </c>
      <c r="N12" s="3">
        <f t="shared" si="0"/>
        <v>1.9613400008529382E-2</v>
      </c>
      <c r="O12" s="3">
        <f t="shared" si="0"/>
        <v>2.852418910001866</v>
      </c>
      <c r="P12" s="3">
        <f t="shared" si="0"/>
        <v>0.12692985999165052</v>
      </c>
      <c r="Q12" s="3">
        <f t="shared" si="0"/>
        <v>6.9192799739539578E-3</v>
      </c>
      <c r="R12" s="3">
        <f t="shared" si="0"/>
        <v>0.3100284299929621</v>
      </c>
      <c r="S12" s="3">
        <f t="shared" si="0"/>
        <v>2.7998040011152581E-2</v>
      </c>
      <c r="T12" s="3">
        <f t="shared" si="0"/>
        <v>14.396307780023147</v>
      </c>
      <c r="U12" s="3">
        <f t="shared" si="0"/>
        <v>4.3723370018415121E-2</v>
      </c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" t="s">
        <v>57</v>
      </c>
      <c r="E13" s="1">
        <v>71.142843700013998</v>
      </c>
      <c r="G13" s="1">
        <v>10.7430522000649</v>
      </c>
      <c r="I13" s="1">
        <v>270.57398680003803</v>
      </c>
      <c r="K13" s="1">
        <v>1681.6411293999899</v>
      </c>
      <c r="O13" s="1">
        <v>907.69735839997804</v>
      </c>
      <c r="Q13" s="1">
        <v>61.168238800018997</v>
      </c>
      <c r="S13" s="1">
        <v>762.895080200047</v>
      </c>
      <c r="U13" s="1">
        <v>1981.1806160999599</v>
      </c>
    </row>
    <row r="14" spans="1:31" x14ac:dyDescent="0.25">
      <c r="B14" s="1">
        <f t="shared" ref="B14:C14" si="1">SUM(B12,B13)</f>
        <v>2.959380031097675E-3</v>
      </c>
      <c r="C14" s="1">
        <f t="shared" si="1"/>
        <v>6.7612002603709641E-4</v>
      </c>
      <c r="D14" s="1">
        <f>SUM(D12,D13)</f>
        <v>2.0125720032956405E-2</v>
      </c>
      <c r="E14" s="1">
        <f t="shared" ref="E14:U14" si="2">SUM(E12,E13)</f>
        <v>71.360470050026137</v>
      </c>
      <c r="F14" s="1">
        <f t="shared" si="2"/>
        <v>2.0985760015901116E-2</v>
      </c>
      <c r="G14" s="1">
        <f t="shared" si="2"/>
        <v>10.743639680056273</v>
      </c>
      <c r="H14" s="1">
        <f t="shared" si="2"/>
        <v>0.18293013999937049</v>
      </c>
      <c r="I14" s="1">
        <f t="shared" si="2"/>
        <v>270.59861522006082</v>
      </c>
      <c r="J14" s="1">
        <f t="shared" si="2"/>
        <v>1.7409116700175169</v>
      </c>
      <c r="K14" s="1">
        <f t="shared" si="2"/>
        <v>1681.6603511699966</v>
      </c>
      <c r="L14" s="1">
        <f t="shared" si="2"/>
        <v>2.2817900008521918E-2</v>
      </c>
      <c r="M14" s="1">
        <f t="shared" si="2"/>
        <v>9.5954400137997949E-3</v>
      </c>
      <c r="N14" s="1">
        <f t="shared" si="2"/>
        <v>1.9613400008529382E-2</v>
      </c>
      <c r="O14" s="1">
        <f t="shared" si="2"/>
        <v>910.54977730997996</v>
      </c>
      <c r="P14" s="1">
        <f t="shared" si="2"/>
        <v>0.12692985999165052</v>
      </c>
      <c r="Q14" s="1">
        <f t="shared" si="2"/>
        <v>61.175158079992954</v>
      </c>
      <c r="R14" s="1">
        <f t="shared" si="2"/>
        <v>0.3100284299929621</v>
      </c>
      <c r="S14" s="1">
        <f t="shared" si="2"/>
        <v>762.9230782400582</v>
      </c>
      <c r="T14" s="1">
        <f t="shared" si="2"/>
        <v>14.396307780023147</v>
      </c>
      <c r="U14" s="1">
        <f t="shared" si="2"/>
        <v>1981.2243394699783</v>
      </c>
    </row>
    <row r="15" spans="1:31" x14ac:dyDescent="0.25">
      <c r="A15" s="1" t="s">
        <v>58</v>
      </c>
      <c r="D15" s="1">
        <v>30</v>
      </c>
      <c r="E15" s="1">
        <v>30</v>
      </c>
      <c r="F15" s="1">
        <v>60</v>
      </c>
      <c r="G15" s="1">
        <v>60</v>
      </c>
      <c r="H15" s="1">
        <v>126</v>
      </c>
      <c r="I15" s="1">
        <v>126</v>
      </c>
      <c r="J15" s="1">
        <v>63</v>
      </c>
      <c r="K15" s="1">
        <v>63</v>
      </c>
      <c r="N15" s="1">
        <v>30</v>
      </c>
      <c r="O15" s="1">
        <v>30</v>
      </c>
      <c r="P15" s="1">
        <v>60</v>
      </c>
      <c r="Q15" s="1">
        <v>60</v>
      </c>
      <c r="R15" s="1">
        <v>126</v>
      </c>
      <c r="S15" s="1">
        <v>126</v>
      </c>
      <c r="T15" s="1">
        <v>47</v>
      </c>
      <c r="U15" s="1">
        <v>47</v>
      </c>
    </row>
    <row r="16" spans="1:31" x14ac:dyDescent="0.25">
      <c r="A16" s="2" t="s">
        <v>22</v>
      </c>
      <c r="B16" s="6" t="s">
        <v>23</v>
      </c>
      <c r="C16" s="6" t="s">
        <v>24</v>
      </c>
      <c r="D16" s="6" t="s">
        <v>70</v>
      </c>
      <c r="E16" s="6" t="s">
        <v>69</v>
      </c>
      <c r="F16" s="6" t="s">
        <v>71</v>
      </c>
      <c r="G16" s="6" t="s">
        <v>73</v>
      </c>
      <c r="H16" s="6" t="s">
        <v>72</v>
      </c>
    </row>
    <row r="17" spans="1:8" x14ac:dyDescent="0.25">
      <c r="B17" s="1">
        <v>3612.4137152459998</v>
      </c>
      <c r="C17" s="1">
        <v>223.721861560999</v>
      </c>
      <c r="D17" s="1">
        <v>263</v>
      </c>
      <c r="E17" s="1">
        <v>246</v>
      </c>
      <c r="F17" s="1">
        <v>9</v>
      </c>
      <c r="G17" s="1">
        <v>2</v>
      </c>
      <c r="H17" s="1">
        <v>6</v>
      </c>
    </row>
    <row r="18" spans="1:8" x14ac:dyDescent="0.25">
      <c r="A18" s="2" t="s">
        <v>25</v>
      </c>
      <c r="B18" s="2"/>
      <c r="C18" s="2" t="s">
        <v>126</v>
      </c>
      <c r="D18" s="2" t="s">
        <v>127</v>
      </c>
      <c r="E18" s="2" t="s">
        <v>128</v>
      </c>
    </row>
    <row r="19" spans="1:8" x14ac:dyDescent="0.25">
      <c r="A19" s="1" t="s">
        <v>26</v>
      </c>
      <c r="B19" s="1">
        <v>2.5916600017808301E-2</v>
      </c>
      <c r="D19" s="6"/>
    </row>
    <row r="20" spans="1:8" x14ac:dyDescent="0.25">
      <c r="A20" s="1" t="s">
        <v>27</v>
      </c>
      <c r="B20" s="1">
        <v>13.305343199986901</v>
      </c>
      <c r="C20" s="1">
        <v>0</v>
      </c>
      <c r="D20" s="1">
        <v>0.02</v>
      </c>
      <c r="E20" s="1">
        <v>0.01</v>
      </c>
    </row>
    <row r="21" spans="1:8" x14ac:dyDescent="0.25">
      <c r="A21" s="1" t="s">
        <v>28</v>
      </c>
      <c r="B21" s="1">
        <v>13.3666998000117</v>
      </c>
      <c r="C21" s="1">
        <v>0.02</v>
      </c>
      <c r="D21" s="1">
        <v>0.03</v>
      </c>
      <c r="E21" s="1">
        <v>0.02</v>
      </c>
    </row>
    <row r="22" spans="1:8" x14ac:dyDescent="0.25">
      <c r="A22" s="1" t="s">
        <v>29</v>
      </c>
      <c r="B22" s="1">
        <v>13.9171783999772</v>
      </c>
      <c r="C22" s="1">
        <v>0</v>
      </c>
      <c r="D22" s="1">
        <v>5.0000000000000001E-3</v>
      </c>
      <c r="E22" s="1">
        <v>0</v>
      </c>
    </row>
    <row r="23" spans="1:8" x14ac:dyDescent="0.25">
      <c r="A23" s="1" t="s">
        <v>30</v>
      </c>
      <c r="B23" s="1">
        <v>12.468705900013401</v>
      </c>
      <c r="C23" s="1">
        <v>0.02</v>
      </c>
      <c r="D23" s="1">
        <v>0.02</v>
      </c>
      <c r="E23" s="1">
        <v>0.02</v>
      </c>
    </row>
    <row r="24" spans="1:8" x14ac:dyDescent="0.25">
      <c r="A24" s="1" t="s">
        <v>31</v>
      </c>
      <c r="B24" s="1">
        <v>10.6873221999849</v>
      </c>
      <c r="C24" s="1">
        <v>0</v>
      </c>
      <c r="D24" s="1">
        <v>0.01</v>
      </c>
      <c r="E24" s="1">
        <v>0.02</v>
      </c>
    </row>
    <row r="25" spans="1:8" x14ac:dyDescent="0.25">
      <c r="A25" s="1" t="s">
        <v>32</v>
      </c>
      <c r="B25" s="1">
        <v>40.416088600002603</v>
      </c>
      <c r="C25" s="1">
        <v>0</v>
      </c>
      <c r="D25" s="1">
        <v>0</v>
      </c>
      <c r="E25" s="1">
        <v>0</v>
      </c>
    </row>
    <row r="26" spans="1:8" x14ac:dyDescent="0.25">
      <c r="A26" s="1" t="s">
        <v>47</v>
      </c>
      <c r="B26" s="1">
        <v>14.2797543000197</v>
      </c>
      <c r="C26" s="1">
        <v>0.02</v>
      </c>
      <c r="D26" s="1">
        <v>0.06</v>
      </c>
      <c r="E26" s="1">
        <v>0.03</v>
      </c>
    </row>
    <row r="27" spans="1:8" x14ac:dyDescent="0.25">
      <c r="A27" s="1" t="s">
        <v>48</v>
      </c>
      <c r="B27" s="1">
        <v>12.079070900043</v>
      </c>
      <c r="C27" s="1">
        <v>0</v>
      </c>
      <c r="D27" s="1">
        <v>0</v>
      </c>
      <c r="E27" s="1">
        <v>0</v>
      </c>
    </row>
    <row r="28" spans="1:8" x14ac:dyDescent="0.25">
      <c r="A28" s="1" t="s">
        <v>50</v>
      </c>
      <c r="B28" s="1">
        <v>9.9083142000017599</v>
      </c>
      <c r="C28" s="1">
        <v>0.81</v>
      </c>
      <c r="D28" s="1">
        <v>0.33</v>
      </c>
      <c r="E28" s="1">
        <v>0.75</v>
      </c>
    </row>
    <row r="29" spans="1:8" x14ac:dyDescent="0.25">
      <c r="A29" s="1" t="s">
        <v>49</v>
      </c>
      <c r="B29" s="1">
        <v>9.7536866000154898</v>
      </c>
      <c r="C29" s="1">
        <v>0</v>
      </c>
      <c r="D29" s="1">
        <v>0</v>
      </c>
      <c r="E29" s="1">
        <v>0</v>
      </c>
    </row>
    <row r="30" spans="1:8" x14ac:dyDescent="0.25">
      <c r="A30" s="1" t="s">
        <v>51</v>
      </c>
      <c r="B30" s="1">
        <v>94.644444499979699</v>
      </c>
      <c r="C30" s="1">
        <v>0.01</v>
      </c>
      <c r="D30" s="1">
        <v>0.03</v>
      </c>
      <c r="E30" s="1">
        <v>0.01</v>
      </c>
    </row>
    <row r="31" spans="1:8" x14ac:dyDescent="0.25">
      <c r="A31" s="1" t="s">
        <v>52</v>
      </c>
      <c r="B31" s="1">
        <v>108.22146339999701</v>
      </c>
      <c r="C31" s="1">
        <v>0.02</v>
      </c>
      <c r="D31" s="1">
        <v>0.22</v>
      </c>
      <c r="E31" s="1">
        <v>0.04</v>
      </c>
    </row>
    <row r="32" spans="1:8" x14ac:dyDescent="0.25">
      <c r="A32" s="1" t="s">
        <v>53</v>
      </c>
      <c r="B32" s="1">
        <v>114.869289499998</v>
      </c>
      <c r="C32" s="1">
        <v>0.01</v>
      </c>
      <c r="D32" s="1">
        <v>2.5000000000000001E-2</v>
      </c>
      <c r="E32" s="1">
        <v>0.01</v>
      </c>
    </row>
    <row r="33" spans="1:7" x14ac:dyDescent="0.25">
      <c r="A33" s="1" t="s">
        <v>54</v>
      </c>
      <c r="B33" s="1">
        <v>13.0509853999828</v>
      </c>
      <c r="C33" s="1">
        <v>0.08</v>
      </c>
      <c r="D33" s="1">
        <v>0.2</v>
      </c>
      <c r="E33" s="1">
        <v>0.06</v>
      </c>
    </row>
    <row r="34" spans="1:7" x14ac:dyDescent="0.25">
      <c r="A34" s="1" t="s">
        <v>55</v>
      </c>
      <c r="B34" s="1">
        <v>0.70346419996349097</v>
      </c>
    </row>
    <row r="35" spans="1:7" x14ac:dyDescent="0.25">
      <c r="C35" s="1">
        <f>SUM(C20:C33)</f>
        <v>0.9900000000000001</v>
      </c>
      <c r="D35" s="1">
        <f t="shared" ref="D35:E35" si="3">SUM(D20:D33)</f>
        <v>0.95</v>
      </c>
      <c r="E35" s="1">
        <f t="shared" si="3"/>
        <v>0.97</v>
      </c>
    </row>
    <row r="36" spans="1:7" x14ac:dyDescent="0.25">
      <c r="A36" s="2" t="s">
        <v>34</v>
      </c>
      <c r="C36" s="2" t="s">
        <v>35</v>
      </c>
      <c r="D36" s="2" t="s">
        <v>36</v>
      </c>
      <c r="E36" s="2" t="s">
        <v>37</v>
      </c>
      <c r="F36" s="2" t="s">
        <v>38</v>
      </c>
      <c r="G36" s="2" t="s">
        <v>39</v>
      </c>
    </row>
    <row r="37" spans="1:7" x14ac:dyDescent="0.25">
      <c r="A37" s="1" t="s">
        <v>40</v>
      </c>
      <c r="B37" s="1" t="s">
        <v>41</v>
      </c>
      <c r="C37" s="1">
        <v>0.684856686228975</v>
      </c>
      <c r="D37" s="1">
        <v>0.850924238479562</v>
      </c>
      <c r="E37" s="1">
        <v>0.68104745814775003</v>
      </c>
      <c r="F37" s="1">
        <v>0.64379545257311399</v>
      </c>
      <c r="G37" s="1">
        <v>0.758905465440053</v>
      </c>
    </row>
    <row r="38" spans="1:7" x14ac:dyDescent="0.25">
      <c r="B38" s="1" t="s">
        <v>42</v>
      </c>
      <c r="C38" s="1">
        <v>0.94250152825532496</v>
      </c>
      <c r="D38" s="1">
        <v>0.93663108565477704</v>
      </c>
      <c r="E38" s="1">
        <v>0.92887421287052696</v>
      </c>
      <c r="F38" s="1">
        <v>0.92717322073000996</v>
      </c>
      <c r="G38" s="1">
        <v>0.93952861639607399</v>
      </c>
    </row>
    <row r="39" spans="1:7" x14ac:dyDescent="0.25">
      <c r="B39" s="1" t="s">
        <v>43</v>
      </c>
      <c r="C39" s="1">
        <v>0.936108813482881</v>
      </c>
      <c r="D39" s="1">
        <v>0.93634470190054597</v>
      </c>
      <c r="E39" s="1">
        <v>0.92471202580248801</v>
      </c>
      <c r="F39" s="1">
        <v>0.92216111499521702</v>
      </c>
      <c r="G39" s="1">
        <v>0.93620163787617805</v>
      </c>
    </row>
    <row r="40" spans="1:7" x14ac:dyDescent="0.25">
      <c r="B40" s="1" t="s">
        <v>44</v>
      </c>
      <c r="C40" s="1">
        <v>0.94387837772605199</v>
      </c>
      <c r="D40" s="1">
        <v>0.94097891174173398</v>
      </c>
      <c r="E40" s="1">
        <v>0.93216095837812896</v>
      </c>
      <c r="F40" s="1">
        <v>0.93022728358622198</v>
      </c>
      <c r="G40" s="1">
        <v>0.94240989238434403</v>
      </c>
    </row>
    <row r="41" spans="1:7" x14ac:dyDescent="0.25">
      <c r="B41" s="1" t="s">
        <v>45</v>
      </c>
      <c r="C41" s="1">
        <v>0.94750190956571001</v>
      </c>
      <c r="D41" s="1">
        <v>0.93600624837281898</v>
      </c>
      <c r="E41" s="1">
        <v>0.93162340654277298</v>
      </c>
      <c r="F41" s="1">
        <v>0.93066230021637197</v>
      </c>
      <c r="G41" s="1">
        <v>0.94169385923606297</v>
      </c>
    </row>
    <row r="42" spans="1:7" x14ac:dyDescent="0.25">
      <c r="A42" s="1" t="s">
        <v>56</v>
      </c>
      <c r="B42" s="1" t="s">
        <v>41</v>
      </c>
      <c r="C42" s="1">
        <v>0.697293980772413</v>
      </c>
      <c r="D42" s="1">
        <v>0.86188492580057197</v>
      </c>
      <c r="E42" s="1">
        <v>0.69638944607313602</v>
      </c>
      <c r="F42" s="1">
        <v>0.65874549320331599</v>
      </c>
      <c r="G42" s="1">
        <v>0.77089680125910098</v>
      </c>
    </row>
    <row r="43" spans="1:7" x14ac:dyDescent="0.25">
      <c r="B43" s="1" t="s">
        <v>42</v>
      </c>
      <c r="C43" s="1">
        <v>0.944393954298827</v>
      </c>
      <c r="D43" s="1">
        <v>0.94876334287945796</v>
      </c>
      <c r="E43" s="1">
        <v>0.93652214164480796</v>
      </c>
      <c r="F43" s="1">
        <v>0.93373773204578903</v>
      </c>
      <c r="G43" s="1">
        <v>0.94656919587667498</v>
      </c>
    </row>
    <row r="44" spans="1:7" x14ac:dyDescent="0.25">
      <c r="B44" s="1" t="s">
        <v>43</v>
      </c>
      <c r="C44" s="1">
        <v>0.95741290208964802</v>
      </c>
      <c r="D44" s="1">
        <v>0.95193959906274395</v>
      </c>
      <c r="E44" s="1">
        <v>0.94632001234377405</v>
      </c>
      <c r="F44" s="1">
        <v>0.94504176922834104</v>
      </c>
      <c r="G44" s="1">
        <v>0.95458532633566096</v>
      </c>
    </row>
    <row r="45" spans="1:7" x14ac:dyDescent="0.25">
      <c r="B45" s="1" t="s">
        <v>44</v>
      </c>
      <c r="C45" s="1">
        <v>0.97729310143743797</v>
      </c>
      <c r="D45" s="1">
        <v>0.976724811247071</v>
      </c>
      <c r="E45" s="1">
        <v>0.97275111865452801</v>
      </c>
      <c r="F45" s="1">
        <v>0.97184725410838302</v>
      </c>
      <c r="G45" s="1">
        <v>0.97700549100877099</v>
      </c>
    </row>
    <row r="46" spans="1:7" x14ac:dyDescent="0.25">
      <c r="B46" s="1" t="s">
        <v>45</v>
      </c>
      <c r="C46" s="1">
        <v>0.98495849711362904</v>
      </c>
      <c r="D46" s="1">
        <v>0.98336370736787204</v>
      </c>
      <c r="E46" s="1">
        <v>0.98123746335441997</v>
      </c>
      <c r="F46" s="1">
        <v>0.980753823380906</v>
      </c>
      <c r="G46" s="1">
        <v>0.98415854647841905</v>
      </c>
    </row>
    <row r="47" spans="1:7" x14ac:dyDescent="0.25">
      <c r="A47" s="1" t="s">
        <v>46</v>
      </c>
      <c r="C47" s="1">
        <v>0.949363867684478</v>
      </c>
      <c r="D47" s="1">
        <v>0.93415122684025997</v>
      </c>
      <c r="E47" s="1">
        <v>0.93067226890756305</v>
      </c>
      <c r="F47" s="1">
        <v>0.92980969581713302</v>
      </c>
      <c r="G47" s="1">
        <v>0.94169611307420498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6B9C-6345-477D-B963-3FDFB3BD1DE6}">
  <dimension ref="A1:AMJ47"/>
  <sheetViews>
    <sheetView topLeftCell="A3" zoomScale="80" zoomScaleNormal="80" workbookViewId="0">
      <selection activeCell="T13" activeCellId="8" sqref="D13 F13 H13 J13 L13 N13 P13 R13 T1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s="1" t="s">
        <v>11</v>
      </c>
      <c r="B2" s="1">
        <v>9.6030009444802999E-4</v>
      </c>
      <c r="C2" s="1">
        <v>2.9300001915544201E-4</v>
      </c>
      <c r="D2" s="1">
        <v>1.40009995084255E-3</v>
      </c>
      <c r="E2" s="1">
        <v>2.7666599955409699E-2</v>
      </c>
      <c r="F2" s="1">
        <v>1.3275000965222699E-3</v>
      </c>
      <c r="G2" s="1">
        <v>1.4199991710484001E-4</v>
      </c>
      <c r="H2" s="1">
        <v>4.1899700067006003E-2</v>
      </c>
      <c r="I2" s="1">
        <v>9.4028000021353295E-3</v>
      </c>
      <c r="J2" s="1">
        <v>8.8634999701753207E-3</v>
      </c>
      <c r="K2" s="1">
        <v>3.1649996526539299E-4</v>
      </c>
      <c r="L2" s="1">
        <v>2.7181000914424601E-3</v>
      </c>
      <c r="M2" s="1">
        <v>2.07430007867515E-3</v>
      </c>
      <c r="N2" s="1">
        <v>1.23039993923157E-3</v>
      </c>
      <c r="O2" s="1">
        <v>3.7248499924317002E-2</v>
      </c>
      <c r="P2" s="1">
        <v>3.54289996903389E-3</v>
      </c>
      <c r="Q2" s="1">
        <v>5.1879999227821805E-4</v>
      </c>
      <c r="R2" s="1">
        <v>1.3806400005705601E-2</v>
      </c>
      <c r="S2" s="1">
        <v>4.6738000819459497E-3</v>
      </c>
      <c r="T2" s="1">
        <v>0.63406840001698495</v>
      </c>
      <c r="U2" s="1">
        <v>4.7078999923542099E-3</v>
      </c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5">
      <c r="A3" s="1" t="s">
        <v>12</v>
      </c>
      <c r="B3" s="1">
        <v>1.4079000102356E-3</v>
      </c>
      <c r="C3" s="1">
        <v>2.1880003623664301E-4</v>
      </c>
      <c r="D3" s="1">
        <v>1.9746000180020898E-3</v>
      </c>
      <c r="E3" s="1">
        <v>2.4241800070740199E-2</v>
      </c>
      <c r="F3" s="1">
        <v>7.7399995643645503E-4</v>
      </c>
      <c r="G3" s="1">
        <v>1.13699934445321E-4</v>
      </c>
      <c r="H3" s="1">
        <v>4.1199699975550098E-2</v>
      </c>
      <c r="I3" s="1">
        <v>8.6148000555112906E-3</v>
      </c>
      <c r="J3" s="1">
        <v>7.5972999911755297E-3</v>
      </c>
      <c r="K3" s="1">
        <v>3.2530003227293399E-4</v>
      </c>
      <c r="L3" s="1">
        <v>2.8641999233514001E-3</v>
      </c>
      <c r="M3" s="1">
        <v>1.18819996714591E-3</v>
      </c>
      <c r="N3" s="1">
        <v>1.4777999604120801E-3</v>
      </c>
      <c r="O3" s="1">
        <v>3.75322999898344E-2</v>
      </c>
      <c r="P3" s="1">
        <v>2.80920008663088E-3</v>
      </c>
      <c r="Q3" s="1">
        <v>1.3309000059962199E-3</v>
      </c>
      <c r="R3" s="1">
        <v>1.3728999998420401E-2</v>
      </c>
      <c r="S3" s="1">
        <v>5.1280000479891896E-3</v>
      </c>
      <c r="T3" s="1">
        <v>0.61949830001685702</v>
      </c>
      <c r="U3" s="1">
        <v>6.6436000633984804E-3</v>
      </c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1" t="s">
        <v>13</v>
      </c>
      <c r="B4" s="1">
        <v>1.7067999579012301E-3</v>
      </c>
      <c r="C4" s="1">
        <v>2.17500026337802E-4</v>
      </c>
      <c r="D4" s="1">
        <v>1.7094000941142401E-3</v>
      </c>
      <c r="E4" s="1">
        <v>2.55407000659033E-2</v>
      </c>
      <c r="F4" s="1">
        <v>1.0934000601992E-3</v>
      </c>
      <c r="G4" s="1">
        <v>1.15800066851079E-4</v>
      </c>
      <c r="H4" s="1">
        <v>5.7623600005172103E-2</v>
      </c>
      <c r="I4" s="1">
        <v>9.0458000777289202E-3</v>
      </c>
      <c r="J4" s="1">
        <v>7.4781000148504903E-3</v>
      </c>
      <c r="K4" s="1">
        <v>3.2949994783848502E-4</v>
      </c>
      <c r="L4" s="1">
        <v>1.7746000085026E-3</v>
      </c>
      <c r="M4" s="1">
        <v>6.7249999847263098E-4</v>
      </c>
      <c r="N4" s="1">
        <v>1.1036000214517099E-3</v>
      </c>
      <c r="O4" s="1">
        <v>4.6814900008030201E-2</v>
      </c>
      <c r="P4" s="1">
        <v>3.3001999836415E-3</v>
      </c>
      <c r="Q4" s="1">
        <v>7.7180005609989101E-4</v>
      </c>
      <c r="R4" s="1">
        <v>1.48612998891621E-2</v>
      </c>
      <c r="S4" s="1">
        <v>6.2037999741732996E-3</v>
      </c>
      <c r="T4" s="1">
        <v>0.62691200000699598</v>
      </c>
      <c r="U4" s="1">
        <v>5.0747001077979803E-3</v>
      </c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1" t="s">
        <v>14</v>
      </c>
      <c r="B5" s="1">
        <v>9.2240003868937395E-4</v>
      </c>
      <c r="C5" s="1">
        <v>1.9819999579340201E-4</v>
      </c>
      <c r="D5" s="1">
        <v>1.4643999747931901E-3</v>
      </c>
      <c r="E5" s="1">
        <v>2.4837400065734899E-2</v>
      </c>
      <c r="F5" s="1">
        <v>6.7690003197640105E-4</v>
      </c>
      <c r="G5" s="1">
        <v>1.06200110167264E-4</v>
      </c>
      <c r="H5" s="1">
        <v>4.6652999939396901E-2</v>
      </c>
      <c r="I5" s="1">
        <v>1.0147399967536301E-2</v>
      </c>
      <c r="J5" s="1">
        <v>5.3048999980091997E-3</v>
      </c>
      <c r="K5" s="1">
        <v>3.2380002085119399E-4</v>
      </c>
      <c r="L5" s="1">
        <v>1.6994000179693101E-3</v>
      </c>
      <c r="M5" s="1">
        <v>6.1700004152953603E-4</v>
      </c>
      <c r="N5" s="1">
        <v>1.4165999600663701E-3</v>
      </c>
      <c r="O5" s="1">
        <v>4.0327899972908199E-2</v>
      </c>
      <c r="P5" s="1">
        <v>4.6712000621482704E-3</v>
      </c>
      <c r="Q5" s="1">
        <v>8.5670000407844695E-4</v>
      </c>
      <c r="R5" s="1">
        <v>1.65033999364823E-2</v>
      </c>
      <c r="S5" s="1">
        <v>4.9820999847724999E-3</v>
      </c>
      <c r="T5" s="1">
        <v>0.62203800003044296</v>
      </c>
      <c r="U5" s="1">
        <v>4.84139996115118E-3</v>
      </c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1" t="s">
        <v>15</v>
      </c>
      <c r="B6" s="1">
        <v>9.1639999300241405E-4</v>
      </c>
      <c r="C6" s="1">
        <v>1.9070005510002299E-4</v>
      </c>
      <c r="D6" s="1">
        <v>1.4507999876513999E-3</v>
      </c>
      <c r="E6" s="1">
        <v>2.47118999250233E-2</v>
      </c>
      <c r="F6" s="1">
        <v>1.0008000535890399E-3</v>
      </c>
      <c r="G6" s="1">
        <v>1.09700020402669E-4</v>
      </c>
      <c r="H6" s="1">
        <v>4.8259999952278997E-2</v>
      </c>
      <c r="I6" s="1">
        <v>1.0259600006975201E-2</v>
      </c>
      <c r="J6" s="1">
        <v>9.23080008942633E-3</v>
      </c>
      <c r="K6" s="1">
        <v>3.5410001873969999E-4</v>
      </c>
      <c r="L6" s="1">
        <v>2.1667000837623999E-3</v>
      </c>
      <c r="M6" s="1">
        <v>8.1930006854236104E-4</v>
      </c>
      <c r="N6" s="1">
        <v>1.8170999828725999E-3</v>
      </c>
      <c r="O6" s="1">
        <v>3.8278499967418597E-2</v>
      </c>
      <c r="P6" s="1">
        <v>4.6353000216186003E-3</v>
      </c>
      <c r="Q6" s="1">
        <v>8.75100027769804E-4</v>
      </c>
      <c r="R6" s="1">
        <v>1.9021100015379402E-2</v>
      </c>
      <c r="S6" s="1">
        <v>6.9726000074297103E-3</v>
      </c>
      <c r="T6" s="1">
        <v>0.631208900013007</v>
      </c>
      <c r="U6" s="1">
        <v>5.3610999602824397E-3</v>
      </c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1" t="s">
        <v>16</v>
      </c>
      <c r="B7" s="1">
        <v>7.3159998282790097E-4</v>
      </c>
      <c r="C7" s="1">
        <v>2.5759998243302101E-4</v>
      </c>
      <c r="D7" s="1">
        <v>1.50919996667653E-3</v>
      </c>
      <c r="E7" s="1">
        <v>2.88175999885424E-2</v>
      </c>
      <c r="F7" s="1">
        <v>8.42000008560717E-4</v>
      </c>
      <c r="G7" s="1">
        <v>1.03600090369582E-4</v>
      </c>
      <c r="H7" s="1">
        <v>4.7636199975386199E-2</v>
      </c>
      <c r="I7" s="1">
        <v>8.5405999561771698E-3</v>
      </c>
      <c r="J7" s="1">
        <v>7.0590999675914602E-3</v>
      </c>
      <c r="K7" s="1">
        <v>3.5129999741911801E-4</v>
      </c>
      <c r="L7" s="1">
        <v>2.7138999430462701E-3</v>
      </c>
      <c r="M7" s="1">
        <v>1.87339994590729E-3</v>
      </c>
      <c r="N7" s="1">
        <v>1.09509995672851E-3</v>
      </c>
      <c r="O7" s="1">
        <v>3.5067899967543698E-2</v>
      </c>
      <c r="P7" s="1">
        <v>4.6966000227257601E-3</v>
      </c>
      <c r="Q7" s="1">
        <v>7.1160006336867798E-4</v>
      </c>
      <c r="R7" s="1">
        <v>1.7751000006683101E-2</v>
      </c>
      <c r="S7" s="1">
        <v>7.61810003314167E-3</v>
      </c>
      <c r="T7" s="1">
        <v>0.65016129997093197</v>
      </c>
      <c r="U7" s="1">
        <v>4.7186999581754199E-3</v>
      </c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" t="s">
        <v>17</v>
      </c>
      <c r="B8" s="1">
        <v>7.2430004365742196E-4</v>
      </c>
      <c r="C8" s="1">
        <v>1.9059993792325201E-4</v>
      </c>
      <c r="D8" s="1">
        <v>1.57429999671876E-3</v>
      </c>
      <c r="E8" s="1">
        <v>2.55967999109998E-2</v>
      </c>
      <c r="F8" s="1">
        <v>6.9320003967732104E-4</v>
      </c>
      <c r="G8" s="1">
        <v>1.16500072181224E-4</v>
      </c>
      <c r="H8" s="1">
        <v>0.140802400070242</v>
      </c>
      <c r="I8" s="1">
        <v>8.4562000120058604E-3</v>
      </c>
      <c r="J8" s="1">
        <v>7.1534999879076999E-3</v>
      </c>
      <c r="K8" s="1">
        <v>3.2470002770423802E-4</v>
      </c>
      <c r="L8" s="1">
        <v>2.0573999499902099E-3</v>
      </c>
      <c r="M8" s="1">
        <v>1.4896000502631001E-3</v>
      </c>
      <c r="N8" s="1">
        <v>1.1572999646887101E-3</v>
      </c>
      <c r="O8" s="1">
        <v>4.1697100037708802E-2</v>
      </c>
      <c r="P8" s="1">
        <v>3.7112000863999098E-3</v>
      </c>
      <c r="Q8" s="1">
        <v>1.07220001518726E-3</v>
      </c>
      <c r="R8" s="1">
        <v>1.73107999144122E-2</v>
      </c>
      <c r="S8" s="1">
        <v>6.6527000162750396E-3</v>
      </c>
      <c r="T8" s="1">
        <v>0.60757660004310299</v>
      </c>
      <c r="U8" s="1">
        <v>6.43870001658797E-3</v>
      </c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" t="s">
        <v>18</v>
      </c>
      <c r="B9" s="1">
        <v>1.2124000350013299E-3</v>
      </c>
      <c r="C9" s="1">
        <v>1.94999971427023E-4</v>
      </c>
      <c r="D9" s="1">
        <v>2.0385999232530498E-3</v>
      </c>
      <c r="E9" s="1">
        <v>3.0134500004351101E-2</v>
      </c>
      <c r="F9" s="1">
        <v>7.8190001659095201E-4</v>
      </c>
      <c r="G9" s="1">
        <v>1.0740000288933501E-4</v>
      </c>
      <c r="H9" s="1">
        <v>5.1088899956084698E-2</v>
      </c>
      <c r="I9" s="1">
        <v>7.8400999773293699E-3</v>
      </c>
      <c r="J9" s="1">
        <v>6.5495999297127102E-3</v>
      </c>
      <c r="K9" s="1">
        <v>4.7560001257807E-4</v>
      </c>
      <c r="L9" s="1">
        <v>1.7728999955579599E-3</v>
      </c>
      <c r="M9" s="1">
        <v>5.9529999271035097E-4</v>
      </c>
      <c r="N9" s="1">
        <v>1.3181000249460301E-3</v>
      </c>
      <c r="O9" s="1">
        <v>3.9601300028152701E-2</v>
      </c>
      <c r="P9" s="1">
        <v>5.1748000551015104E-3</v>
      </c>
      <c r="Q9" s="1">
        <v>7.5889995787292697E-4</v>
      </c>
      <c r="R9" s="1">
        <v>1.3649699976667699E-2</v>
      </c>
      <c r="S9" s="1">
        <v>6.8705999292433201E-3</v>
      </c>
      <c r="T9" s="1">
        <v>0.64083589997608204</v>
      </c>
      <c r="U9" s="1">
        <v>4.9359999829903202E-3</v>
      </c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" t="s">
        <v>19</v>
      </c>
      <c r="B10" s="1">
        <v>8.2409998867660696E-4</v>
      </c>
      <c r="C10" s="1">
        <v>1.790999667719E-4</v>
      </c>
      <c r="D10" s="1">
        <v>1.51850003749132E-3</v>
      </c>
      <c r="E10" s="1">
        <v>2.5735600036568902E-2</v>
      </c>
      <c r="F10" s="1">
        <v>6.99799973517656E-4</v>
      </c>
      <c r="G10" s="1">
        <v>2.0000000949948999E-4</v>
      </c>
      <c r="H10" s="1">
        <v>4.51601999811828E-2</v>
      </c>
      <c r="I10" s="1">
        <v>1.0796500020660399E-2</v>
      </c>
      <c r="J10" s="1">
        <v>6.0086000012233801E-3</v>
      </c>
      <c r="K10" s="1">
        <v>3.0359998345375001E-4</v>
      </c>
      <c r="L10" s="1">
        <v>1.79550005123019E-3</v>
      </c>
      <c r="M10" s="1">
        <v>1.00570009090006E-3</v>
      </c>
      <c r="N10" s="1">
        <v>1.15569995250552E-3</v>
      </c>
      <c r="O10" s="1">
        <v>4.3934099958278197E-2</v>
      </c>
      <c r="P10" s="1">
        <v>4.83250000979751E-3</v>
      </c>
      <c r="Q10" s="1">
        <v>1.3478000182658399E-3</v>
      </c>
      <c r="R10" s="1">
        <v>1.7507200012914802E-2</v>
      </c>
      <c r="S10" s="1">
        <v>5.7111999485641701E-3</v>
      </c>
      <c r="T10" s="1">
        <v>0.58828500006347895</v>
      </c>
      <c r="U10" s="1">
        <v>4.61789988912642E-3</v>
      </c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" t="s">
        <v>20</v>
      </c>
      <c r="B11" s="1">
        <v>1.4566000318154599E-3</v>
      </c>
      <c r="C11" s="1">
        <v>2.0989996846765201E-4</v>
      </c>
      <c r="D11" s="1">
        <v>1.43860001116991E-3</v>
      </c>
      <c r="E11" s="1">
        <v>2.4232800002209801E-2</v>
      </c>
      <c r="F11" s="1">
        <v>7.2630005888640805E-4</v>
      </c>
      <c r="G11" s="1">
        <v>1.13300047814846E-4</v>
      </c>
      <c r="H11" s="1">
        <v>5.0492000067606499E-2</v>
      </c>
      <c r="I11" s="1">
        <v>1.1039100005291401E-2</v>
      </c>
      <c r="J11" s="1">
        <v>5.4777999175712397E-3</v>
      </c>
      <c r="K11" s="1">
        <v>3.15299956128001E-4</v>
      </c>
      <c r="L11" s="1">
        <v>1.81579997297376E-3</v>
      </c>
      <c r="M11" s="1">
        <v>6.6390004940330895E-4</v>
      </c>
      <c r="N11" s="1">
        <v>1.21390004642307E-3</v>
      </c>
      <c r="O11" s="1">
        <v>4.4429799891076899E-2</v>
      </c>
      <c r="P11" s="1">
        <v>3.60539997927844E-3</v>
      </c>
      <c r="Q11" s="1">
        <v>1.5361999394372099E-3</v>
      </c>
      <c r="R11" s="1">
        <v>1.6077700071036798E-2</v>
      </c>
      <c r="S11" s="1">
        <v>6.4803999848663798E-3</v>
      </c>
      <c r="T11" s="1">
        <v>0.62663640000391696</v>
      </c>
      <c r="U11" s="1">
        <v>5.6358999572694302E-3</v>
      </c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3" t="s">
        <v>21</v>
      </c>
      <c r="B12" s="3">
        <f>AVERAGE(B2:B11)</f>
        <v>1.0862800176255369E-3</v>
      </c>
      <c r="C12" s="3">
        <f t="shared" ref="C12:U12" si="0">AVERAGE(C2:C11)</f>
        <v>2.1503999596461597E-4</v>
      </c>
      <c r="D12" s="3">
        <f t="shared" si="0"/>
        <v>1.607849996071304E-3</v>
      </c>
      <c r="E12" s="3">
        <f t="shared" si="0"/>
        <v>2.6151570002548342E-2</v>
      </c>
      <c r="F12" s="3">
        <f t="shared" si="0"/>
        <v>8.6158002959564205E-4</v>
      </c>
      <c r="G12" s="3">
        <f t="shared" si="0"/>
        <v>1.22820027172565E-4</v>
      </c>
      <c r="H12" s="3">
        <f t="shared" si="0"/>
        <v>5.7081569998990625E-2</v>
      </c>
      <c r="I12" s="3">
        <f t="shared" si="0"/>
        <v>9.414290008135125E-3</v>
      </c>
      <c r="J12" s="3">
        <f t="shared" si="0"/>
        <v>7.0723199867643357E-3</v>
      </c>
      <c r="K12" s="3">
        <f t="shared" si="0"/>
        <v>3.4196999622508834E-4</v>
      </c>
      <c r="L12" s="3">
        <f t="shared" si="0"/>
        <v>2.1378500037826558E-3</v>
      </c>
      <c r="M12" s="3">
        <f t="shared" si="0"/>
        <v>1.0999200283549697E-3</v>
      </c>
      <c r="N12" s="3">
        <f t="shared" si="0"/>
        <v>1.2985599809326172E-3</v>
      </c>
      <c r="O12" s="3">
        <f t="shared" si="0"/>
        <v>4.0493229974526868E-2</v>
      </c>
      <c r="P12" s="3">
        <f t="shared" si="0"/>
        <v>4.0979300276376271E-3</v>
      </c>
      <c r="Q12" s="3">
        <f t="shared" si="0"/>
        <v>9.7800000803544961E-4</v>
      </c>
      <c r="R12" s="3">
        <f t="shared" si="0"/>
        <v>1.6021759982686439E-2</v>
      </c>
      <c r="S12" s="3">
        <f t="shared" si="0"/>
        <v>6.1293300008401237E-3</v>
      </c>
      <c r="T12" s="3">
        <f t="shared" si="0"/>
        <v>0.62472208001418006</v>
      </c>
      <c r="U12" s="3">
        <f t="shared" si="0"/>
        <v>5.2975899889133853E-3</v>
      </c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" t="s">
        <v>57</v>
      </c>
      <c r="E13" s="1">
        <v>8.2473595000337792</v>
      </c>
      <c r="G13" s="1">
        <v>1.24113320000469</v>
      </c>
      <c r="I13" s="1">
        <v>151.22329500003201</v>
      </c>
      <c r="K13" s="1">
        <v>66.600320199970099</v>
      </c>
      <c r="O13" s="1">
        <v>0.501279199961572</v>
      </c>
      <c r="Q13" s="1">
        <v>8.9001099928282201E-2</v>
      </c>
      <c r="S13" s="1">
        <v>0.30612239998299601</v>
      </c>
      <c r="U13" s="1">
        <v>0.263237299979664</v>
      </c>
    </row>
    <row r="14" spans="1:31" x14ac:dyDescent="0.25">
      <c r="B14" s="1">
        <f t="shared" ref="B14:C14" si="1">SUM(B12,B13)</f>
        <v>1.0862800176255369E-3</v>
      </c>
      <c r="C14" s="1">
        <f t="shared" si="1"/>
        <v>2.1503999596461597E-4</v>
      </c>
      <c r="D14" s="1">
        <f>SUM(D12,D13)</f>
        <v>1.607849996071304E-3</v>
      </c>
      <c r="E14" s="1">
        <f t="shared" ref="E14:U14" si="2">SUM(E12,E13)</f>
        <v>8.2735110700363279</v>
      </c>
      <c r="F14" s="1">
        <f t="shared" si="2"/>
        <v>8.6158002959564205E-4</v>
      </c>
      <c r="G14" s="1">
        <f t="shared" si="2"/>
        <v>1.2412560200318625</v>
      </c>
      <c r="H14" s="1">
        <f t="shared" si="2"/>
        <v>5.7081569998990625E-2</v>
      </c>
      <c r="I14" s="1">
        <f t="shared" si="2"/>
        <v>151.23270929004013</v>
      </c>
      <c r="J14" s="1">
        <f t="shared" si="2"/>
        <v>7.0723199867643357E-3</v>
      </c>
      <c r="K14" s="1">
        <f t="shared" si="2"/>
        <v>66.600662169966327</v>
      </c>
      <c r="L14" s="1">
        <f t="shared" si="2"/>
        <v>2.1378500037826558E-3</v>
      </c>
      <c r="M14" s="1">
        <f t="shared" si="2"/>
        <v>1.0999200283549697E-3</v>
      </c>
      <c r="N14" s="1">
        <f t="shared" si="2"/>
        <v>1.2985599809326172E-3</v>
      </c>
      <c r="O14" s="1">
        <f t="shared" si="2"/>
        <v>0.54177242993609886</v>
      </c>
      <c r="P14" s="1">
        <f t="shared" si="2"/>
        <v>4.0979300276376271E-3</v>
      </c>
      <c r="Q14" s="1">
        <f t="shared" si="2"/>
        <v>8.9979099936317655E-2</v>
      </c>
      <c r="R14" s="1">
        <f t="shared" si="2"/>
        <v>1.6021759982686439E-2</v>
      </c>
      <c r="S14" s="1">
        <f t="shared" si="2"/>
        <v>0.31225172998383616</v>
      </c>
      <c r="T14" s="1">
        <f t="shared" si="2"/>
        <v>0.62472208001418006</v>
      </c>
      <c r="U14" s="1">
        <f t="shared" si="2"/>
        <v>0.26853488996857738</v>
      </c>
    </row>
    <row r="15" spans="1:31" x14ac:dyDescent="0.25">
      <c r="A15" s="1" t="s">
        <v>58</v>
      </c>
      <c r="D15" s="1">
        <v>30</v>
      </c>
      <c r="E15" s="1">
        <v>30</v>
      </c>
      <c r="F15" s="1">
        <v>60</v>
      </c>
      <c r="G15" s="1">
        <v>60</v>
      </c>
      <c r="H15" s="1">
        <v>126</v>
      </c>
      <c r="I15" s="1">
        <v>126</v>
      </c>
      <c r="J15" s="1">
        <v>63</v>
      </c>
      <c r="K15" s="1">
        <v>63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</row>
    <row r="16" spans="1:31" x14ac:dyDescent="0.25">
      <c r="A16" s="2" t="s">
        <v>22</v>
      </c>
      <c r="B16" s="6" t="s">
        <v>23</v>
      </c>
      <c r="C16" s="6" t="s">
        <v>24</v>
      </c>
      <c r="D16" s="6" t="s">
        <v>70</v>
      </c>
      <c r="E16" s="6" t="s">
        <v>69</v>
      </c>
      <c r="F16" s="6" t="s">
        <v>71</v>
      </c>
      <c r="G16" s="6" t="s">
        <v>73</v>
      </c>
      <c r="H16" s="6" t="s">
        <v>72</v>
      </c>
    </row>
    <row r="17" spans="1:8" x14ac:dyDescent="0.25">
      <c r="B17" s="1">
        <v>3604.2104161519901</v>
      </c>
      <c r="C17" s="1">
        <v>1.5531598030001901</v>
      </c>
      <c r="D17" s="1">
        <v>689</v>
      </c>
      <c r="E17" s="1">
        <v>651</v>
      </c>
      <c r="F17" s="1">
        <v>24</v>
      </c>
      <c r="G17" s="1">
        <v>5</v>
      </c>
      <c r="H17" s="1">
        <v>9</v>
      </c>
    </row>
    <row r="18" spans="1:8" x14ac:dyDescent="0.25">
      <c r="A18" s="2" t="s">
        <v>25</v>
      </c>
      <c r="B18" s="2"/>
      <c r="C18" s="2" t="s">
        <v>126</v>
      </c>
      <c r="D18" s="2" t="s">
        <v>127</v>
      </c>
      <c r="E18" s="2" t="s">
        <v>128</v>
      </c>
    </row>
    <row r="19" spans="1:8" x14ac:dyDescent="0.25">
      <c r="A19" s="1" t="s">
        <v>26</v>
      </c>
      <c r="B19" s="1">
        <v>5.0862299976870397E-2</v>
      </c>
      <c r="D19" s="6"/>
    </row>
    <row r="20" spans="1:8" x14ac:dyDescent="0.25">
      <c r="A20" s="1" t="s">
        <v>27</v>
      </c>
      <c r="B20" s="1">
        <v>1.4058602000004601</v>
      </c>
      <c r="C20" s="1">
        <v>0</v>
      </c>
      <c r="D20" s="1">
        <v>0.01</v>
      </c>
      <c r="E20" s="1">
        <v>0</v>
      </c>
    </row>
    <row r="21" spans="1:8" x14ac:dyDescent="0.25">
      <c r="A21" s="1" t="s">
        <v>28</v>
      </c>
      <c r="B21" s="1">
        <v>1.24289620004128</v>
      </c>
      <c r="C21" s="1">
        <v>0</v>
      </c>
      <c r="D21" s="1">
        <v>0.02</v>
      </c>
      <c r="E21" s="1">
        <v>0.01</v>
      </c>
    </row>
    <row r="22" spans="1:8" x14ac:dyDescent="0.25">
      <c r="A22" s="1" t="s">
        <v>29</v>
      </c>
      <c r="B22" s="1">
        <v>1.3171725000138299</v>
      </c>
      <c r="C22" s="1">
        <v>0</v>
      </c>
      <c r="D22" s="1">
        <v>0</v>
      </c>
      <c r="E22" s="1">
        <v>0</v>
      </c>
    </row>
    <row r="23" spans="1:8" x14ac:dyDescent="0.25">
      <c r="A23" s="1" t="s">
        <v>30</v>
      </c>
      <c r="B23" s="1">
        <v>1.48188899998785</v>
      </c>
      <c r="C23" s="1">
        <v>0</v>
      </c>
      <c r="D23" s="1">
        <v>0.05</v>
      </c>
      <c r="E23" s="1">
        <v>0</v>
      </c>
    </row>
    <row r="24" spans="1:8" x14ac:dyDescent="0.25">
      <c r="A24" s="1" t="s">
        <v>31</v>
      </c>
      <c r="B24" s="1">
        <v>1.2504306999617201</v>
      </c>
      <c r="C24" s="1">
        <v>0</v>
      </c>
      <c r="D24" s="1">
        <v>0.01</v>
      </c>
      <c r="E24" s="1">
        <v>0</v>
      </c>
    </row>
    <row r="25" spans="1:8" x14ac:dyDescent="0.25">
      <c r="A25" s="1" t="s">
        <v>47</v>
      </c>
      <c r="B25" s="1">
        <v>1.93626480002421</v>
      </c>
      <c r="C25" s="1">
        <v>0</v>
      </c>
      <c r="D25" s="1">
        <v>0.06</v>
      </c>
      <c r="E25" s="1">
        <v>0.01</v>
      </c>
    </row>
    <row r="26" spans="1:8" x14ac:dyDescent="0.25">
      <c r="A26" s="1" t="s">
        <v>48</v>
      </c>
      <c r="B26" s="1">
        <v>0.92508039996027902</v>
      </c>
      <c r="C26" s="1">
        <v>0</v>
      </c>
      <c r="D26" s="1">
        <v>0</v>
      </c>
      <c r="E26" s="1">
        <v>0</v>
      </c>
    </row>
    <row r="27" spans="1:8" x14ac:dyDescent="0.25">
      <c r="A27" s="1" t="s">
        <v>50</v>
      </c>
      <c r="B27" s="1">
        <v>1.46132679999573</v>
      </c>
      <c r="C27" s="1">
        <v>0</v>
      </c>
      <c r="D27" s="1">
        <v>0.05</v>
      </c>
      <c r="E27" s="1">
        <v>0</v>
      </c>
    </row>
    <row r="28" spans="1:8" x14ac:dyDescent="0.25">
      <c r="A28" s="1" t="s">
        <v>49</v>
      </c>
      <c r="B28" s="1">
        <v>1.27065029996447</v>
      </c>
      <c r="C28" s="1">
        <v>0</v>
      </c>
      <c r="D28" s="1">
        <v>0.04</v>
      </c>
      <c r="E28" s="1">
        <v>0</v>
      </c>
    </row>
    <row r="29" spans="1:8" x14ac:dyDescent="0.25">
      <c r="A29" s="1" t="s">
        <v>51</v>
      </c>
      <c r="B29" s="1">
        <v>8.9618705000029806</v>
      </c>
      <c r="C29" s="1">
        <v>0</v>
      </c>
      <c r="D29" s="1">
        <v>0.05</v>
      </c>
      <c r="E29" s="1">
        <v>0</v>
      </c>
    </row>
    <row r="30" spans="1:8" x14ac:dyDescent="0.25">
      <c r="A30" s="1" t="s">
        <v>52</v>
      </c>
      <c r="B30" s="1">
        <v>8.0500640000100194</v>
      </c>
      <c r="C30" s="1">
        <v>0.5</v>
      </c>
      <c r="D30" s="1">
        <v>0.22</v>
      </c>
      <c r="E30" s="1">
        <v>0.27</v>
      </c>
    </row>
    <row r="31" spans="1:8" x14ac:dyDescent="0.25">
      <c r="A31" s="1" t="s">
        <v>53</v>
      </c>
      <c r="B31" s="1">
        <v>8.5961313999723608</v>
      </c>
      <c r="C31" s="1">
        <v>0</v>
      </c>
      <c r="D31" s="1">
        <v>2.5000000000000001E-2</v>
      </c>
      <c r="E31" s="1">
        <v>0</v>
      </c>
    </row>
    <row r="32" spans="1:8" x14ac:dyDescent="0.25">
      <c r="A32" s="1" t="s">
        <v>54</v>
      </c>
      <c r="B32" s="1">
        <v>1.25061049999203</v>
      </c>
      <c r="C32" s="1">
        <v>0.5</v>
      </c>
      <c r="D32" s="1">
        <v>0.27</v>
      </c>
      <c r="E32" s="1">
        <v>0.65</v>
      </c>
    </row>
    <row r="33" spans="1:7" x14ac:dyDescent="0.25">
      <c r="A33" s="1" t="s">
        <v>55</v>
      </c>
      <c r="B33" s="1">
        <v>7.9773099976591696E-2</v>
      </c>
    </row>
    <row r="34" spans="1:7" x14ac:dyDescent="0.25">
      <c r="C34" s="1">
        <f>SUM(C20:C32)</f>
        <v>1</v>
      </c>
      <c r="D34" s="1">
        <f t="shared" ref="D34:E34" si="3">SUM(D20:D32)</f>
        <v>0.80500000000000005</v>
      </c>
      <c r="E34" s="1">
        <f t="shared" si="3"/>
        <v>0.94000000000000006</v>
      </c>
    </row>
    <row r="36" spans="1:7" x14ac:dyDescent="0.25">
      <c r="A36" s="2" t="s">
        <v>34</v>
      </c>
      <c r="C36" s="2" t="s">
        <v>35</v>
      </c>
      <c r="D36" s="2" t="s">
        <v>36</v>
      </c>
      <c r="E36" s="2" t="s">
        <v>37</v>
      </c>
      <c r="F36" s="2" t="s">
        <v>38</v>
      </c>
      <c r="G36" s="2" t="s">
        <v>39</v>
      </c>
    </row>
    <row r="37" spans="1:7" x14ac:dyDescent="0.25">
      <c r="A37" s="1" t="s">
        <v>40</v>
      </c>
      <c r="B37" s="1" t="s">
        <v>41</v>
      </c>
      <c r="C37" s="1">
        <v>0.13563218390804499</v>
      </c>
      <c r="D37" s="1">
        <v>5.6716417910447701E-2</v>
      </c>
      <c r="E37" s="1">
        <v>0.90497076023391798</v>
      </c>
      <c r="F37" s="1">
        <v>0.52689953796656896</v>
      </c>
      <c r="G37" s="1">
        <v>7.9964539007092106E-2</v>
      </c>
    </row>
    <row r="38" spans="1:7" x14ac:dyDescent="0.25">
      <c r="B38" s="1" t="s">
        <v>42</v>
      </c>
      <c r="C38" s="1">
        <v>0.94762563814621004</v>
      </c>
      <c r="D38" s="1">
        <v>0.66268656716417895</v>
      </c>
      <c r="E38" s="1">
        <v>0.96257309941520397</v>
      </c>
      <c r="F38" s="1">
        <v>0.82891216526766398</v>
      </c>
      <c r="G38" s="1">
        <v>0.77603699421382999</v>
      </c>
    </row>
    <row r="39" spans="1:7" x14ac:dyDescent="0.25">
      <c r="B39" s="1" t="s">
        <v>43</v>
      </c>
      <c r="C39" s="1">
        <v>0.974686387598517</v>
      </c>
      <c r="D39" s="1">
        <v>0.65074626865671603</v>
      </c>
      <c r="E39" s="1">
        <v>0.96403508771929802</v>
      </c>
      <c r="F39" s="1">
        <v>0.82440068700258795</v>
      </c>
      <c r="G39" s="1">
        <v>0.77814470572384598</v>
      </c>
    </row>
    <row r="40" spans="1:7" x14ac:dyDescent="0.25">
      <c r="B40" s="1" t="s">
        <v>44</v>
      </c>
      <c r="C40" s="1">
        <v>0.97164434943938005</v>
      </c>
      <c r="D40" s="1">
        <v>0.638805970149253</v>
      </c>
      <c r="E40" s="1">
        <v>0.96271929824561298</v>
      </c>
      <c r="F40" s="1">
        <v>0.81834950047170896</v>
      </c>
      <c r="G40" s="1">
        <v>0.769497291892831</v>
      </c>
    </row>
    <row r="41" spans="1:7" x14ac:dyDescent="0.25">
      <c r="B41" s="1" t="s">
        <v>45</v>
      </c>
      <c r="C41" s="1">
        <v>0.96573981397845998</v>
      </c>
      <c r="D41" s="1">
        <v>0.65373134328358196</v>
      </c>
      <c r="E41" s="1">
        <v>0.96374269005847901</v>
      </c>
      <c r="F41" s="1">
        <v>0.82556907520743095</v>
      </c>
      <c r="G41" s="1">
        <v>0.77840875547216704</v>
      </c>
    </row>
    <row r="42" spans="1:7" x14ac:dyDescent="0.25">
      <c r="A42" s="1" t="s">
        <v>56</v>
      </c>
      <c r="B42" s="1" t="s">
        <v>41</v>
      </c>
      <c r="C42" s="1">
        <v>0.76104063865656402</v>
      </c>
      <c r="D42" s="1">
        <v>0.32985074626865601</v>
      </c>
      <c r="E42" s="1">
        <v>0.92426900584795302</v>
      </c>
      <c r="F42" s="1">
        <v>0.65933380101115102</v>
      </c>
      <c r="G42" s="1">
        <v>0.45823744271723399</v>
      </c>
    </row>
    <row r="43" spans="1:7" x14ac:dyDescent="0.25">
      <c r="B43" s="1" t="s">
        <v>42</v>
      </c>
      <c r="C43" s="1">
        <v>0.98353280901129803</v>
      </c>
      <c r="D43" s="1">
        <v>0.97164179104477599</v>
      </c>
      <c r="E43" s="1">
        <v>0.99561403508771895</v>
      </c>
      <c r="F43" s="1">
        <v>0.98492948547376502</v>
      </c>
      <c r="G43" s="1">
        <v>0.97742913628223904</v>
      </c>
    </row>
    <row r="44" spans="1:7" x14ac:dyDescent="0.25">
      <c r="B44" s="1" t="s">
        <v>43</v>
      </c>
      <c r="C44" s="1">
        <v>0.98481043529215395</v>
      </c>
      <c r="D44" s="1">
        <v>0.95223880597014898</v>
      </c>
      <c r="E44" s="1">
        <v>0.993859649122807</v>
      </c>
      <c r="F44" s="1">
        <v>0.97530903021359905</v>
      </c>
      <c r="G44" s="1">
        <v>0.96800174639773795</v>
      </c>
    </row>
    <row r="45" spans="1:7" x14ac:dyDescent="0.25">
      <c r="B45" s="1" t="s">
        <v>44</v>
      </c>
      <c r="C45" s="1">
        <v>0.995588235294117</v>
      </c>
      <c r="D45" s="1">
        <v>0.98656716417910395</v>
      </c>
      <c r="E45" s="1">
        <v>0.99824561403508705</v>
      </c>
      <c r="F45" s="1">
        <v>0.99304047025810904</v>
      </c>
      <c r="G45" s="1">
        <v>0.990976170088263</v>
      </c>
    </row>
    <row r="46" spans="1:7" x14ac:dyDescent="0.25">
      <c r="B46" s="1" t="s">
        <v>45</v>
      </c>
      <c r="C46" s="1">
        <v>0.99114409688570104</v>
      </c>
      <c r="D46" s="1">
        <v>0.97611940298507405</v>
      </c>
      <c r="E46" s="1">
        <v>0.99678362573099399</v>
      </c>
      <c r="F46" s="1">
        <v>0.98757347782965199</v>
      </c>
      <c r="G46" s="1">
        <v>0.98342110990911802</v>
      </c>
    </row>
    <row r="47" spans="1:7" x14ac:dyDescent="0.25">
      <c r="A47" s="1" t="s">
        <v>46</v>
      </c>
      <c r="C47" s="1">
        <v>0.93617021276595702</v>
      </c>
      <c r="D47" s="1">
        <v>0.65671641791044699</v>
      </c>
      <c r="E47" s="1">
        <v>0.96198830409356695</v>
      </c>
      <c r="F47" s="1">
        <v>0.82592709064079906</v>
      </c>
      <c r="G47" s="1">
        <v>0.77192982456140302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BEBB-B062-4A82-88B6-9E509D2755EE}">
  <dimension ref="A1:AMJ47"/>
  <sheetViews>
    <sheetView zoomScale="80" zoomScaleNormal="80" workbookViewId="0">
      <selection activeCell="T13" activeCellId="8" sqref="D13 F13 H13 J13 L13 N13 P13 R13 T1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s="1" t="s">
        <v>11</v>
      </c>
      <c r="B2" s="1">
        <v>8.8816999923437799E-3</v>
      </c>
      <c r="C2" s="1">
        <v>1.67049991432577E-3</v>
      </c>
      <c r="D2" s="1">
        <v>4.6650700038298902E-2</v>
      </c>
      <c r="E2" s="1">
        <v>0.37254440004471601</v>
      </c>
      <c r="F2" s="1">
        <v>3.4506900003179901E-2</v>
      </c>
      <c r="G2" s="1">
        <v>5.3770001977682103E-4</v>
      </c>
      <c r="H2" s="1">
        <v>2.8493999969214201E-2</v>
      </c>
      <c r="I2" s="1">
        <v>6.0816999757662398E-3</v>
      </c>
      <c r="J2" s="1">
        <v>0.165382599923759</v>
      </c>
      <c r="K2" s="1">
        <v>1.69419997837394E-3</v>
      </c>
      <c r="L2" s="1">
        <v>9.7457999363541603E-3</v>
      </c>
      <c r="M2" s="1">
        <v>2.4297999916598201E-3</v>
      </c>
      <c r="N2" s="1">
        <v>1.66379997972399E-3</v>
      </c>
      <c r="O2" s="1">
        <v>3.7855650000274101</v>
      </c>
      <c r="P2" s="1">
        <v>6.1988999950699501E-2</v>
      </c>
      <c r="Q2" s="1">
        <v>6.8110006395727396E-4</v>
      </c>
      <c r="R2" s="1">
        <v>3.6439000046811998E-2</v>
      </c>
      <c r="S2" s="1">
        <v>7.5616999529302103E-3</v>
      </c>
      <c r="T2" s="1">
        <v>0.296738500008359</v>
      </c>
      <c r="U2" s="1">
        <v>2.1713998867198799E-3</v>
      </c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5">
      <c r="A3" s="1" t="s">
        <v>12</v>
      </c>
      <c r="B3" s="1">
        <v>9.0769000817090204E-3</v>
      </c>
      <c r="C3" s="1">
        <v>1.9004999194294199E-3</v>
      </c>
      <c r="D3" s="1">
        <v>5.3442899952642599E-2</v>
      </c>
      <c r="E3" s="1">
        <v>0.22797219990752601</v>
      </c>
      <c r="F3" s="1">
        <v>3.5043100011534899E-2</v>
      </c>
      <c r="G3" s="1">
        <v>5.8460002765059395E-4</v>
      </c>
      <c r="H3" s="1">
        <v>3.0432199942879299E-2</v>
      </c>
      <c r="I3" s="1">
        <v>7.2664000326767503E-3</v>
      </c>
      <c r="J3" s="1">
        <v>0.16378770000301299</v>
      </c>
      <c r="K3" s="1">
        <v>1.69409997761249E-3</v>
      </c>
      <c r="L3" s="1">
        <v>7.79499998316168E-3</v>
      </c>
      <c r="M3" s="1">
        <v>2.7516999980434702E-3</v>
      </c>
      <c r="N3" s="1">
        <v>1.66750000789761E-3</v>
      </c>
      <c r="O3" s="1">
        <v>3.8706468000309502</v>
      </c>
      <c r="P3" s="1">
        <v>5.84931999910622E-2</v>
      </c>
      <c r="Q3" s="1">
        <v>9.6750003285706E-4</v>
      </c>
      <c r="R3" s="1">
        <v>4.0223399992100797E-2</v>
      </c>
      <c r="S3" s="1">
        <v>7.4077000608667697E-3</v>
      </c>
      <c r="T3" s="1">
        <v>0.30384229996707202</v>
      </c>
      <c r="U3" s="1">
        <v>2.2537999320775201E-3</v>
      </c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1" t="s">
        <v>13</v>
      </c>
      <c r="B4" s="1">
        <v>8.1190000055357796E-3</v>
      </c>
      <c r="C4" s="1">
        <v>1.17339997086673E-3</v>
      </c>
      <c r="D4" s="1">
        <v>4.8024099902249803E-2</v>
      </c>
      <c r="E4" s="1">
        <v>0.22564570000395101</v>
      </c>
      <c r="F4" s="1">
        <v>3.46367999445647E-2</v>
      </c>
      <c r="G4" s="1">
        <v>5.7339994236826897E-4</v>
      </c>
      <c r="H4" s="1">
        <v>3.3021999988704899E-2</v>
      </c>
      <c r="I4" s="1">
        <v>7.36969988793134E-3</v>
      </c>
      <c r="J4" s="1">
        <v>0.16868530004285201</v>
      </c>
      <c r="K4" s="1">
        <v>1.7138000112026899E-3</v>
      </c>
      <c r="L4" s="1">
        <v>8.6882000323385E-3</v>
      </c>
      <c r="M4" s="1">
        <v>2.1922000451013398E-3</v>
      </c>
      <c r="N4" s="1">
        <v>2.8982999501749799E-3</v>
      </c>
      <c r="O4" s="1">
        <v>3.8653133000479998</v>
      </c>
      <c r="P4" s="1">
        <v>6.3516200054436894E-2</v>
      </c>
      <c r="Q4" s="1">
        <v>7.7649997547268802E-4</v>
      </c>
      <c r="R4" s="1">
        <v>3.9381599985063E-2</v>
      </c>
      <c r="S4" s="1">
        <v>7.9366000136360491E-3</v>
      </c>
      <c r="T4" s="1">
        <v>0.29986460006330101</v>
      </c>
      <c r="U4" s="1">
        <v>2.5761999422684299E-3</v>
      </c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1" t="s">
        <v>14</v>
      </c>
      <c r="B5" s="1">
        <v>7.6863999711349598E-3</v>
      </c>
      <c r="C5" s="1">
        <v>1.86120008584111E-3</v>
      </c>
      <c r="D5" s="1">
        <v>4.7119599999859901E-2</v>
      </c>
      <c r="E5" s="1">
        <v>0.19774229999165899</v>
      </c>
      <c r="F5" s="1">
        <v>3.61725999973714E-2</v>
      </c>
      <c r="G5" s="1">
        <v>5.3790002129971905E-4</v>
      </c>
      <c r="H5" s="1">
        <v>3.2684199977666098E-2</v>
      </c>
      <c r="I5" s="1">
        <v>7.8852999722584995E-3</v>
      </c>
      <c r="J5" s="1">
        <v>0.16963519994169399</v>
      </c>
      <c r="K5" s="1">
        <v>1.73030002042651E-3</v>
      </c>
      <c r="L5" s="1">
        <v>8.0018000444397296E-3</v>
      </c>
      <c r="M5" s="1">
        <v>2.5632000761106602E-3</v>
      </c>
      <c r="N5" s="1">
        <v>1.68520002625882E-3</v>
      </c>
      <c r="O5" s="1">
        <v>3.8547746000112899</v>
      </c>
      <c r="P5" s="1">
        <v>5.8953200001269503E-2</v>
      </c>
      <c r="Q5" s="1">
        <v>6.6649995278567E-4</v>
      </c>
      <c r="R5" s="1">
        <v>3.7601100048050201E-2</v>
      </c>
      <c r="S5" s="1">
        <v>7.5071000028401596E-3</v>
      </c>
      <c r="T5" s="1">
        <v>0.30454470007680301</v>
      </c>
      <c r="U5" s="1">
        <v>2.1633000578731298E-3</v>
      </c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1" t="s">
        <v>15</v>
      </c>
      <c r="B6" s="1">
        <v>7.0859999395906899E-3</v>
      </c>
      <c r="C6" s="1">
        <v>1.1847000569105101E-3</v>
      </c>
      <c r="D6" s="1">
        <v>4.86373000312596E-2</v>
      </c>
      <c r="E6" s="1">
        <v>0.22787629999220299</v>
      </c>
      <c r="F6" s="1">
        <v>3.4597699996083899E-2</v>
      </c>
      <c r="G6" s="1">
        <v>6.3790008425712499E-4</v>
      </c>
      <c r="H6" s="1">
        <v>3.8873700075782801E-2</v>
      </c>
      <c r="I6" s="1">
        <v>8.0843999749049492E-3</v>
      </c>
      <c r="J6" s="1">
        <v>0.163116799900308</v>
      </c>
      <c r="K6" s="1">
        <v>1.9296000245958499E-3</v>
      </c>
      <c r="L6" s="1">
        <v>8.2152000395581092E-3</v>
      </c>
      <c r="M6" s="1">
        <v>2.3988999892026099E-3</v>
      </c>
      <c r="N6" s="1">
        <v>2.5411999085917999E-3</v>
      </c>
      <c r="O6" s="1">
        <v>3.8460568999871598</v>
      </c>
      <c r="P6" s="1">
        <v>6.0744899907149298E-2</v>
      </c>
      <c r="Q6" s="1">
        <v>1.06690009124577E-3</v>
      </c>
      <c r="R6" s="1">
        <v>3.8457999937236302E-2</v>
      </c>
      <c r="S6" s="1">
        <v>8.0717999953776598E-3</v>
      </c>
      <c r="T6" s="1">
        <v>0.29812570009380501</v>
      </c>
      <c r="U6" s="1">
        <v>2.7849000180140099E-3</v>
      </c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1" t="s">
        <v>16</v>
      </c>
      <c r="B7" s="1">
        <v>8.6510999826714396E-3</v>
      </c>
      <c r="C7" s="1">
        <v>1.24349992256611E-3</v>
      </c>
      <c r="D7" s="1">
        <v>4.58608999615535E-2</v>
      </c>
      <c r="E7" s="1">
        <v>0.20879659999627601</v>
      </c>
      <c r="F7" s="1">
        <v>4.1219600010663202E-2</v>
      </c>
      <c r="G7" s="1">
        <v>8.75100027769804E-4</v>
      </c>
      <c r="H7" s="1">
        <v>3.2180499983951401E-2</v>
      </c>
      <c r="I7" s="1">
        <v>7.3427000315859896E-3</v>
      </c>
      <c r="J7" s="1">
        <v>0.16636879998259199</v>
      </c>
      <c r="K7" s="1">
        <v>1.9581000087782702E-3</v>
      </c>
      <c r="L7" s="1">
        <v>8.2652000710368104E-3</v>
      </c>
      <c r="M7" s="1">
        <v>2.3898000363260499E-3</v>
      </c>
      <c r="N7" s="1">
        <v>1.7482999246567401E-3</v>
      </c>
      <c r="O7" s="1">
        <v>3.8253374999621799</v>
      </c>
      <c r="P7" s="1">
        <v>5.7206899975426398E-2</v>
      </c>
      <c r="Q7" s="1">
        <v>1.0713000083342099E-3</v>
      </c>
      <c r="R7" s="1">
        <v>4.0052899974398301E-2</v>
      </c>
      <c r="S7" s="1">
        <v>7.5622000731527797E-3</v>
      </c>
      <c r="T7" s="1">
        <v>0.30087319994345302</v>
      </c>
      <c r="U7" s="1">
        <v>3.2365999650210099E-3</v>
      </c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" t="s">
        <v>17</v>
      </c>
      <c r="B8" s="1">
        <v>7.5855000177398298E-3</v>
      </c>
      <c r="C8" s="1">
        <v>1.3009000103920601E-3</v>
      </c>
      <c r="D8" s="1">
        <v>4.7347600106149898E-2</v>
      </c>
      <c r="E8" s="1">
        <v>0.26398389996029398</v>
      </c>
      <c r="F8" s="1">
        <v>3.4797200001776198E-2</v>
      </c>
      <c r="G8" s="1">
        <v>5.3920003119856097E-4</v>
      </c>
      <c r="H8" s="1">
        <v>3.33974999375641E-2</v>
      </c>
      <c r="I8" s="1">
        <v>7.3579000309109601E-3</v>
      </c>
      <c r="J8" s="1">
        <v>0.165676400065422</v>
      </c>
      <c r="K8" s="1">
        <v>1.8875999376177701E-3</v>
      </c>
      <c r="L8" s="1">
        <v>9.2332999920472503E-3</v>
      </c>
      <c r="M8" s="1">
        <v>3.06040002033114E-3</v>
      </c>
      <c r="N8" s="1">
        <v>2.4593999842181802E-3</v>
      </c>
      <c r="O8" s="1">
        <v>3.81290950009133</v>
      </c>
      <c r="P8" s="1">
        <v>5.7639700011350201E-2</v>
      </c>
      <c r="Q8" s="1">
        <v>1.0998999932780799E-3</v>
      </c>
      <c r="R8" s="1">
        <v>4.4057500082999398E-2</v>
      </c>
      <c r="S8" s="1">
        <v>8.1891999579965999E-3</v>
      </c>
      <c r="T8" s="1">
        <v>0.37646299996413202</v>
      </c>
      <c r="U8" s="1">
        <v>2.3406000109389398E-3</v>
      </c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" t="s">
        <v>18</v>
      </c>
      <c r="B9" s="1">
        <v>6.7952000536024501E-3</v>
      </c>
      <c r="C9" s="1">
        <v>1.5926000196486701E-3</v>
      </c>
      <c r="D9" s="1">
        <v>7.2532200021669199E-2</v>
      </c>
      <c r="E9" s="1">
        <v>0.25363859999924898</v>
      </c>
      <c r="F9" s="1">
        <v>3.5432299948297399E-2</v>
      </c>
      <c r="G9" s="1">
        <v>7.2540005203336401E-4</v>
      </c>
      <c r="H9" s="1">
        <v>3.1500000040978103E-2</v>
      </c>
      <c r="I9" s="1">
        <v>6.6948999883607004E-3</v>
      </c>
      <c r="J9" s="1">
        <v>0.16463449993170701</v>
      </c>
      <c r="K9" s="1">
        <v>2.6799000333994601E-3</v>
      </c>
      <c r="L9" s="1">
        <v>9.9205999867990596E-3</v>
      </c>
      <c r="M9" s="1">
        <v>2.2749000927433302E-3</v>
      </c>
      <c r="N9" s="1">
        <v>2.3125000298023198E-3</v>
      </c>
      <c r="O9" s="1">
        <v>3.8328091000439599</v>
      </c>
      <c r="P9" s="1">
        <v>6.2545199994929093E-2</v>
      </c>
      <c r="Q9" s="1">
        <v>8.91400035470724E-4</v>
      </c>
      <c r="R9" s="1">
        <v>3.7675100029446101E-2</v>
      </c>
      <c r="S9" s="1">
        <v>7.3340999661013397E-3</v>
      </c>
      <c r="T9" s="1">
        <v>0.299910300062038</v>
      </c>
      <c r="U9" s="1">
        <v>2.1877000108361201E-3</v>
      </c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" t="s">
        <v>19</v>
      </c>
      <c r="B10" s="1">
        <v>8.5938000120222499E-3</v>
      </c>
      <c r="C10" s="1">
        <v>1.1613999959081401E-3</v>
      </c>
      <c r="D10" s="1">
        <v>5.3584899986162698E-2</v>
      </c>
      <c r="E10" s="1">
        <v>0.24050419998820799</v>
      </c>
      <c r="F10" s="1">
        <v>4.0460499934852102E-2</v>
      </c>
      <c r="G10" s="1">
        <v>9.1850000899285002E-4</v>
      </c>
      <c r="H10" s="1">
        <v>3.3898000023327698E-2</v>
      </c>
      <c r="I10" s="1">
        <v>6.9845999823883098E-3</v>
      </c>
      <c r="J10" s="1">
        <v>0.16592579998541601</v>
      </c>
      <c r="K10" s="1">
        <v>1.72079994808882E-3</v>
      </c>
      <c r="L10" s="1">
        <v>8.8465999579057097E-3</v>
      </c>
      <c r="M10" s="1">
        <v>2.4575999705120899E-3</v>
      </c>
      <c r="N10" s="1">
        <v>1.86169997323304E-3</v>
      </c>
      <c r="O10" s="1">
        <v>3.8348158999579001</v>
      </c>
      <c r="P10" s="1">
        <v>6.1564500094391399E-2</v>
      </c>
      <c r="Q10" s="1">
        <v>6.9490005262195999E-4</v>
      </c>
      <c r="R10" s="1">
        <v>4.6476899995468501E-2</v>
      </c>
      <c r="S10" s="1">
        <v>7.3711000150069499E-3</v>
      </c>
      <c r="T10" s="1">
        <v>0.29995810007676399</v>
      </c>
      <c r="U10" s="1">
        <v>2.19549995381385E-3</v>
      </c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" t="s">
        <v>20</v>
      </c>
      <c r="B11" s="1">
        <v>7.7193999895825904E-3</v>
      </c>
      <c r="C11" s="1">
        <v>1.2024999596178499E-3</v>
      </c>
      <c r="D11" s="1">
        <v>5.5172799970023299E-2</v>
      </c>
      <c r="E11" s="1">
        <v>0.24321889993734599</v>
      </c>
      <c r="F11" s="1">
        <v>3.8282199995592202E-2</v>
      </c>
      <c r="G11" s="1">
        <v>5.7220004964619799E-4</v>
      </c>
      <c r="H11" s="1">
        <v>3.2281999941915197E-2</v>
      </c>
      <c r="I11" s="1">
        <v>7.6507999328896403E-3</v>
      </c>
      <c r="J11" s="1">
        <v>0.17109750001691201</v>
      </c>
      <c r="K11" s="1">
        <v>1.9185000564902999E-3</v>
      </c>
      <c r="L11" s="1">
        <v>7.7884999336674801E-3</v>
      </c>
      <c r="M11" s="1">
        <v>2.5398000143468302E-3</v>
      </c>
      <c r="N11" s="1">
        <v>2.1002000430598799E-3</v>
      </c>
      <c r="O11" s="1">
        <v>3.8205348000628798</v>
      </c>
      <c r="P11" s="1">
        <v>5.9682900086045203E-2</v>
      </c>
      <c r="Q11" s="1">
        <v>7.0949993096291997E-4</v>
      </c>
      <c r="R11" s="1">
        <v>4.5129300095140899E-2</v>
      </c>
      <c r="S11" s="1">
        <v>8.5237999446689996E-3</v>
      </c>
      <c r="T11" s="1">
        <v>0.30096879997290599</v>
      </c>
      <c r="U11" s="1">
        <v>2.1390999900177099E-3</v>
      </c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3" t="s">
        <v>21</v>
      </c>
      <c r="B12" s="3">
        <f>AVERAGE(B2:B11)</f>
        <v>8.0195000045932795E-3</v>
      </c>
      <c r="C12" s="3">
        <f t="shared" ref="C12:U12" si="0">AVERAGE(C2:C11)</f>
        <v>1.4291199855506367E-3</v>
      </c>
      <c r="D12" s="3">
        <f t="shared" si="0"/>
        <v>5.1837299996986941E-2</v>
      </c>
      <c r="E12" s="3">
        <f t="shared" si="0"/>
        <v>0.24619230998214281</v>
      </c>
      <c r="F12" s="3">
        <f t="shared" si="0"/>
        <v>3.6514889984391591E-2</v>
      </c>
      <c r="G12" s="3">
        <f t="shared" si="0"/>
        <v>6.5019002649933043E-4</v>
      </c>
      <c r="H12" s="3">
        <f t="shared" si="0"/>
        <v>3.2676409988198381E-2</v>
      </c>
      <c r="I12" s="3">
        <f t="shared" si="0"/>
        <v>7.271839980967339E-3</v>
      </c>
      <c r="J12" s="3">
        <f t="shared" si="0"/>
        <v>0.16643105997936752</v>
      </c>
      <c r="K12" s="3">
        <f t="shared" si="0"/>
        <v>1.8926899996586099E-3</v>
      </c>
      <c r="L12" s="3">
        <f t="shared" si="0"/>
        <v>8.6500199977308477E-3</v>
      </c>
      <c r="M12" s="3">
        <f t="shared" si="0"/>
        <v>2.5058300234377341E-3</v>
      </c>
      <c r="N12" s="3">
        <f t="shared" si="0"/>
        <v>2.093809982761736E-3</v>
      </c>
      <c r="O12" s="3">
        <f t="shared" si="0"/>
        <v>3.8348763400223063</v>
      </c>
      <c r="P12" s="3">
        <f t="shared" si="0"/>
        <v>6.0233570006675966E-2</v>
      </c>
      <c r="Q12" s="3">
        <f t="shared" si="0"/>
        <v>8.6255001369863577E-4</v>
      </c>
      <c r="R12" s="3">
        <f t="shared" si="0"/>
        <v>4.0549480018671549E-2</v>
      </c>
      <c r="S12" s="3">
        <f t="shared" si="0"/>
        <v>7.7465299982577519E-3</v>
      </c>
      <c r="T12" s="3">
        <f t="shared" si="0"/>
        <v>0.3081289200228633</v>
      </c>
      <c r="U12" s="3">
        <f t="shared" si="0"/>
        <v>2.4049099767580601E-3</v>
      </c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" t="s">
        <v>57</v>
      </c>
      <c r="E13" s="1">
        <v>2.9830130999907798</v>
      </c>
      <c r="G13" s="1">
        <v>8.2589213999453897</v>
      </c>
      <c r="I13" s="1">
        <v>109.539133999962</v>
      </c>
      <c r="K13" s="1">
        <v>3.65933769999537</v>
      </c>
      <c r="O13" s="1">
        <v>1357.67404820001</v>
      </c>
      <c r="Q13" s="1">
        <v>10.291020800010299</v>
      </c>
      <c r="S13" s="1">
        <v>162.81491089996399</v>
      </c>
      <c r="U13" s="1">
        <v>6.2905475998995799</v>
      </c>
    </row>
    <row r="14" spans="1:31" x14ac:dyDescent="0.25">
      <c r="B14" s="1">
        <f t="shared" ref="B14:C14" si="1">SUM(B12,B13)</f>
        <v>8.0195000045932795E-3</v>
      </c>
      <c r="C14" s="1">
        <f t="shared" si="1"/>
        <v>1.4291199855506367E-3</v>
      </c>
      <c r="D14" s="1">
        <f>SUM(D12,D13)</f>
        <v>5.1837299996986941E-2</v>
      </c>
      <c r="E14" s="1">
        <f t="shared" ref="E14:U14" si="2">SUM(E12,E13)</f>
        <v>3.2292054099729226</v>
      </c>
      <c r="F14" s="1">
        <f t="shared" si="2"/>
        <v>3.6514889984391591E-2</v>
      </c>
      <c r="G14" s="1">
        <f t="shared" si="2"/>
        <v>8.2595715899718893</v>
      </c>
      <c r="H14" s="1">
        <f t="shared" si="2"/>
        <v>3.2676409988198381E-2</v>
      </c>
      <c r="I14" s="1">
        <f t="shared" si="2"/>
        <v>109.54640583994298</v>
      </c>
      <c r="J14" s="1">
        <f t="shared" si="2"/>
        <v>0.16643105997936752</v>
      </c>
      <c r="K14" s="1">
        <f t="shared" si="2"/>
        <v>3.6612303899950285</v>
      </c>
      <c r="L14" s="1">
        <f t="shared" si="2"/>
        <v>8.6500199977308477E-3</v>
      </c>
      <c r="M14" s="1">
        <f t="shared" si="2"/>
        <v>2.5058300234377341E-3</v>
      </c>
      <c r="N14" s="1">
        <f t="shared" si="2"/>
        <v>2.093809982761736E-3</v>
      </c>
      <c r="O14" s="1">
        <f t="shared" si="2"/>
        <v>1361.5089245400322</v>
      </c>
      <c r="P14" s="1">
        <f t="shared" si="2"/>
        <v>6.0233570006675966E-2</v>
      </c>
      <c r="Q14" s="1">
        <f t="shared" si="2"/>
        <v>10.291883350023998</v>
      </c>
      <c r="R14" s="1">
        <f t="shared" si="2"/>
        <v>4.0549480018671549E-2</v>
      </c>
      <c r="S14" s="1">
        <f t="shared" si="2"/>
        <v>162.82265742996225</v>
      </c>
      <c r="T14" s="1">
        <f t="shared" si="2"/>
        <v>0.3081289200228633</v>
      </c>
      <c r="U14" s="1">
        <f t="shared" si="2"/>
        <v>6.2929525098763381</v>
      </c>
    </row>
    <row r="16" spans="1:31" x14ac:dyDescent="0.25">
      <c r="A16" s="1" t="s">
        <v>58</v>
      </c>
      <c r="D16" s="1">
        <v>1</v>
      </c>
      <c r="E16" s="1">
        <v>1</v>
      </c>
      <c r="F16" s="1">
        <v>27</v>
      </c>
      <c r="G16" s="1">
        <v>27</v>
      </c>
      <c r="H16" s="1">
        <v>46</v>
      </c>
      <c r="I16" s="1">
        <v>46</v>
      </c>
      <c r="J16" s="1">
        <v>2</v>
      </c>
      <c r="K16" s="1">
        <v>2</v>
      </c>
      <c r="N16" s="1">
        <v>30</v>
      </c>
      <c r="O16" s="1">
        <v>30</v>
      </c>
      <c r="P16" s="1">
        <v>20</v>
      </c>
      <c r="Q16" s="1">
        <v>20</v>
      </c>
      <c r="R16" s="1">
        <v>51</v>
      </c>
      <c r="S16" s="1">
        <v>51</v>
      </c>
      <c r="T16" s="1">
        <v>2</v>
      </c>
      <c r="U16" s="1">
        <v>2</v>
      </c>
    </row>
    <row r="17" spans="1:8" x14ac:dyDescent="0.25">
      <c r="A17" s="2" t="s">
        <v>22</v>
      </c>
      <c r="B17" s="6" t="s">
        <v>23</v>
      </c>
      <c r="C17" s="6" t="s">
        <v>24</v>
      </c>
      <c r="D17" s="6" t="s">
        <v>70</v>
      </c>
      <c r="E17" s="6" t="s">
        <v>69</v>
      </c>
      <c r="F17" s="6" t="s">
        <v>71</v>
      </c>
      <c r="G17" s="6" t="s">
        <v>73</v>
      </c>
      <c r="H17" s="6" t="s">
        <v>72</v>
      </c>
    </row>
    <row r="18" spans="1:8" x14ac:dyDescent="0.25">
      <c r="B18" s="1">
        <v>3602.1758237449999</v>
      </c>
      <c r="C18" s="1">
        <v>156.03145610998999</v>
      </c>
      <c r="D18" s="1">
        <v>255</v>
      </c>
      <c r="E18" s="1">
        <v>246</v>
      </c>
      <c r="F18" s="1">
        <v>1</v>
      </c>
      <c r="G18" s="1">
        <v>3</v>
      </c>
      <c r="H18" s="1">
        <v>5</v>
      </c>
    </row>
    <row r="19" spans="1:8" x14ac:dyDescent="0.25">
      <c r="A19" s="2" t="s">
        <v>25</v>
      </c>
      <c r="B19" s="2"/>
      <c r="C19" s="2" t="s">
        <v>126</v>
      </c>
      <c r="D19" s="2" t="s">
        <v>127</v>
      </c>
      <c r="E19" s="2" t="s">
        <v>128</v>
      </c>
    </row>
    <row r="20" spans="1:8" x14ac:dyDescent="0.25">
      <c r="A20" s="1" t="s">
        <v>26</v>
      </c>
      <c r="B20" s="1">
        <v>0.40553190000355199</v>
      </c>
    </row>
    <row r="21" spans="1:8" x14ac:dyDescent="0.25">
      <c r="A21" s="1" t="s">
        <v>28</v>
      </c>
      <c r="B21" s="1">
        <v>17.939659300027401</v>
      </c>
      <c r="C21" s="1">
        <v>0</v>
      </c>
      <c r="D21" s="1">
        <v>0</v>
      </c>
      <c r="E21" s="1">
        <v>0</v>
      </c>
    </row>
    <row r="22" spans="1:8" x14ac:dyDescent="0.25">
      <c r="A22" s="1" t="s">
        <v>29</v>
      </c>
      <c r="B22" s="1">
        <v>15.913569000025699</v>
      </c>
      <c r="C22" s="1">
        <v>0</v>
      </c>
      <c r="D22" s="1">
        <v>0</v>
      </c>
      <c r="E22" s="1">
        <v>0</v>
      </c>
    </row>
    <row r="23" spans="1:8" x14ac:dyDescent="0.25">
      <c r="A23" s="1" t="s">
        <v>30</v>
      </c>
      <c r="B23" s="1">
        <v>16.348253300006</v>
      </c>
      <c r="C23" s="1">
        <v>0</v>
      </c>
      <c r="D23" s="1">
        <v>0</v>
      </c>
      <c r="E23" s="1">
        <v>0</v>
      </c>
    </row>
    <row r="24" spans="1:8" x14ac:dyDescent="0.25">
      <c r="A24" s="1" t="s">
        <v>31</v>
      </c>
      <c r="B24" s="1">
        <v>15.3243950000032</v>
      </c>
      <c r="C24" s="1">
        <v>0</v>
      </c>
      <c r="D24" s="1">
        <v>0</v>
      </c>
      <c r="E24" s="1">
        <v>0</v>
      </c>
    </row>
    <row r="25" spans="1:8" x14ac:dyDescent="0.25">
      <c r="A25" s="1" t="s">
        <v>74</v>
      </c>
      <c r="B25" s="1">
        <v>15.462941500009</v>
      </c>
      <c r="C25" s="1">
        <v>0</v>
      </c>
      <c r="D25" s="1">
        <v>0.02</v>
      </c>
      <c r="E25" s="1">
        <v>0.01</v>
      </c>
    </row>
    <row r="26" spans="1:8" x14ac:dyDescent="0.25">
      <c r="A26" s="1" t="s">
        <v>75</v>
      </c>
      <c r="B26" s="1">
        <v>16.107427299953901</v>
      </c>
      <c r="C26" s="1">
        <v>0</v>
      </c>
      <c r="D26" s="1">
        <v>0</v>
      </c>
      <c r="E26" s="1">
        <v>0</v>
      </c>
    </row>
    <row r="27" spans="1:8" x14ac:dyDescent="0.25">
      <c r="A27" s="1" t="s">
        <v>76</v>
      </c>
      <c r="B27" s="1">
        <v>15.2988501000218</v>
      </c>
      <c r="C27" s="1">
        <v>0.38</v>
      </c>
      <c r="D27" s="1">
        <v>0.47</v>
      </c>
      <c r="E27" s="1">
        <v>0.45</v>
      </c>
    </row>
    <row r="28" spans="1:8" x14ac:dyDescent="0.25">
      <c r="A28" s="1" t="s">
        <v>77</v>
      </c>
      <c r="B28" s="1">
        <v>97.084613699989802</v>
      </c>
      <c r="C28" s="1">
        <v>0</v>
      </c>
      <c r="D28" s="1">
        <v>0.02</v>
      </c>
      <c r="E28" s="1">
        <v>0</v>
      </c>
    </row>
    <row r="29" spans="1:8" x14ac:dyDescent="0.25">
      <c r="A29" s="1" t="s">
        <v>78</v>
      </c>
      <c r="B29" s="1">
        <v>96.368608899996602</v>
      </c>
      <c r="C29" s="1">
        <v>0</v>
      </c>
      <c r="D29" s="1">
        <v>0.02</v>
      </c>
      <c r="E29" s="1">
        <v>0</v>
      </c>
    </row>
    <row r="30" spans="1:8" x14ac:dyDescent="0.25">
      <c r="A30" s="1" t="s">
        <v>79</v>
      </c>
      <c r="B30" s="1">
        <v>120.126749000046</v>
      </c>
      <c r="C30" s="1">
        <v>0.03</v>
      </c>
      <c r="D30" s="1">
        <v>0.04</v>
      </c>
      <c r="E30" s="1">
        <v>0.05</v>
      </c>
    </row>
    <row r="31" spans="1:8" x14ac:dyDescent="0.25">
      <c r="A31" s="1" t="s">
        <v>80</v>
      </c>
      <c r="B31" s="1">
        <v>123.247301900002</v>
      </c>
      <c r="C31" s="1">
        <v>0.15</v>
      </c>
      <c r="D31" s="1">
        <v>0.05</v>
      </c>
      <c r="E31" s="1">
        <v>0.11</v>
      </c>
    </row>
    <row r="32" spans="1:8" x14ac:dyDescent="0.25">
      <c r="A32" s="1" t="s">
        <v>33</v>
      </c>
      <c r="B32" s="1">
        <v>0.48331969999708202</v>
      </c>
    </row>
    <row r="33" spans="1:7" x14ac:dyDescent="0.25">
      <c r="C33" s="1">
        <f>SUM(C21:C31)</f>
        <v>0.56000000000000005</v>
      </c>
      <c r="D33" s="1">
        <f t="shared" ref="D33:E33" si="3">SUM(D21:D31)</f>
        <v>0.62000000000000011</v>
      </c>
      <c r="E33" s="1">
        <f t="shared" si="3"/>
        <v>0.62</v>
      </c>
    </row>
    <row r="36" spans="1:7" x14ac:dyDescent="0.25">
      <c r="A36" s="2" t="s">
        <v>34</v>
      </c>
      <c r="C36" s="2" t="s">
        <v>35</v>
      </c>
      <c r="D36" s="2" t="s">
        <v>36</v>
      </c>
      <c r="E36" s="2" t="s">
        <v>37</v>
      </c>
      <c r="F36" s="2" t="s">
        <v>38</v>
      </c>
      <c r="G36" s="2" t="s">
        <v>39</v>
      </c>
    </row>
    <row r="37" spans="1:7" x14ac:dyDescent="0.25">
      <c r="A37" s="1" t="s">
        <v>40</v>
      </c>
      <c r="B37" s="1" t="s">
        <v>41</v>
      </c>
      <c r="C37" s="1">
        <v>0.82409434238255896</v>
      </c>
      <c r="D37" s="1">
        <v>0.97438696408795999</v>
      </c>
      <c r="E37" s="1">
        <v>0.82419335635194602</v>
      </c>
      <c r="F37" s="1">
        <v>0.67085565721241103</v>
      </c>
      <c r="G37" s="1">
        <v>0.89296011372352102</v>
      </c>
    </row>
    <row r="38" spans="1:7" x14ac:dyDescent="0.25">
      <c r="B38" s="1" t="s">
        <v>42</v>
      </c>
      <c r="C38" s="1">
        <v>0.98103075705572695</v>
      </c>
      <c r="D38" s="1">
        <v>0.99718398987501899</v>
      </c>
      <c r="E38" s="1">
        <v>0.98336706750803604</v>
      </c>
      <c r="F38" s="1">
        <v>0.96926090735329395</v>
      </c>
      <c r="G38" s="1">
        <v>0.98904032691108801</v>
      </c>
    </row>
    <row r="39" spans="1:7" x14ac:dyDescent="0.25">
      <c r="B39" s="1" t="s">
        <v>43</v>
      </c>
      <c r="C39" s="1">
        <v>0.99331071160210904</v>
      </c>
      <c r="D39" s="1">
        <v>0.99813320677107997</v>
      </c>
      <c r="E39" s="1">
        <v>0.99353494463626602</v>
      </c>
      <c r="F39" s="1">
        <v>0.98884042436725295</v>
      </c>
      <c r="G39" s="1">
        <v>0.99571557692072399</v>
      </c>
    </row>
    <row r="40" spans="1:7" x14ac:dyDescent="0.25">
      <c r="B40" s="1" t="s">
        <v>44</v>
      </c>
      <c r="C40" s="1">
        <v>0.98629127529332195</v>
      </c>
      <c r="D40" s="1">
        <v>0.99879765859832303</v>
      </c>
      <c r="E40" s="1">
        <v>0.98861769258245003</v>
      </c>
      <c r="F40" s="1">
        <v>0.97822462333188498</v>
      </c>
      <c r="G40" s="1">
        <v>0.992495623425518</v>
      </c>
    </row>
    <row r="41" spans="1:7" x14ac:dyDescent="0.25">
      <c r="B41" s="1" t="s">
        <v>45</v>
      </c>
      <c r="C41" s="1">
        <v>0.99685284283800502</v>
      </c>
      <c r="D41" s="1">
        <v>0.99544375889890802</v>
      </c>
      <c r="E41" s="1">
        <v>0.99421359685676802</v>
      </c>
      <c r="F41" s="1">
        <v>0.99295768310681698</v>
      </c>
      <c r="G41" s="1">
        <v>0.99614549257483698</v>
      </c>
    </row>
    <row r="42" spans="1:7" x14ac:dyDescent="0.25">
      <c r="A42" s="1" t="s">
        <v>56</v>
      </c>
      <c r="B42" s="1" t="s">
        <v>41</v>
      </c>
      <c r="C42" s="1">
        <v>0.75988916537221995</v>
      </c>
      <c r="D42" s="1">
        <v>0.985018193323841</v>
      </c>
      <c r="E42" s="1">
        <v>0.75448267650910805</v>
      </c>
      <c r="F42" s="1">
        <v>0.51912122370715597</v>
      </c>
      <c r="G42" s="1">
        <v>0.85793006391684901</v>
      </c>
    </row>
    <row r="43" spans="1:7" x14ac:dyDescent="0.25">
      <c r="B43" s="1" t="s">
        <v>42</v>
      </c>
      <c r="C43" s="1">
        <v>0.94292305883350003</v>
      </c>
      <c r="D43" s="1">
        <v>0.99011232399936699</v>
      </c>
      <c r="E43" s="1">
        <v>0.94744612453863497</v>
      </c>
      <c r="F43" s="1">
        <v>0.90388676835194504</v>
      </c>
      <c r="G43" s="1">
        <v>0.96593869765088003</v>
      </c>
    </row>
    <row r="44" spans="1:7" x14ac:dyDescent="0.25">
      <c r="B44" s="1" t="s">
        <v>43</v>
      </c>
      <c r="C44" s="1">
        <v>0.99158567538297104</v>
      </c>
      <c r="D44" s="1">
        <v>0.98253440911248202</v>
      </c>
      <c r="E44" s="1">
        <v>0.98058102155018401</v>
      </c>
      <c r="F44" s="1">
        <v>0.97858674257356504</v>
      </c>
      <c r="G44" s="1">
        <v>0.98703259953817302</v>
      </c>
    </row>
    <row r="45" spans="1:7" x14ac:dyDescent="0.25">
      <c r="B45" s="1" t="s">
        <v>44</v>
      </c>
      <c r="C45" s="1">
        <v>0.98013810500295995</v>
      </c>
      <c r="D45" s="1">
        <v>0.99821230817908502</v>
      </c>
      <c r="E45" s="1">
        <v>0.98341469222526501</v>
      </c>
      <c r="F45" s="1">
        <v>0.96830730904623097</v>
      </c>
      <c r="G45" s="1">
        <v>0.98908708571284198</v>
      </c>
    </row>
    <row r="46" spans="1:7" x14ac:dyDescent="0.25">
      <c r="B46" s="1" t="s">
        <v>45</v>
      </c>
      <c r="C46" s="1">
        <v>0.99337441077685995</v>
      </c>
      <c r="D46" s="1">
        <v>0.99950957127036799</v>
      </c>
      <c r="E46" s="1">
        <v>0.99458268841528696</v>
      </c>
      <c r="F46" s="1">
        <v>0.98955266821458698</v>
      </c>
      <c r="G46" s="1">
        <v>0.99642234742385605</v>
      </c>
    </row>
    <row r="47" spans="1:7" x14ac:dyDescent="0.25">
      <c r="A47" s="1" t="s">
        <v>46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C607-8009-4572-B44A-704BBEF9B133}">
  <dimension ref="A1:AMJ64"/>
  <sheetViews>
    <sheetView topLeftCell="A13" zoomScale="85" zoomScaleNormal="85" workbookViewId="0">
      <selection activeCell="U13" sqref="U1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s="1" t="s">
        <v>11</v>
      </c>
      <c r="B2" s="1">
        <v>2.7304799994453701E-2</v>
      </c>
      <c r="C2" s="1">
        <v>8.7528999429196102E-3</v>
      </c>
      <c r="D2" s="1">
        <v>1.2481000740081E-3</v>
      </c>
      <c r="E2" s="1">
        <v>1.9893144000088701</v>
      </c>
      <c r="F2" s="1">
        <v>5.3788700024597298E-2</v>
      </c>
      <c r="G2" s="1">
        <v>4.67699952423572E-4</v>
      </c>
      <c r="H2" s="1">
        <v>2.9289699974469799E-2</v>
      </c>
      <c r="I2" s="1">
        <v>6.9005000405013501E-3</v>
      </c>
      <c r="J2" s="1">
        <v>0.55367759999353405</v>
      </c>
      <c r="K2" s="1">
        <v>1.47360004484653E-3</v>
      </c>
      <c r="L2" s="1">
        <v>8.8774699950590702E-2</v>
      </c>
      <c r="M2" s="1">
        <v>3.6416999995708403E-2</v>
      </c>
      <c r="N2" s="1">
        <v>6.6370000015012906E-2</v>
      </c>
      <c r="O2" s="1">
        <v>2.5707460000412499</v>
      </c>
      <c r="P2" s="1">
        <v>0.17879030003678001</v>
      </c>
      <c r="Q2" s="1">
        <v>2.74813000578433E-2</v>
      </c>
      <c r="R2" s="1">
        <v>0.108786600059829</v>
      </c>
      <c r="S2" s="1">
        <v>3.4715900081209797E-2</v>
      </c>
      <c r="T2" s="1">
        <v>1.51868690003175</v>
      </c>
      <c r="U2" s="1">
        <v>4.51140999794006E-2</v>
      </c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5">
      <c r="A3" s="1" t="s">
        <v>12</v>
      </c>
      <c r="B3" s="1">
        <v>2.69783999538049E-2</v>
      </c>
      <c r="C3" s="1">
        <v>6.3485000282525999E-3</v>
      </c>
      <c r="D3" s="1">
        <v>1.2829999905079601E-3</v>
      </c>
      <c r="E3" s="1">
        <v>2.0483308000257199</v>
      </c>
      <c r="F3" s="1">
        <v>5.0489300047047402E-2</v>
      </c>
      <c r="G3" s="1">
        <v>4.8309995327144802E-4</v>
      </c>
      <c r="H3" s="1">
        <v>2.8887300053611301E-2</v>
      </c>
      <c r="I3" s="1">
        <v>5.7113000657409404E-3</v>
      </c>
      <c r="J3" s="1">
        <v>0.56898929993622005</v>
      </c>
      <c r="K3" s="1">
        <v>2.7035999810323102E-3</v>
      </c>
      <c r="L3" s="1">
        <v>8.7922600097954204E-2</v>
      </c>
      <c r="M3" s="1">
        <v>3.1816100003197699E-2</v>
      </c>
      <c r="N3" s="1">
        <v>6.3232899992726702E-2</v>
      </c>
      <c r="O3" s="1">
        <v>2.5472720999969098</v>
      </c>
      <c r="P3" s="1">
        <v>0.17846760002430501</v>
      </c>
      <c r="Q3" s="1">
        <v>2.7351400000043199E-2</v>
      </c>
      <c r="R3" s="1">
        <v>0.10641169990412799</v>
      </c>
      <c r="S3" s="1">
        <v>3.5961699904873898E-2</v>
      </c>
      <c r="T3" s="1">
        <v>1.47138230002019</v>
      </c>
      <c r="U3" s="1">
        <v>3.06390000041574E-2</v>
      </c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1" t="s">
        <v>13</v>
      </c>
      <c r="B4" s="1">
        <v>2.5769700063392499E-2</v>
      </c>
      <c r="C4" s="1">
        <v>7.4499000329524201E-3</v>
      </c>
      <c r="D4" s="1">
        <v>1.6704000299796399E-3</v>
      </c>
      <c r="E4" s="1">
        <v>2.0072121999692101</v>
      </c>
      <c r="F4" s="1">
        <v>5.1641099969856399E-2</v>
      </c>
      <c r="G4" s="1">
        <v>5.1759998314082601E-4</v>
      </c>
      <c r="H4" s="1">
        <v>2.6894399896264E-2</v>
      </c>
      <c r="I4" s="1">
        <v>6.1770000029355201E-3</v>
      </c>
      <c r="J4" s="1">
        <v>0.616753499954938</v>
      </c>
      <c r="K4" s="1">
        <v>1.2480999575927799E-3</v>
      </c>
      <c r="L4" s="1">
        <v>8.01405999809503E-2</v>
      </c>
      <c r="M4" s="1">
        <v>3.2258299994282397E-2</v>
      </c>
      <c r="N4" s="1">
        <v>6.4524300047196406E-2</v>
      </c>
      <c r="O4" s="1">
        <v>2.5288456999696698</v>
      </c>
      <c r="P4" s="1">
        <v>0.17857300001196499</v>
      </c>
      <c r="Q4" s="1">
        <v>2.7358700055629001E-2</v>
      </c>
      <c r="R4" s="1">
        <v>0.10245250002481</v>
      </c>
      <c r="S4" s="1">
        <v>3.6232999991625499E-2</v>
      </c>
      <c r="T4" s="1">
        <v>1.63304109999444</v>
      </c>
      <c r="U4" s="1">
        <v>3.3754199976101497E-2</v>
      </c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1" t="s">
        <v>14</v>
      </c>
      <c r="B5" s="1">
        <v>2.1354200085625E-2</v>
      </c>
      <c r="C5" s="1">
        <v>7.1681999834254297E-3</v>
      </c>
      <c r="D5" s="1">
        <v>1.60860002506524E-3</v>
      </c>
      <c r="E5" s="1">
        <v>2.0102923000231301</v>
      </c>
      <c r="F5" s="1">
        <v>5.10592999635264E-2</v>
      </c>
      <c r="G5" s="1">
        <v>8.8419998064637097E-4</v>
      </c>
      <c r="H5" s="1">
        <v>3.15122000174596E-2</v>
      </c>
      <c r="I5" s="1">
        <v>7.7771000796929002E-3</v>
      </c>
      <c r="J5" s="1">
        <v>0.63920889992732499</v>
      </c>
      <c r="K5" s="1">
        <v>1.2935000704601401E-3</v>
      </c>
      <c r="L5" s="1">
        <v>8.5301899933256195E-2</v>
      </c>
      <c r="M5" s="1">
        <v>3.3385199960321098E-2</v>
      </c>
      <c r="N5" s="1">
        <v>6.52764999540522E-2</v>
      </c>
      <c r="O5" s="1">
        <v>2.6136236001038902</v>
      </c>
      <c r="P5" s="1">
        <v>0.17869089997839099</v>
      </c>
      <c r="Q5" s="1">
        <v>2.7076400001533302E-2</v>
      </c>
      <c r="R5" s="1">
        <v>0.100244999979622</v>
      </c>
      <c r="S5" s="1">
        <v>3.5014400025829603E-2</v>
      </c>
      <c r="T5" s="1">
        <v>1.5741760999662799</v>
      </c>
      <c r="U5" s="1">
        <v>2.92793998960405E-2</v>
      </c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1" t="s">
        <v>15</v>
      </c>
      <c r="B6" s="1">
        <v>2.45872000232338E-2</v>
      </c>
      <c r="C6" s="1">
        <v>9.5582000212743792E-3</v>
      </c>
      <c r="D6" s="1">
        <v>2.72630003746598E-3</v>
      </c>
      <c r="E6" s="1">
        <v>2.0096080000512302</v>
      </c>
      <c r="F6" s="1">
        <v>5.4798000026494202E-2</v>
      </c>
      <c r="G6" s="1">
        <v>5.0089997239410801E-4</v>
      </c>
      <c r="H6" s="1">
        <v>2.8698600013740298E-2</v>
      </c>
      <c r="I6" s="1">
        <v>7.8119999961927498E-3</v>
      </c>
      <c r="J6" s="1">
        <v>0.61759469995740801</v>
      </c>
      <c r="K6" s="1">
        <v>2.21999990753829E-3</v>
      </c>
      <c r="L6" s="1">
        <v>8.51219999603927E-2</v>
      </c>
      <c r="M6" s="1">
        <v>3.7093100021593203E-2</v>
      </c>
      <c r="N6" s="1">
        <v>6.5243900055065696E-2</v>
      </c>
      <c r="O6" s="1">
        <v>2.4926986999344001</v>
      </c>
      <c r="P6" s="1">
        <v>0.178461199975572</v>
      </c>
      <c r="Q6" s="1">
        <v>2.7033800026401801E-2</v>
      </c>
      <c r="R6" s="1">
        <v>0.102733799954876</v>
      </c>
      <c r="S6" s="1">
        <v>3.5792000009678297E-2</v>
      </c>
      <c r="T6" s="1">
        <v>1.46560879994649</v>
      </c>
      <c r="U6" s="1">
        <v>3.1061499961651799E-2</v>
      </c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1" t="s">
        <v>16</v>
      </c>
      <c r="B7" s="1">
        <v>2.6215799967758299E-2</v>
      </c>
      <c r="C7" s="1">
        <v>7.3905000463128003E-3</v>
      </c>
      <c r="D7" s="1">
        <v>1.17509998381137E-3</v>
      </c>
      <c r="E7" s="1">
        <v>2.05878359999042</v>
      </c>
      <c r="F7" s="1">
        <v>5.0928500015288501E-2</v>
      </c>
      <c r="G7" s="1">
        <v>5.6149996817111904E-4</v>
      </c>
      <c r="H7" s="1">
        <v>2.7536600013263499E-2</v>
      </c>
      <c r="I7" s="1">
        <v>8.1557000521570392E-3</v>
      </c>
      <c r="J7" s="1">
        <v>0.62599010008852896</v>
      </c>
      <c r="K7" s="1">
        <v>1.3880999758839601E-3</v>
      </c>
      <c r="L7" s="1">
        <v>8.9911099988967097E-2</v>
      </c>
      <c r="M7" s="1">
        <v>3.4793599974364001E-2</v>
      </c>
      <c r="N7" s="1">
        <v>6.6868800087831901E-2</v>
      </c>
      <c r="O7" s="1">
        <v>2.50716869998723</v>
      </c>
      <c r="P7" s="1">
        <v>0.177354900049977</v>
      </c>
      <c r="Q7" s="1">
        <v>2.72568999789655E-2</v>
      </c>
      <c r="R7" s="1">
        <v>0.103853299980983</v>
      </c>
      <c r="S7" s="1">
        <v>3.4938699915073798E-2</v>
      </c>
      <c r="T7" s="1">
        <v>1.34781750000547</v>
      </c>
      <c r="U7" s="1">
        <v>2.8407100006006599E-2</v>
      </c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" t="s">
        <v>17</v>
      </c>
      <c r="B8" s="1">
        <v>2.5956799974665001E-2</v>
      </c>
      <c r="C8" s="1">
        <v>8.0718999961391091E-3</v>
      </c>
      <c r="D8" s="1">
        <v>1.24030001461505E-3</v>
      </c>
      <c r="E8" s="1">
        <v>2.0133334000129199</v>
      </c>
      <c r="F8" s="1">
        <v>4.8735699965618502E-2</v>
      </c>
      <c r="G8" s="1">
        <v>7.5020000804215605E-4</v>
      </c>
      <c r="H8" s="1">
        <v>2.6522299973294101E-2</v>
      </c>
      <c r="I8" s="1">
        <v>5.6750000221654703E-3</v>
      </c>
      <c r="J8" s="1">
        <v>0.63618110003881101</v>
      </c>
      <c r="K8" s="1">
        <v>1.3283999869599899E-3</v>
      </c>
      <c r="L8" s="1">
        <v>7.6838599983602707E-2</v>
      </c>
      <c r="M8" s="1">
        <v>3.0148599995300101E-2</v>
      </c>
      <c r="N8" s="1">
        <v>6.6446600016206503E-2</v>
      </c>
      <c r="O8" s="1">
        <v>2.4613177999853999</v>
      </c>
      <c r="P8" s="1">
        <v>0.17918530001770699</v>
      </c>
      <c r="Q8" s="1">
        <v>2.71452999440953E-2</v>
      </c>
      <c r="R8" s="1">
        <v>0.10421480005607001</v>
      </c>
      <c r="S8" s="1">
        <v>3.5183800035156303E-2</v>
      </c>
      <c r="T8" s="1">
        <v>1.3928655000636301</v>
      </c>
      <c r="U8" s="1">
        <v>3.0536200036294699E-2</v>
      </c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" t="s">
        <v>18</v>
      </c>
      <c r="B9" s="1">
        <v>2.6207500020973301E-2</v>
      </c>
      <c r="C9" s="1">
        <v>9.7396000055596198E-3</v>
      </c>
      <c r="D9" s="1">
        <v>1.6249000327661601E-3</v>
      </c>
      <c r="E9" s="1">
        <v>2.0316346000181502</v>
      </c>
      <c r="F9" s="1">
        <v>5.36576999584212E-2</v>
      </c>
      <c r="G9" s="1">
        <v>4.6040001325309201E-4</v>
      </c>
      <c r="H9" s="1">
        <v>2.8166400035843201E-2</v>
      </c>
      <c r="I9" s="1">
        <v>5.8679999783635096E-3</v>
      </c>
      <c r="J9" s="1">
        <v>0.61295970005448897</v>
      </c>
      <c r="K9" s="1">
        <v>2.5166999548673599E-3</v>
      </c>
      <c r="L9" s="1">
        <v>8.9972399990074295E-2</v>
      </c>
      <c r="M9" s="1">
        <v>4.2497599963098702E-2</v>
      </c>
      <c r="N9" s="1">
        <v>6.5316500025801305E-2</v>
      </c>
      <c r="O9" s="1">
        <v>2.5283681000582798</v>
      </c>
      <c r="P9" s="1">
        <v>0.17909390002023401</v>
      </c>
      <c r="Q9" s="1">
        <v>2.8149400022812101E-2</v>
      </c>
      <c r="R9" s="1">
        <v>0.101198800024576</v>
      </c>
      <c r="S9" s="1">
        <v>3.5748200025409398E-2</v>
      </c>
      <c r="T9" s="1">
        <v>1.3616672999924</v>
      </c>
      <c r="U9" s="1">
        <v>3.3049500081688103E-2</v>
      </c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" t="s">
        <v>19</v>
      </c>
      <c r="B10" s="1">
        <v>2.3832100094296E-2</v>
      </c>
      <c r="C10" s="1">
        <v>7.30910000856965E-3</v>
      </c>
      <c r="D10" s="1">
        <v>1.24769995454698E-3</v>
      </c>
      <c r="E10" s="1">
        <v>2.0112440000521001</v>
      </c>
      <c r="F10" s="1">
        <v>5.4505900014191797E-2</v>
      </c>
      <c r="G10" s="1">
        <v>6.7710003349930005E-4</v>
      </c>
      <c r="H10" s="1">
        <v>2.7197099989280101E-2</v>
      </c>
      <c r="I10" s="1">
        <v>6.6310000838711797E-3</v>
      </c>
      <c r="J10" s="1">
        <v>0.63499920000322096</v>
      </c>
      <c r="K10" s="1">
        <v>1.68470002245157E-3</v>
      </c>
      <c r="L10" s="1">
        <v>8.9049800066277301E-2</v>
      </c>
      <c r="M10" s="1">
        <v>4.0783800068311303E-2</v>
      </c>
      <c r="N10" s="1">
        <v>6.4178400090895593E-2</v>
      </c>
      <c r="O10" s="1">
        <v>2.5918091000057699</v>
      </c>
      <c r="P10" s="1">
        <v>0.178305799956433</v>
      </c>
      <c r="Q10" s="1">
        <v>2.7267599944025198E-2</v>
      </c>
      <c r="R10" s="1">
        <v>0.10668420000001699</v>
      </c>
      <c r="S10" s="1">
        <v>3.4883799962699399E-2</v>
      </c>
      <c r="T10" s="1">
        <v>1.33391440007835</v>
      </c>
      <c r="U10" s="1">
        <v>2.7678499929606901E-2</v>
      </c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" t="s">
        <v>20</v>
      </c>
      <c r="B11" s="1">
        <v>2.3757900111377201E-2</v>
      </c>
      <c r="C11" s="1">
        <v>7.5190999777987599E-3</v>
      </c>
      <c r="D11" s="1">
        <v>2.34179990366101E-3</v>
      </c>
      <c r="E11" s="1">
        <v>2.0014470000751299</v>
      </c>
      <c r="F11" s="1">
        <v>8.2700799917802201E-2</v>
      </c>
      <c r="G11" s="1">
        <v>4.7229998745024199E-4</v>
      </c>
      <c r="H11" s="1">
        <v>2.8743700007908001E-2</v>
      </c>
      <c r="I11" s="1">
        <v>7.8555999789386901E-3</v>
      </c>
      <c r="J11" s="1">
        <v>0.58740130008663904</v>
      </c>
      <c r="K11" s="1">
        <v>1.2309999438002699E-3</v>
      </c>
      <c r="L11" s="1">
        <v>8.2277599954977604E-2</v>
      </c>
      <c r="M11" s="1">
        <v>3.4683799953199902E-2</v>
      </c>
      <c r="N11" s="1">
        <v>6.4788900082930895E-2</v>
      </c>
      <c r="O11" s="1">
        <v>2.5937832000199701</v>
      </c>
      <c r="P11" s="1">
        <v>0.17778730008285401</v>
      </c>
      <c r="Q11" s="1">
        <v>2.8704800060950199E-2</v>
      </c>
      <c r="R11" s="1">
        <v>0.103379199979826</v>
      </c>
      <c r="S11" s="1">
        <v>3.5575699992477797E-2</v>
      </c>
      <c r="T11" s="1">
        <v>1.4168363000499</v>
      </c>
      <c r="U11" s="1">
        <v>2.91702999966219E-2</v>
      </c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3" t="s">
        <v>21</v>
      </c>
      <c r="B12" s="3">
        <f>AVERAGE(B2:B11)</f>
        <v>2.5196440028957972E-2</v>
      </c>
      <c r="C12" s="3">
        <f t="shared" ref="C12:U12" si="0">AVERAGE(C2:C11)</f>
        <v>7.9307900043204364E-3</v>
      </c>
      <c r="D12" s="3">
        <f t="shared" si="0"/>
        <v>1.6166200046427489E-3</v>
      </c>
      <c r="E12" s="3">
        <f t="shared" si="0"/>
        <v>2.0181200300226885</v>
      </c>
      <c r="F12" s="3">
        <f t="shared" si="0"/>
        <v>5.5230499990284385E-2</v>
      </c>
      <c r="G12" s="3">
        <f t="shared" si="0"/>
        <v>5.7749998522922349E-4</v>
      </c>
      <c r="H12" s="3">
        <f t="shared" si="0"/>
        <v>2.8344829997513386E-2</v>
      </c>
      <c r="I12" s="3">
        <f t="shared" si="0"/>
        <v>6.8563200300559343E-3</v>
      </c>
      <c r="J12" s="3">
        <f t="shared" si="0"/>
        <v>0.60937554000411143</v>
      </c>
      <c r="K12" s="3">
        <f t="shared" si="0"/>
        <v>1.7087699845433201E-3</v>
      </c>
      <c r="L12" s="3">
        <f t="shared" si="0"/>
        <v>8.5531129990704322E-2</v>
      </c>
      <c r="M12" s="3">
        <f t="shared" si="0"/>
        <v>3.538770999293768E-2</v>
      </c>
      <c r="N12" s="3">
        <f t="shared" si="0"/>
        <v>6.5224680036772023E-2</v>
      </c>
      <c r="O12" s="3">
        <f t="shared" si="0"/>
        <v>2.5435633000102769</v>
      </c>
      <c r="P12" s="3">
        <f t="shared" si="0"/>
        <v>0.17847102001542184</v>
      </c>
      <c r="Q12" s="3">
        <f t="shared" si="0"/>
        <v>2.7482560009229891E-2</v>
      </c>
      <c r="R12" s="3">
        <f t="shared" si="0"/>
        <v>0.10399598999647371</v>
      </c>
      <c r="S12" s="3">
        <f t="shared" si="0"/>
        <v>3.540471999440338E-2</v>
      </c>
      <c r="T12" s="3">
        <f t="shared" si="0"/>
        <v>1.45159962001489</v>
      </c>
      <c r="U12" s="3">
        <f t="shared" si="0"/>
        <v>3.1868979986757001E-2</v>
      </c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" t="s">
        <v>57</v>
      </c>
      <c r="E13" s="1">
        <v>705.80974910000805</v>
      </c>
      <c r="G13" s="1">
        <v>0.65922709996812001</v>
      </c>
      <c r="I13" s="1">
        <v>0.519923499901779</v>
      </c>
      <c r="K13" s="1">
        <v>5.8172703000018302</v>
      </c>
      <c r="O13" s="1">
        <v>782.939512499957</v>
      </c>
      <c r="Q13" s="1">
        <v>3.52379240002483</v>
      </c>
      <c r="S13" s="1">
        <v>3.18596829997841</v>
      </c>
      <c r="U13" s="1">
        <v>15.924806499970099</v>
      </c>
    </row>
    <row r="14" spans="1:31" x14ac:dyDescent="0.25">
      <c r="B14" s="1">
        <f t="shared" ref="B14:C14" si="1">SUM(B12,B13)</f>
        <v>2.5196440028957972E-2</v>
      </c>
      <c r="C14" s="1">
        <f t="shared" si="1"/>
        <v>7.9307900043204364E-3</v>
      </c>
      <c r="D14" s="1">
        <f>SUM(D12,D13)</f>
        <v>1.6166200046427489E-3</v>
      </c>
      <c r="E14" s="1">
        <f t="shared" ref="E14:U14" si="2">SUM(E12,E13)</f>
        <v>707.82786913003076</v>
      </c>
      <c r="F14" s="1">
        <f t="shared" si="2"/>
        <v>5.5230499990284385E-2</v>
      </c>
      <c r="G14" s="1">
        <f t="shared" si="2"/>
        <v>0.65980459995334928</v>
      </c>
      <c r="H14" s="1">
        <f t="shared" si="2"/>
        <v>2.8344829997513386E-2</v>
      </c>
      <c r="I14" s="1">
        <f t="shared" si="2"/>
        <v>0.52677981993183498</v>
      </c>
      <c r="J14" s="1">
        <f t="shared" si="2"/>
        <v>0.60937554000411143</v>
      </c>
      <c r="K14" s="1">
        <f t="shared" si="2"/>
        <v>5.8189790699863737</v>
      </c>
      <c r="L14" s="1">
        <f t="shared" si="2"/>
        <v>8.5531129990704322E-2</v>
      </c>
      <c r="M14" s="1">
        <f t="shared" si="2"/>
        <v>3.538770999293768E-2</v>
      </c>
      <c r="N14" s="1">
        <f t="shared" si="2"/>
        <v>6.5224680036772023E-2</v>
      </c>
      <c r="O14" s="1">
        <f t="shared" si="2"/>
        <v>785.48307579996731</v>
      </c>
      <c r="P14" s="1">
        <f t="shared" si="2"/>
        <v>0.17847102001542184</v>
      </c>
      <c r="Q14" s="1">
        <f t="shared" si="2"/>
        <v>3.5512749600340601</v>
      </c>
      <c r="R14" s="1">
        <f t="shared" si="2"/>
        <v>0.10399598999647371</v>
      </c>
      <c r="S14" s="1">
        <f t="shared" si="2"/>
        <v>3.2213730199728134</v>
      </c>
      <c r="T14" s="1">
        <f t="shared" si="2"/>
        <v>1.45159962001489</v>
      </c>
      <c r="U14" s="1">
        <f t="shared" si="2"/>
        <v>15.956675479956857</v>
      </c>
    </row>
    <row r="15" spans="1:31" x14ac:dyDescent="0.25">
      <c r="A15" s="1" t="s">
        <v>58</v>
      </c>
      <c r="D15" s="1">
        <v>30</v>
      </c>
      <c r="E15" s="1">
        <v>30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N15" s="1">
        <v>30</v>
      </c>
      <c r="O15" s="1">
        <v>30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</row>
    <row r="16" spans="1:31" x14ac:dyDescent="0.25">
      <c r="A16" s="2" t="s">
        <v>22</v>
      </c>
      <c r="B16" s="6" t="s">
        <v>23</v>
      </c>
      <c r="C16" s="6" t="s">
        <v>24</v>
      </c>
      <c r="D16" s="6" t="s">
        <v>70</v>
      </c>
      <c r="E16" s="6" t="s">
        <v>69</v>
      </c>
      <c r="F16" s="6" t="s">
        <v>71</v>
      </c>
      <c r="G16" s="6" t="s">
        <v>73</v>
      </c>
      <c r="H16" s="6" t="s">
        <v>72</v>
      </c>
    </row>
    <row r="17" spans="1:8" x14ac:dyDescent="0.25">
      <c r="B17" s="1">
        <v>3603.7041214669998</v>
      </c>
      <c r="C17" s="1">
        <v>63.076092520999701</v>
      </c>
      <c r="D17" s="1">
        <v>689</v>
      </c>
      <c r="E17" s="1">
        <v>651</v>
      </c>
      <c r="F17" s="1">
        <v>24</v>
      </c>
      <c r="G17" s="1">
        <v>5</v>
      </c>
      <c r="H17" s="1">
        <v>9</v>
      </c>
    </row>
    <row r="18" spans="1:8" x14ac:dyDescent="0.25">
      <c r="A18" s="2" t="s">
        <v>25</v>
      </c>
      <c r="B18" s="2"/>
      <c r="C18" s="2" t="s">
        <v>126</v>
      </c>
      <c r="D18" s="2" t="s">
        <v>127</v>
      </c>
      <c r="E18" s="2" t="s">
        <v>128</v>
      </c>
    </row>
    <row r="19" spans="1:8" x14ac:dyDescent="0.25">
      <c r="A19" s="1" t="s">
        <v>26</v>
      </c>
      <c r="B19" s="1">
        <v>0.43549409997649402</v>
      </c>
    </row>
    <row r="20" spans="1:8" x14ac:dyDescent="0.25">
      <c r="A20" s="1" t="s">
        <v>28</v>
      </c>
      <c r="B20" s="1">
        <v>41.148268899996701</v>
      </c>
      <c r="C20" s="1">
        <v>0</v>
      </c>
      <c r="D20" s="1">
        <v>0</v>
      </c>
      <c r="E20" s="1">
        <v>0</v>
      </c>
    </row>
    <row r="21" spans="1:8" x14ac:dyDescent="0.25">
      <c r="A21" s="1" t="s">
        <v>30</v>
      </c>
      <c r="B21" s="1">
        <v>44.101356900006003</v>
      </c>
      <c r="C21" s="1">
        <v>0</v>
      </c>
      <c r="D21" s="1">
        <v>0</v>
      </c>
      <c r="E21" s="1">
        <v>0</v>
      </c>
    </row>
    <row r="22" spans="1:8" x14ac:dyDescent="0.25">
      <c r="A22" s="1" t="s">
        <v>31</v>
      </c>
      <c r="B22" s="1">
        <v>41.620701999985599</v>
      </c>
      <c r="C22" s="1">
        <v>0</v>
      </c>
      <c r="D22" s="1">
        <v>0</v>
      </c>
      <c r="E22" s="1">
        <v>0</v>
      </c>
    </row>
    <row r="23" spans="1:8" x14ac:dyDescent="0.25">
      <c r="A23" s="1" t="s">
        <v>85</v>
      </c>
      <c r="B23" s="1">
        <v>137.83057079999699</v>
      </c>
      <c r="C23" s="1">
        <v>0</v>
      </c>
      <c r="D23" s="1">
        <v>0</v>
      </c>
      <c r="E23" s="1">
        <v>0</v>
      </c>
    </row>
    <row r="24" spans="1:8" x14ac:dyDescent="0.25">
      <c r="A24" s="1" t="s">
        <v>86</v>
      </c>
      <c r="B24" s="1">
        <v>139.29030870000099</v>
      </c>
      <c r="C24" s="1">
        <v>0</v>
      </c>
      <c r="D24" s="1">
        <v>0</v>
      </c>
      <c r="E24" s="1">
        <v>0</v>
      </c>
    </row>
    <row r="25" spans="1:8" x14ac:dyDescent="0.25">
      <c r="A25" s="1" t="s">
        <v>87</v>
      </c>
      <c r="B25" s="1">
        <v>155.25919960002599</v>
      </c>
      <c r="C25" s="1">
        <v>0</v>
      </c>
      <c r="D25" s="1">
        <v>0</v>
      </c>
      <c r="E25" s="1">
        <v>0</v>
      </c>
    </row>
    <row r="26" spans="1:8" x14ac:dyDescent="0.25">
      <c r="A26" s="1" t="s">
        <v>88</v>
      </c>
      <c r="B26" s="1">
        <v>180.97550679999401</v>
      </c>
      <c r="C26" s="1">
        <v>0</v>
      </c>
      <c r="D26" s="1">
        <v>0</v>
      </c>
      <c r="E26" s="1">
        <v>0</v>
      </c>
    </row>
    <row r="27" spans="1:8" x14ac:dyDescent="0.25">
      <c r="A27" s="1" t="s">
        <v>89</v>
      </c>
      <c r="B27" s="1">
        <v>168.783631100028</v>
      </c>
      <c r="C27" s="1">
        <v>0</v>
      </c>
      <c r="D27" s="1">
        <v>0</v>
      </c>
      <c r="E27" s="1">
        <v>0</v>
      </c>
    </row>
    <row r="28" spans="1:8" x14ac:dyDescent="0.25">
      <c r="A28" s="1" t="s">
        <v>90</v>
      </c>
      <c r="B28" s="1">
        <v>171.06790269998601</v>
      </c>
      <c r="C28" s="1">
        <v>0</v>
      </c>
      <c r="D28" s="1">
        <v>0.01</v>
      </c>
      <c r="E28" s="1">
        <v>0</v>
      </c>
    </row>
    <row r="29" spans="1:8" x14ac:dyDescent="0.25">
      <c r="A29" s="1" t="s">
        <v>91</v>
      </c>
      <c r="B29" s="1">
        <v>172.81293519999599</v>
      </c>
      <c r="C29" s="1">
        <v>0</v>
      </c>
      <c r="D29" s="1">
        <v>0</v>
      </c>
      <c r="E29" s="1">
        <v>0</v>
      </c>
    </row>
    <row r="30" spans="1:8" x14ac:dyDescent="0.25">
      <c r="A30" s="1" t="s">
        <v>92</v>
      </c>
      <c r="B30" s="1">
        <v>177.81295400002199</v>
      </c>
      <c r="C30" s="1">
        <v>0</v>
      </c>
      <c r="D30" s="1">
        <v>0</v>
      </c>
      <c r="E30" s="1">
        <v>0</v>
      </c>
    </row>
    <row r="31" spans="1:8" x14ac:dyDescent="0.25">
      <c r="A31" s="1" t="s">
        <v>93</v>
      </c>
      <c r="B31" s="1">
        <v>184.247009499988</v>
      </c>
      <c r="C31" s="1">
        <v>0</v>
      </c>
      <c r="D31" s="1">
        <v>0</v>
      </c>
      <c r="E31" s="1">
        <v>0</v>
      </c>
    </row>
    <row r="32" spans="1:8" x14ac:dyDescent="0.25">
      <c r="A32" s="1" t="s">
        <v>94</v>
      </c>
      <c r="B32" s="1">
        <v>185.10531559999799</v>
      </c>
      <c r="C32" s="1">
        <v>0</v>
      </c>
      <c r="D32" s="1">
        <v>0</v>
      </c>
      <c r="E32" s="1">
        <v>0</v>
      </c>
    </row>
    <row r="33" spans="1:5" x14ac:dyDescent="0.25">
      <c r="A33" s="1" t="s">
        <v>95</v>
      </c>
      <c r="B33" s="1">
        <v>146.44999330001801</v>
      </c>
      <c r="C33" s="1">
        <v>0</v>
      </c>
      <c r="D33" s="1">
        <v>0</v>
      </c>
      <c r="E33" s="1">
        <v>0</v>
      </c>
    </row>
    <row r="34" spans="1:5" x14ac:dyDescent="0.25">
      <c r="A34" s="1" t="s">
        <v>96</v>
      </c>
      <c r="B34" s="1">
        <v>148.10349639999899</v>
      </c>
      <c r="C34" s="1">
        <v>0</v>
      </c>
      <c r="D34" s="1">
        <v>0</v>
      </c>
      <c r="E34" s="1">
        <v>0</v>
      </c>
    </row>
    <row r="35" spans="1:5" x14ac:dyDescent="0.25">
      <c r="A35" s="1" t="s">
        <v>81</v>
      </c>
      <c r="B35" s="1">
        <v>144.78897110000199</v>
      </c>
      <c r="C35" s="1">
        <v>0</v>
      </c>
      <c r="D35" s="1">
        <v>0</v>
      </c>
      <c r="E35" s="1">
        <v>0</v>
      </c>
    </row>
    <row r="36" spans="1:5" x14ac:dyDescent="0.25">
      <c r="A36" s="1" t="s">
        <v>82</v>
      </c>
      <c r="B36" s="1">
        <v>144.29123480000999</v>
      </c>
      <c r="C36" s="1">
        <v>0</v>
      </c>
      <c r="D36" s="1">
        <v>0.02</v>
      </c>
      <c r="E36" s="1">
        <v>0</v>
      </c>
    </row>
    <row r="37" spans="1:5" x14ac:dyDescent="0.25">
      <c r="A37" s="1" t="s">
        <v>83</v>
      </c>
      <c r="B37" s="1">
        <v>144.56018339999699</v>
      </c>
      <c r="C37" s="1">
        <v>0</v>
      </c>
      <c r="D37" s="1">
        <v>0</v>
      </c>
      <c r="E37" s="1">
        <v>0</v>
      </c>
    </row>
    <row r="38" spans="1:5" x14ac:dyDescent="0.25">
      <c r="A38" s="1" t="s">
        <v>84</v>
      </c>
      <c r="B38" s="1">
        <v>149.39616479998199</v>
      </c>
      <c r="C38" s="1">
        <v>0</v>
      </c>
      <c r="D38" s="1">
        <v>0.01</v>
      </c>
      <c r="E38" s="1">
        <v>0</v>
      </c>
    </row>
    <row r="39" spans="1:5" x14ac:dyDescent="0.25">
      <c r="A39" s="1" t="s">
        <v>97</v>
      </c>
      <c r="B39" s="1">
        <v>148.931702699977</v>
      </c>
      <c r="C39" s="1">
        <v>0</v>
      </c>
      <c r="D39" s="1">
        <v>0</v>
      </c>
      <c r="E39" s="1">
        <v>0</v>
      </c>
    </row>
    <row r="40" spans="1:5" x14ac:dyDescent="0.25">
      <c r="A40" s="1" t="s">
        <v>98</v>
      </c>
      <c r="B40" s="1">
        <v>147.40497339999999</v>
      </c>
      <c r="C40" s="1">
        <v>0</v>
      </c>
      <c r="D40" s="1">
        <v>0.01</v>
      </c>
      <c r="E40" s="1">
        <v>0</v>
      </c>
    </row>
    <row r="41" spans="1:5" x14ac:dyDescent="0.25">
      <c r="A41" s="1" t="s">
        <v>99</v>
      </c>
      <c r="B41" s="1">
        <v>148.85362429998301</v>
      </c>
      <c r="C41" s="1">
        <v>0</v>
      </c>
      <c r="D41" s="1">
        <v>0</v>
      </c>
      <c r="E41" s="1">
        <v>0</v>
      </c>
    </row>
    <row r="42" spans="1:5" x14ac:dyDescent="0.25">
      <c r="A42" s="1" t="s">
        <v>100</v>
      </c>
      <c r="B42" s="1">
        <v>153.666929400002</v>
      </c>
      <c r="C42" s="1">
        <v>0</v>
      </c>
      <c r="D42" s="1">
        <v>0.01</v>
      </c>
      <c r="E42" s="1">
        <v>0</v>
      </c>
    </row>
    <row r="43" spans="1:5" x14ac:dyDescent="0.25">
      <c r="A43" s="1" t="s">
        <v>101</v>
      </c>
      <c r="B43" s="1">
        <v>150.450335800007</v>
      </c>
      <c r="C43" s="1">
        <v>0</v>
      </c>
      <c r="D43" s="1">
        <v>0</v>
      </c>
      <c r="E43" s="1">
        <v>0</v>
      </c>
    </row>
    <row r="44" spans="1:5" x14ac:dyDescent="0.25">
      <c r="A44" s="1" t="s">
        <v>102</v>
      </c>
      <c r="B44" s="1">
        <v>151.132807099958</v>
      </c>
      <c r="C44" s="1">
        <v>0</v>
      </c>
      <c r="D44" s="1">
        <v>0</v>
      </c>
      <c r="E44" s="1">
        <v>0</v>
      </c>
    </row>
    <row r="45" spans="1:5" x14ac:dyDescent="0.25">
      <c r="A45" s="1" t="s">
        <v>103</v>
      </c>
      <c r="B45" s="1">
        <v>150.71126039995499</v>
      </c>
      <c r="C45" s="1">
        <v>0</v>
      </c>
      <c r="D45" s="1">
        <v>0</v>
      </c>
      <c r="E45" s="1">
        <v>0</v>
      </c>
    </row>
    <row r="46" spans="1:5" x14ac:dyDescent="0.25">
      <c r="A46" s="1" t="s">
        <v>104</v>
      </c>
      <c r="B46" s="1">
        <v>158.00394680001699</v>
      </c>
      <c r="C46" s="1">
        <v>0</v>
      </c>
      <c r="D46" s="1">
        <v>0</v>
      </c>
      <c r="E46" s="1">
        <v>0</v>
      </c>
    </row>
    <row r="47" spans="1:5" x14ac:dyDescent="0.25">
      <c r="A47" s="1" t="s">
        <v>105</v>
      </c>
      <c r="B47" s="1">
        <v>46.646183900011202</v>
      </c>
      <c r="C47" s="1">
        <v>0</v>
      </c>
      <c r="D47" s="1">
        <v>0.01</v>
      </c>
      <c r="E47" s="1">
        <v>0</v>
      </c>
    </row>
    <row r="48" spans="1:5" x14ac:dyDescent="0.25">
      <c r="A48" s="1" t="s">
        <v>106</v>
      </c>
      <c r="B48" s="1">
        <v>48.038566500006702</v>
      </c>
      <c r="C48" s="1">
        <v>0</v>
      </c>
      <c r="D48" s="1">
        <v>0.08</v>
      </c>
      <c r="E48" s="1">
        <v>0</v>
      </c>
    </row>
    <row r="49" spans="1:7" x14ac:dyDescent="0.25">
      <c r="A49" s="1" t="s">
        <v>107</v>
      </c>
      <c r="B49" s="1">
        <v>50.4555548999924</v>
      </c>
      <c r="C49" s="1">
        <v>0</v>
      </c>
      <c r="D49" s="1">
        <v>0</v>
      </c>
      <c r="E49" s="1">
        <v>0</v>
      </c>
    </row>
    <row r="50" spans="1:7" x14ac:dyDescent="0.25">
      <c r="A50" s="1" t="s">
        <v>108</v>
      </c>
      <c r="B50" s="1">
        <v>47.4684321999666</v>
      </c>
      <c r="C50" s="1">
        <v>0</v>
      </c>
      <c r="D50" s="1">
        <v>0.45</v>
      </c>
      <c r="E50" s="1">
        <v>0.02</v>
      </c>
    </row>
    <row r="51" spans="1:7" x14ac:dyDescent="0.25">
      <c r="A51" s="1" t="s">
        <v>33</v>
      </c>
      <c r="B51" s="1">
        <v>6.0675907999975598</v>
      </c>
    </row>
    <row r="52" spans="1:7" x14ac:dyDescent="0.25">
      <c r="C52" s="1">
        <f>SUM(C20:C50)</f>
        <v>0</v>
      </c>
      <c r="D52" s="1">
        <f t="shared" ref="D52:E52" si="3">SUM(D20:D50)</f>
        <v>0.60000000000000009</v>
      </c>
      <c r="E52" s="1">
        <f t="shared" si="3"/>
        <v>0.02</v>
      </c>
    </row>
    <row r="53" spans="1:7" x14ac:dyDescent="0.25">
      <c r="A53" s="2" t="s">
        <v>34</v>
      </c>
      <c r="C53" s="2" t="s">
        <v>35</v>
      </c>
      <c r="D53" s="2" t="s">
        <v>36</v>
      </c>
      <c r="E53" s="2" t="s">
        <v>37</v>
      </c>
      <c r="F53" s="2" t="s">
        <v>38</v>
      </c>
      <c r="G53" s="2" t="s">
        <v>39</v>
      </c>
    </row>
    <row r="54" spans="1:7" x14ac:dyDescent="0.25">
      <c r="A54" s="1" t="s">
        <v>40</v>
      </c>
      <c r="B54" s="1" t="s">
        <v>41</v>
      </c>
      <c r="C54" s="1">
        <v>0</v>
      </c>
      <c r="D54" s="1">
        <v>0</v>
      </c>
      <c r="E54" s="1">
        <v>0.91684359518754399</v>
      </c>
      <c r="F54" s="1">
        <v>0.5</v>
      </c>
      <c r="G54" s="1">
        <v>0</v>
      </c>
    </row>
    <row r="55" spans="1:7" x14ac:dyDescent="0.25">
      <c r="B55" s="1" t="s">
        <v>42</v>
      </c>
      <c r="C55" s="1">
        <v>0.90855102917821196</v>
      </c>
      <c r="D55" s="1">
        <v>0.65893617021276596</v>
      </c>
      <c r="E55" s="1">
        <v>0.96610049539985798</v>
      </c>
      <c r="F55" s="1">
        <v>0.82644801563513604</v>
      </c>
      <c r="G55" s="1">
        <v>0.76364978771874803</v>
      </c>
    </row>
    <row r="56" spans="1:7" x14ac:dyDescent="0.25">
      <c r="B56" s="1" t="s">
        <v>43</v>
      </c>
      <c r="C56" s="1">
        <v>0.99499377332083805</v>
      </c>
      <c r="D56" s="1">
        <v>0.84574468085106302</v>
      </c>
      <c r="E56" s="1">
        <v>0.98681882519462105</v>
      </c>
      <c r="F56" s="1">
        <v>0.92267936474046797</v>
      </c>
      <c r="G56" s="1">
        <v>0.91428978836911301</v>
      </c>
    </row>
    <row r="57" spans="1:7" x14ac:dyDescent="0.25">
      <c r="B57" s="1" t="s">
        <v>44</v>
      </c>
      <c r="C57" s="1">
        <v>0.96619834984664599</v>
      </c>
      <c r="D57" s="1">
        <v>0.91553191489361696</v>
      </c>
      <c r="E57" s="1">
        <v>0.99030431705590904</v>
      </c>
      <c r="F57" s="1">
        <v>0.956308991024577</v>
      </c>
      <c r="G57" s="1">
        <v>0.94008763400567896</v>
      </c>
    </row>
    <row r="58" spans="1:7" x14ac:dyDescent="0.25">
      <c r="B58" s="1" t="s">
        <v>45</v>
      </c>
      <c r="C58" s="1">
        <v>0.99472615440462697</v>
      </c>
      <c r="D58" s="1">
        <v>0.95446808510638304</v>
      </c>
      <c r="E58" s="1">
        <v>0.99578910120311404</v>
      </c>
      <c r="F58" s="1">
        <v>0.97700247173111499</v>
      </c>
      <c r="G58" s="1">
        <v>0.97412595735946494</v>
      </c>
    </row>
    <row r="59" spans="1:7" x14ac:dyDescent="0.25">
      <c r="A59" s="1" t="s">
        <v>56</v>
      </c>
      <c r="B59" s="1" t="s">
        <v>41</v>
      </c>
      <c r="C59" s="1">
        <v>0.99719033540963997</v>
      </c>
      <c r="D59" s="1">
        <v>0.373404255319148</v>
      </c>
      <c r="E59" s="1">
        <v>0.94780608634111796</v>
      </c>
      <c r="F59" s="1">
        <v>0.68665388373830805</v>
      </c>
      <c r="G59" s="1">
        <v>0.54305018265689997</v>
      </c>
    </row>
    <row r="60" spans="1:7" x14ac:dyDescent="0.25">
      <c r="B60" s="1" t="s">
        <v>42</v>
      </c>
      <c r="C60" s="1">
        <v>0.94071958588752402</v>
      </c>
      <c r="D60" s="1">
        <v>0.70851063829787198</v>
      </c>
      <c r="E60" s="1">
        <v>0.97204529370134396</v>
      </c>
      <c r="F60" s="1">
        <v>0.85222907445576701</v>
      </c>
      <c r="G60" s="1">
        <v>0.80813706587149203</v>
      </c>
    </row>
    <row r="61" spans="1:7" x14ac:dyDescent="0.25">
      <c r="B61" s="1" t="s">
        <v>43</v>
      </c>
      <c r="C61" s="1">
        <v>0.99499377332083805</v>
      </c>
      <c r="D61" s="1">
        <v>0.84574468085106302</v>
      </c>
      <c r="E61" s="1">
        <v>0.98681882519462105</v>
      </c>
      <c r="F61" s="1">
        <v>0.92267936474046797</v>
      </c>
      <c r="G61" s="1">
        <v>0.91428978836911301</v>
      </c>
    </row>
    <row r="62" spans="1:7" x14ac:dyDescent="0.25">
      <c r="B62" s="1" t="s">
        <v>44</v>
      </c>
      <c r="C62" s="1">
        <v>0.96366616359433399</v>
      </c>
      <c r="D62" s="1">
        <v>0.88680851063829702</v>
      </c>
      <c r="E62" s="1">
        <v>0.98780962491153501</v>
      </c>
      <c r="F62" s="1">
        <v>0.941889396191399</v>
      </c>
      <c r="G62" s="1">
        <v>0.92347151349049295</v>
      </c>
    </row>
    <row r="63" spans="1:7" x14ac:dyDescent="0.25">
      <c r="B63" s="1" t="s">
        <v>45</v>
      </c>
      <c r="C63" s="1">
        <v>0.99536088947813595</v>
      </c>
      <c r="D63" s="1">
        <v>0.94808510638297805</v>
      </c>
      <c r="E63" s="1">
        <v>0.99531139419674397</v>
      </c>
      <c r="F63" s="1">
        <v>0.97383992872217195</v>
      </c>
      <c r="G63" s="1">
        <v>0.97103159247528703</v>
      </c>
    </row>
    <row r="64" spans="1:7" x14ac:dyDescent="0.25">
      <c r="A64" s="1" t="s">
        <v>46</v>
      </c>
      <c r="C64" s="1">
        <v>0.97796610169491505</v>
      </c>
      <c r="D64" s="1">
        <v>0.98129251700680198</v>
      </c>
      <c r="E64" s="1">
        <v>0.99660297239914997</v>
      </c>
      <c r="F64" s="1">
        <v>0.98964270747669103</v>
      </c>
      <c r="G64" s="1">
        <v>0.97962648556875997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862D-B498-4206-BF5A-9212E8E688F3}">
  <dimension ref="A1:AMJ47"/>
  <sheetViews>
    <sheetView zoomScale="80" zoomScaleNormal="80" workbookViewId="0">
      <selection activeCell="T13" activeCellId="8" sqref="D13 F13 H13 J13 L13 N13 P13 R13 T1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s="1" t="s">
        <v>11</v>
      </c>
      <c r="B2" s="1">
        <v>2.0658200024627101E-2</v>
      </c>
      <c r="C2" s="1">
        <v>4.7381999902427197E-3</v>
      </c>
      <c r="D2" s="1">
        <v>9.7575800027698195E-2</v>
      </c>
      <c r="E2" s="1">
        <v>0.227926300023682</v>
      </c>
      <c r="F2" s="1">
        <v>0.17352280009072199</v>
      </c>
      <c r="G2" s="1">
        <v>8.1280001904815403E-4</v>
      </c>
      <c r="H2" s="1">
        <v>8.9023184999823499</v>
      </c>
      <c r="I2" s="1">
        <v>3.4026799956336597E-2</v>
      </c>
      <c r="J2" s="1">
        <v>8.1756851999998599</v>
      </c>
      <c r="K2" s="1">
        <v>3.23494000003847E-2</v>
      </c>
      <c r="L2" s="1">
        <v>1.6271500033326398E-2</v>
      </c>
      <c r="M2" s="1">
        <v>4.7295000404119396E-3</v>
      </c>
      <c r="N2" s="1">
        <v>2.3461000528186499E-3</v>
      </c>
      <c r="O2" s="1">
        <v>3.8108749999664702</v>
      </c>
      <c r="P2" s="1">
        <v>0.28563860000576802</v>
      </c>
      <c r="Q2" s="1">
        <v>1.6362000023946101E-3</v>
      </c>
      <c r="R2" s="1">
        <v>2.3904972000745999</v>
      </c>
      <c r="S2" s="1">
        <v>7.7721399953588802E-2</v>
      </c>
      <c r="T2" s="1">
        <v>13.5455437001073</v>
      </c>
      <c r="U2" s="1">
        <v>1.6978700063191299E-2</v>
      </c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5">
      <c r="A3" s="1" t="s">
        <v>12</v>
      </c>
      <c r="B3" s="1">
        <v>2.3144000093452601E-2</v>
      </c>
      <c r="C3" s="1">
        <v>2.6292999973520602E-3</v>
      </c>
      <c r="D3" s="1">
        <v>6.7638300010003094E-2</v>
      </c>
      <c r="E3" s="1">
        <v>0.233751600026153</v>
      </c>
      <c r="F3" s="1">
        <v>0.19875510002020699</v>
      </c>
      <c r="G3" s="1">
        <v>8.6519995238631899E-4</v>
      </c>
      <c r="H3" s="1">
        <v>9.2434605000307695</v>
      </c>
      <c r="I3" s="1">
        <v>3.0295499949716E-2</v>
      </c>
      <c r="J3" s="1">
        <v>8.4990364000004703</v>
      </c>
      <c r="K3" s="1">
        <v>3.1648399999539799E-2</v>
      </c>
      <c r="L3" s="1">
        <v>1.42422999488189E-2</v>
      </c>
      <c r="M3" s="1">
        <v>3.1635999912396E-3</v>
      </c>
      <c r="N3" s="1">
        <v>2.4330000160261902E-3</v>
      </c>
      <c r="O3" s="1">
        <v>3.8049834000412299</v>
      </c>
      <c r="P3" s="1">
        <v>0.33159870002418701</v>
      </c>
      <c r="Q3" s="1">
        <v>1.8974000122398099E-3</v>
      </c>
      <c r="R3" s="1">
        <v>2.3911195999244201</v>
      </c>
      <c r="S3" s="1">
        <v>7.49241999583318E-2</v>
      </c>
      <c r="T3" s="1">
        <v>12.5181058000307</v>
      </c>
      <c r="U3" s="1">
        <v>2.23245000233873E-2</v>
      </c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1" t="s">
        <v>13</v>
      </c>
      <c r="B4" s="1">
        <v>9.8571999697014603E-3</v>
      </c>
      <c r="C4" s="1">
        <v>2.3895999183878298E-3</v>
      </c>
      <c r="D4" s="1">
        <v>7.4084299965761602E-2</v>
      </c>
      <c r="E4" s="1">
        <v>0.24826580006629201</v>
      </c>
      <c r="F4" s="1">
        <v>0.16873899998608899</v>
      </c>
      <c r="G4" s="1">
        <v>8.5130007937550501E-4</v>
      </c>
      <c r="H4" s="1">
        <v>9.8349179000360891</v>
      </c>
      <c r="I4" s="1">
        <v>3.6672099959105198E-2</v>
      </c>
      <c r="J4" s="1">
        <v>9.2090508999990508</v>
      </c>
      <c r="K4" s="1">
        <v>3.2397499999205999E-2</v>
      </c>
      <c r="L4" s="1">
        <v>1.38549000257626E-2</v>
      </c>
      <c r="M4" s="1">
        <v>4.3467000359669302E-3</v>
      </c>
      <c r="N4" s="1">
        <v>1.6400000313296899E-3</v>
      </c>
      <c r="O4" s="1">
        <v>3.8006937000900498</v>
      </c>
      <c r="P4" s="1">
        <v>0.27989119989797401</v>
      </c>
      <c r="Q4" s="1">
        <v>1.95589999202638E-3</v>
      </c>
      <c r="R4" s="1">
        <v>2.4018897000932999</v>
      </c>
      <c r="S4" s="1">
        <v>7.3839199962094398E-2</v>
      </c>
      <c r="T4" s="1">
        <v>13.6813271000282</v>
      </c>
      <c r="U4" s="1">
        <v>1.92945998860523E-2</v>
      </c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1" t="s">
        <v>14</v>
      </c>
      <c r="B5" s="1">
        <v>7.8762000193819404E-3</v>
      </c>
      <c r="C5" s="1">
        <v>2.2941000061109601E-3</v>
      </c>
      <c r="D5" s="1">
        <v>9.3312799930572496E-2</v>
      </c>
      <c r="E5" s="1">
        <v>0.23344189999625001</v>
      </c>
      <c r="F5" s="1">
        <v>0.14666420000139599</v>
      </c>
      <c r="G5" s="1">
        <v>7.7659997623413801E-4</v>
      </c>
      <c r="H5" s="1">
        <v>8.9730658000335097</v>
      </c>
      <c r="I5" s="1">
        <v>5.8499000035226303E-2</v>
      </c>
      <c r="J5" s="1">
        <v>8.8459053999995305</v>
      </c>
      <c r="K5" s="1">
        <v>3.05553000016516E-2</v>
      </c>
      <c r="L5" s="1">
        <v>1.20357000268995E-2</v>
      </c>
      <c r="M5" s="1">
        <v>3.3372999168932399E-3</v>
      </c>
      <c r="N5" s="1">
        <v>1.9717999966815101E-3</v>
      </c>
      <c r="O5" s="1">
        <v>3.9277785000158398</v>
      </c>
      <c r="P5" s="1">
        <v>0.28125410003121898</v>
      </c>
      <c r="Q5" s="1">
        <v>1.09590007923543E-3</v>
      </c>
      <c r="R5" s="1">
        <v>2.3295899999793601</v>
      </c>
      <c r="S5" s="1">
        <v>8.5974700050428496E-2</v>
      </c>
      <c r="T5" s="1">
        <v>12.974574099993299</v>
      </c>
      <c r="U5" s="1">
        <v>1.8253999995067698E-2</v>
      </c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1" t="s">
        <v>15</v>
      </c>
      <c r="B6" s="1">
        <v>7.0156999863684099E-3</v>
      </c>
      <c r="C6" s="1">
        <v>2.37340002786368E-3</v>
      </c>
      <c r="D6" s="1">
        <v>7.5171200092881904E-2</v>
      </c>
      <c r="E6" s="1">
        <v>0.244399000075645</v>
      </c>
      <c r="F6" s="1">
        <v>0.177718200022354</v>
      </c>
      <c r="G6" s="1">
        <v>1.6399000305682399E-3</v>
      </c>
      <c r="H6" s="1">
        <v>9.24031979998108</v>
      </c>
      <c r="I6" s="1">
        <v>3.1819499912671703E-2</v>
      </c>
      <c r="J6" s="1">
        <v>8.3744033000002602</v>
      </c>
      <c r="K6" s="1">
        <v>3.4024900000076699E-2</v>
      </c>
      <c r="L6" s="1">
        <v>2.1278400090523002E-2</v>
      </c>
      <c r="M6" s="1">
        <v>5.5361000122502403E-3</v>
      </c>
      <c r="N6" s="1">
        <v>2.2163999965414401E-3</v>
      </c>
      <c r="O6" s="1">
        <v>3.7982442999491401</v>
      </c>
      <c r="P6" s="1">
        <v>0.29832259996328497</v>
      </c>
      <c r="Q6" s="1">
        <v>1.1167000047862499E-3</v>
      </c>
      <c r="R6" s="1">
        <v>2.3962378000141999</v>
      </c>
      <c r="S6" s="1">
        <v>7.5211199931800296E-2</v>
      </c>
      <c r="T6" s="1">
        <v>13.462492199963799</v>
      </c>
      <c r="U6" s="1">
        <v>1.89105999888852E-2</v>
      </c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1" t="s">
        <v>16</v>
      </c>
      <c r="B7" s="1">
        <v>8.3779999986290897E-3</v>
      </c>
      <c r="C7" s="1">
        <v>2.2098999470472301E-3</v>
      </c>
      <c r="D7" s="1">
        <v>6.9266199949197402E-2</v>
      </c>
      <c r="E7" s="1">
        <v>0.24170419992879</v>
      </c>
      <c r="F7" s="1">
        <v>0.16921309998724601</v>
      </c>
      <c r="G7" s="1">
        <v>9.2780007980763901E-4</v>
      </c>
      <c r="H7" s="1">
        <v>9.6226850000675697</v>
      </c>
      <c r="I7" s="1">
        <v>3.29105000710114E-2</v>
      </c>
      <c r="J7" s="1">
        <v>8.8669888000003994</v>
      </c>
      <c r="K7" s="1">
        <v>3.6434800000279197E-2</v>
      </c>
      <c r="L7" s="1">
        <v>9.5667999703437003E-3</v>
      </c>
      <c r="M7" s="1">
        <v>3.8642000872641802E-3</v>
      </c>
      <c r="N7" s="1">
        <v>1.7546000890433699E-3</v>
      </c>
      <c r="O7" s="1">
        <v>3.9004587000235902</v>
      </c>
      <c r="P7" s="1">
        <v>0.30341009993571699</v>
      </c>
      <c r="Q7" s="1">
        <v>1.31069996859878E-3</v>
      </c>
      <c r="R7" s="1">
        <v>2.42495340004097</v>
      </c>
      <c r="S7" s="1">
        <v>9.5839699963107705E-2</v>
      </c>
      <c r="T7" s="1">
        <v>13.654416500008599</v>
      </c>
      <c r="U7" s="1">
        <v>1.9503799965605102E-2</v>
      </c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" t="s">
        <v>17</v>
      </c>
      <c r="B8" s="1">
        <v>7.7621999662369403E-3</v>
      </c>
      <c r="C8" s="1">
        <v>1.8268000567331899E-3</v>
      </c>
      <c r="D8" s="1">
        <v>8.5654099937528302E-2</v>
      </c>
      <c r="E8" s="1">
        <v>0.236656900029629</v>
      </c>
      <c r="F8" s="1">
        <v>0.18781629996374199</v>
      </c>
      <c r="G8" s="1">
        <v>7.8450003638863498E-4</v>
      </c>
      <c r="H8" s="1">
        <v>7.9674312000861303</v>
      </c>
      <c r="I8" s="1">
        <v>3.0630000052042299E-2</v>
      </c>
      <c r="J8" s="1">
        <v>7.5643135000009298</v>
      </c>
      <c r="K8" s="1">
        <v>2.98834000004717E-2</v>
      </c>
      <c r="L8" s="1">
        <v>9.3794999411329592E-3</v>
      </c>
      <c r="M8" s="1">
        <v>2.8651999309659E-3</v>
      </c>
      <c r="N8" s="1">
        <v>1.8481999868527001E-3</v>
      </c>
      <c r="O8" s="1">
        <v>3.8456962000345798</v>
      </c>
      <c r="P8" s="1">
        <v>0.283082899986766</v>
      </c>
      <c r="Q8" s="1">
        <v>9.3470001593232101E-4</v>
      </c>
      <c r="R8" s="1">
        <v>2.4168112999759601</v>
      </c>
      <c r="S8" s="1">
        <v>7.6912499964237199E-2</v>
      </c>
      <c r="T8" s="1">
        <v>13.238676600041799</v>
      </c>
      <c r="U8" s="1">
        <v>1.9780699978582499E-2</v>
      </c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" t="s">
        <v>18</v>
      </c>
      <c r="B9" s="1">
        <v>7.2378000477328897E-3</v>
      </c>
      <c r="C9" s="1">
        <v>2.5382000021636399E-3</v>
      </c>
      <c r="D9" s="1">
        <v>7.5352500076405704E-2</v>
      </c>
      <c r="E9" s="1">
        <v>0.25441989989485497</v>
      </c>
      <c r="F9" s="1">
        <v>0.16691010002978099</v>
      </c>
      <c r="G9" s="1">
        <v>1.0177999502047801E-3</v>
      </c>
      <c r="H9" s="1">
        <v>9.4594387999968603</v>
      </c>
      <c r="I9" s="1">
        <v>3.4953800030052599E-2</v>
      </c>
      <c r="J9" s="1">
        <v>8.7125640000012901</v>
      </c>
      <c r="K9" s="1">
        <v>3.4060899999531102E-2</v>
      </c>
      <c r="L9" s="1">
        <v>1.21176999527961E-2</v>
      </c>
      <c r="M9" s="1">
        <v>3.1891999533399901E-3</v>
      </c>
      <c r="N9" s="1">
        <v>2.1635000593960198E-3</v>
      </c>
      <c r="O9" s="1">
        <v>3.8389597000786999</v>
      </c>
      <c r="P9" s="1">
        <v>0.31417380005586798</v>
      </c>
      <c r="Q9" s="1">
        <v>1.59140001051127E-3</v>
      </c>
      <c r="R9" s="1">
        <v>2.3914020999800401</v>
      </c>
      <c r="S9" s="1">
        <v>7.7178000006824704E-2</v>
      </c>
      <c r="T9" s="1">
        <v>13.9072559999767</v>
      </c>
      <c r="U9" s="1">
        <v>1.8470299895852801E-2</v>
      </c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" t="s">
        <v>19</v>
      </c>
      <c r="B10" s="1">
        <v>9.8346999147906899E-3</v>
      </c>
      <c r="C10" s="1">
        <v>3.23939998634159E-3</v>
      </c>
      <c r="D10" s="1">
        <v>8.80430999677628E-2</v>
      </c>
      <c r="E10" s="1">
        <v>0.23101150000002199</v>
      </c>
      <c r="F10" s="1">
        <v>0.15952750004362301</v>
      </c>
      <c r="G10" s="1">
        <v>9.3560002278536504E-4</v>
      </c>
      <c r="H10" s="1">
        <v>8.0580467000836506</v>
      </c>
      <c r="I10" s="1">
        <v>2.8644399950280699E-2</v>
      </c>
      <c r="J10" s="1">
        <v>7.7408463000010599</v>
      </c>
      <c r="K10" s="1">
        <v>2.8442400000130801E-2</v>
      </c>
      <c r="L10" s="1">
        <v>9.9704000167548604E-3</v>
      </c>
      <c r="M10" s="1">
        <v>3.21769993752241E-3</v>
      </c>
      <c r="N10" s="1">
        <v>1.61959999240934E-3</v>
      </c>
      <c r="O10" s="1">
        <v>3.8013243000023</v>
      </c>
      <c r="P10" s="1">
        <v>0.29151869995985102</v>
      </c>
      <c r="Q10" s="1">
        <v>1.11929990816861E-3</v>
      </c>
      <c r="R10" s="1">
        <v>2.3448310000821899</v>
      </c>
      <c r="S10" s="1">
        <v>0.13941170007456</v>
      </c>
      <c r="T10" s="1">
        <v>13.574636100092899</v>
      </c>
      <c r="U10" s="1">
        <v>1.6323599964380198E-2</v>
      </c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" t="s">
        <v>20</v>
      </c>
      <c r="B11" s="1">
        <v>9.2775999801233393E-3</v>
      </c>
      <c r="C11" s="1">
        <v>2.1919000428169901E-3</v>
      </c>
      <c r="D11" s="1">
        <v>9.2751399963162798E-2</v>
      </c>
      <c r="E11" s="1">
        <v>0.223019700031727</v>
      </c>
      <c r="F11" s="1">
        <v>0.15006340004037999</v>
      </c>
      <c r="G11" s="1">
        <v>1.0742999147623699E-3</v>
      </c>
      <c r="H11" s="1">
        <v>8.3000763999298197</v>
      </c>
      <c r="I11" s="1">
        <v>3.0270999995991501E-2</v>
      </c>
      <c r="J11" s="1">
        <v>7.7829920000003696</v>
      </c>
      <c r="K11" s="1">
        <v>2.8331600000455998E-2</v>
      </c>
      <c r="L11" s="1">
        <v>3.8334199925884598E-2</v>
      </c>
      <c r="M11" s="1">
        <v>3.7672000471502499E-3</v>
      </c>
      <c r="N11" s="1">
        <v>2.5784999597817599E-3</v>
      </c>
      <c r="O11" s="1">
        <v>3.8007816000608701</v>
      </c>
      <c r="P11" s="1">
        <v>0.292577399988658</v>
      </c>
      <c r="Q11" s="1">
        <v>9.7099994309246497E-4</v>
      </c>
      <c r="R11" s="1">
        <v>2.3464320999337298</v>
      </c>
      <c r="S11" s="1">
        <v>7.5859500095248195E-2</v>
      </c>
      <c r="T11" s="1">
        <v>14.0505342000396</v>
      </c>
      <c r="U11" s="1">
        <v>2.0276700030080901E-2</v>
      </c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3" t="s">
        <v>21</v>
      </c>
      <c r="B12" s="3">
        <f>AVERAGE(B2,B11)</f>
        <v>1.4967900002375221E-2</v>
      </c>
      <c r="C12" s="3">
        <f t="shared" ref="C12:U12" si="0">AVERAGE(C2,C11)</f>
        <v>3.4650500165298546E-3</v>
      </c>
      <c r="D12" s="3">
        <f t="shared" si="0"/>
        <v>9.5163599995430503E-2</v>
      </c>
      <c r="E12" s="3">
        <f t="shared" si="0"/>
        <v>0.22547300002770448</v>
      </c>
      <c r="F12" s="3">
        <f t="shared" si="0"/>
        <v>0.16179310006555098</v>
      </c>
      <c r="G12" s="3">
        <f t="shared" si="0"/>
        <v>9.4354996690526193E-4</v>
      </c>
      <c r="H12" s="3">
        <f t="shared" si="0"/>
        <v>8.6011974499560857</v>
      </c>
      <c r="I12" s="3">
        <f t="shared" si="0"/>
        <v>3.2148899976164047E-2</v>
      </c>
      <c r="J12" s="3">
        <f t="shared" si="0"/>
        <v>7.9793386000001147</v>
      </c>
      <c r="K12" s="3">
        <f t="shared" si="0"/>
        <v>3.0340500000420351E-2</v>
      </c>
      <c r="L12" s="3">
        <f t="shared" si="0"/>
        <v>2.7302849979605498E-2</v>
      </c>
      <c r="M12" s="3">
        <f t="shared" si="0"/>
        <v>4.2483500437810948E-3</v>
      </c>
      <c r="N12" s="3">
        <f t="shared" si="0"/>
        <v>2.4623000063002049E-3</v>
      </c>
      <c r="O12" s="3">
        <f t="shared" si="0"/>
        <v>3.8058283000136699</v>
      </c>
      <c r="P12" s="3">
        <f t="shared" si="0"/>
        <v>0.28910799999721304</v>
      </c>
      <c r="Q12" s="3">
        <f t="shared" si="0"/>
        <v>1.3035999727435375E-3</v>
      </c>
      <c r="R12" s="3">
        <f t="shared" si="0"/>
        <v>2.3684646500041646</v>
      </c>
      <c r="S12" s="3">
        <f t="shared" si="0"/>
        <v>7.6790450024418505E-2</v>
      </c>
      <c r="T12" s="3">
        <f t="shared" si="0"/>
        <v>13.798038950073451</v>
      </c>
      <c r="U12" s="3">
        <f t="shared" si="0"/>
        <v>1.8627700046636102E-2</v>
      </c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" t="s">
        <v>57</v>
      </c>
      <c r="E13" s="1">
        <v>124.780869499896</v>
      </c>
      <c r="G13" s="1">
        <v>45.414609599974902</v>
      </c>
      <c r="I13" s="1">
        <v>872.11850109999</v>
      </c>
      <c r="K13" s="1">
        <v>678.79752859999996</v>
      </c>
      <c r="O13" s="1">
        <v>1462.33134719997</v>
      </c>
      <c r="Q13" s="1">
        <v>86.343666000058803</v>
      </c>
      <c r="S13" s="1">
        <v>1703.45473210001</v>
      </c>
      <c r="U13" s="1">
        <v>1719.2652240999701</v>
      </c>
    </row>
    <row r="14" spans="1:31" x14ac:dyDescent="0.25">
      <c r="B14" s="1">
        <f t="shared" ref="B14:C14" si="1">SUM(B12,B13)</f>
        <v>1.4967900002375221E-2</v>
      </c>
      <c r="C14" s="1">
        <f t="shared" si="1"/>
        <v>3.4650500165298546E-3</v>
      </c>
      <c r="D14" s="1">
        <f>SUM(D12,D13)</f>
        <v>9.5163599995430503E-2</v>
      </c>
      <c r="E14" s="1">
        <f t="shared" ref="E14:U14" si="2">SUM(E12,E13)</f>
        <v>125.0063424999237</v>
      </c>
      <c r="F14" s="1">
        <f t="shared" si="2"/>
        <v>0.16179310006555098</v>
      </c>
      <c r="G14" s="1">
        <f t="shared" si="2"/>
        <v>45.415553149941807</v>
      </c>
      <c r="H14" s="1">
        <f t="shared" si="2"/>
        <v>8.6011974499560857</v>
      </c>
      <c r="I14" s="1">
        <f t="shared" si="2"/>
        <v>872.15064999996616</v>
      </c>
      <c r="J14" s="1">
        <f t="shared" si="2"/>
        <v>7.9793386000001147</v>
      </c>
      <c r="K14" s="1">
        <f t="shared" si="2"/>
        <v>678.82786910000038</v>
      </c>
      <c r="L14" s="1">
        <f t="shared" si="2"/>
        <v>2.7302849979605498E-2</v>
      </c>
      <c r="M14" s="1">
        <f t="shared" si="2"/>
        <v>4.2483500437810948E-3</v>
      </c>
      <c r="N14" s="1">
        <f t="shared" si="2"/>
        <v>2.4623000063002049E-3</v>
      </c>
      <c r="O14" s="1">
        <f t="shared" si="2"/>
        <v>1466.1371754999836</v>
      </c>
      <c r="P14" s="1">
        <f t="shared" si="2"/>
        <v>0.28910799999721304</v>
      </c>
      <c r="Q14" s="1">
        <f t="shared" si="2"/>
        <v>86.344969600031547</v>
      </c>
      <c r="R14" s="1">
        <f t="shared" si="2"/>
        <v>2.3684646500041646</v>
      </c>
      <c r="S14" s="1">
        <f t="shared" si="2"/>
        <v>1703.5315225500344</v>
      </c>
      <c r="T14" s="1">
        <f t="shared" si="2"/>
        <v>13.798038950073451</v>
      </c>
      <c r="U14" s="1">
        <f t="shared" si="2"/>
        <v>1719.2838518000167</v>
      </c>
    </row>
    <row r="15" spans="1:31" x14ac:dyDescent="0.25">
      <c r="A15" s="1" t="s">
        <v>58</v>
      </c>
      <c r="D15" s="1">
        <v>30</v>
      </c>
      <c r="E15" s="1">
        <v>30</v>
      </c>
      <c r="F15" s="1">
        <v>60</v>
      </c>
      <c r="G15" s="1">
        <v>60</v>
      </c>
      <c r="H15" s="1">
        <v>27</v>
      </c>
      <c r="I15" s="1">
        <v>27</v>
      </c>
      <c r="J15" s="1">
        <v>27</v>
      </c>
      <c r="K15" s="1">
        <v>27</v>
      </c>
      <c r="N15" s="1">
        <v>30</v>
      </c>
      <c r="O15" s="1">
        <v>30</v>
      </c>
      <c r="P15" s="1">
        <v>60</v>
      </c>
      <c r="Q15" s="1">
        <v>60</v>
      </c>
      <c r="R15" s="1">
        <v>126</v>
      </c>
      <c r="S15" s="1">
        <v>126</v>
      </c>
      <c r="T15" s="1">
        <v>27</v>
      </c>
      <c r="U15" s="1">
        <v>27</v>
      </c>
    </row>
    <row r="16" spans="1:31" x14ac:dyDescent="0.25">
      <c r="A16" s="2" t="s">
        <v>22</v>
      </c>
      <c r="B16" s="6" t="s">
        <v>23</v>
      </c>
      <c r="C16" s="6" t="s">
        <v>24</v>
      </c>
      <c r="D16" s="6" t="s">
        <v>70</v>
      </c>
      <c r="E16" s="6" t="s">
        <v>69</v>
      </c>
      <c r="F16" s="6" t="s">
        <v>71</v>
      </c>
      <c r="G16" s="6" t="s">
        <v>73</v>
      </c>
      <c r="H16" s="6" t="s">
        <v>72</v>
      </c>
    </row>
    <row r="17" spans="1:8" x14ac:dyDescent="0.25">
      <c r="B17" s="1">
        <v>3604.29898950199</v>
      </c>
      <c r="C17" s="1">
        <v>242.10266273900001</v>
      </c>
      <c r="D17" s="1">
        <v>689</v>
      </c>
      <c r="E17" s="1">
        <v>651</v>
      </c>
      <c r="F17" s="1">
        <v>24</v>
      </c>
      <c r="G17" s="1">
        <v>5</v>
      </c>
      <c r="H17" s="1">
        <v>9</v>
      </c>
    </row>
    <row r="18" spans="1:8" x14ac:dyDescent="0.25">
      <c r="A18" s="2" t="s">
        <v>25</v>
      </c>
      <c r="B18" s="2"/>
      <c r="C18" s="2" t="s">
        <v>126</v>
      </c>
      <c r="D18" s="2" t="s">
        <v>127</v>
      </c>
      <c r="E18" s="2" t="s">
        <v>128</v>
      </c>
    </row>
    <row r="19" spans="1:8" x14ac:dyDescent="0.25">
      <c r="A19" s="1" t="s">
        <v>26</v>
      </c>
      <c r="B19" s="1">
        <v>0.20108369993977199</v>
      </c>
    </row>
    <row r="20" spans="1:8" x14ac:dyDescent="0.25">
      <c r="A20" s="1" t="s">
        <v>109</v>
      </c>
      <c r="B20" s="1">
        <v>59.925451099988997</v>
      </c>
      <c r="C20" s="1">
        <v>0.82</v>
      </c>
      <c r="D20" s="1">
        <v>0.37</v>
      </c>
      <c r="E20" s="1">
        <v>0.49</v>
      </c>
    </row>
    <row r="21" spans="1:8" x14ac:dyDescent="0.25">
      <c r="A21" s="1" t="s">
        <v>28</v>
      </c>
      <c r="B21" s="1">
        <v>60.311079100007099</v>
      </c>
      <c r="C21" s="1">
        <v>0.02</v>
      </c>
      <c r="D21" s="1">
        <v>0.02</v>
      </c>
      <c r="E21" s="1">
        <v>0.03</v>
      </c>
    </row>
    <row r="22" spans="1:8" x14ac:dyDescent="0.25">
      <c r="A22" s="1" t="s">
        <v>29</v>
      </c>
      <c r="B22" s="1">
        <v>60.577036699978599</v>
      </c>
      <c r="C22" s="1">
        <v>0</v>
      </c>
      <c r="D22" s="1">
        <v>0</v>
      </c>
      <c r="E22" s="1">
        <v>0</v>
      </c>
    </row>
    <row r="23" spans="1:8" x14ac:dyDescent="0.25">
      <c r="A23" s="1" t="s">
        <v>30</v>
      </c>
      <c r="B23" s="1">
        <v>65.871473800041699</v>
      </c>
      <c r="C23" s="1">
        <v>0</v>
      </c>
      <c r="D23" s="1">
        <v>0.01</v>
      </c>
      <c r="E23" s="1">
        <v>0.01</v>
      </c>
    </row>
    <row r="24" spans="1:8" x14ac:dyDescent="0.25">
      <c r="A24" s="1" t="s">
        <v>31</v>
      </c>
      <c r="B24" s="1">
        <v>51.679132199962602</v>
      </c>
      <c r="C24" s="1">
        <v>0</v>
      </c>
      <c r="D24" s="1">
        <v>0.02</v>
      </c>
      <c r="E24" s="1">
        <v>0.02</v>
      </c>
    </row>
    <row r="25" spans="1:8" x14ac:dyDescent="0.25">
      <c r="A25" s="1" t="s">
        <v>110</v>
      </c>
      <c r="B25" s="1">
        <v>61.618818599963497</v>
      </c>
      <c r="C25" s="1">
        <v>0.02</v>
      </c>
      <c r="D25" s="1">
        <v>0.06</v>
      </c>
      <c r="E25" s="1">
        <v>0.09</v>
      </c>
    </row>
    <row r="26" spans="1:8" x14ac:dyDescent="0.25">
      <c r="A26" s="1" t="s">
        <v>111</v>
      </c>
      <c r="B26" s="1">
        <v>49.940473800059401</v>
      </c>
      <c r="C26" s="1">
        <v>0.01</v>
      </c>
      <c r="D26" s="1">
        <v>0.06</v>
      </c>
      <c r="E26" s="1">
        <v>0.04</v>
      </c>
    </row>
    <row r="27" spans="1:8" x14ac:dyDescent="0.25">
      <c r="A27" s="1" t="s">
        <v>112</v>
      </c>
      <c r="B27" s="1">
        <v>1672.8593258000899</v>
      </c>
      <c r="C27" s="1">
        <v>0.01</v>
      </c>
      <c r="D27" s="1">
        <v>0.06</v>
      </c>
      <c r="E27" s="1">
        <v>0.1</v>
      </c>
    </row>
    <row r="28" spans="1:8" x14ac:dyDescent="0.25">
      <c r="A28" s="1" t="s">
        <v>113</v>
      </c>
      <c r="B28" s="1">
        <v>53.854441900038999</v>
      </c>
      <c r="C28" s="1">
        <v>0</v>
      </c>
      <c r="D28" s="1">
        <v>0.04</v>
      </c>
      <c r="E28" s="1">
        <v>0.03</v>
      </c>
    </row>
    <row r="29" spans="1:8" x14ac:dyDescent="0.25">
      <c r="A29" s="1" t="s">
        <v>114</v>
      </c>
      <c r="B29" s="1">
        <v>74.049774500075699</v>
      </c>
      <c r="C29" s="1">
        <v>0</v>
      </c>
      <c r="D29" s="1">
        <v>0.03</v>
      </c>
      <c r="E29" s="1">
        <v>0.02</v>
      </c>
    </row>
    <row r="30" spans="1:8" x14ac:dyDescent="0.25">
      <c r="A30" s="1" t="s">
        <v>115</v>
      </c>
      <c r="B30" s="1">
        <v>53.393122599925803</v>
      </c>
      <c r="C30" s="1">
        <v>0</v>
      </c>
      <c r="D30" s="1">
        <v>0.04</v>
      </c>
      <c r="E30" s="1">
        <v>0</v>
      </c>
    </row>
    <row r="31" spans="1:8" x14ac:dyDescent="0.25">
      <c r="A31" s="1" t="s">
        <v>33</v>
      </c>
      <c r="B31" s="1">
        <v>1.42255959997419</v>
      </c>
    </row>
    <row r="32" spans="1:8" x14ac:dyDescent="0.25">
      <c r="C32" s="1">
        <f>SUM(C20:C30)</f>
        <v>0.88</v>
      </c>
      <c r="D32" s="1">
        <f>SUM(D20:D31)</f>
        <v>0.71000000000000019</v>
      </c>
      <c r="E32" s="1">
        <f>SUM(E20:E31)</f>
        <v>0.83000000000000007</v>
      </c>
    </row>
    <row r="36" spans="1:7" x14ac:dyDescent="0.25">
      <c r="A36" s="2" t="s">
        <v>34</v>
      </c>
      <c r="C36" s="2" t="s">
        <v>35</v>
      </c>
      <c r="D36" s="2" t="s">
        <v>36</v>
      </c>
      <c r="E36" s="2" t="s">
        <v>37</v>
      </c>
      <c r="F36" s="2" t="s">
        <v>38</v>
      </c>
      <c r="G36" s="2" t="s">
        <v>39</v>
      </c>
    </row>
    <row r="37" spans="1:7" x14ac:dyDescent="0.25">
      <c r="A37" s="1" t="s">
        <v>40</v>
      </c>
      <c r="B37" s="1" t="s">
        <v>41</v>
      </c>
      <c r="C37" s="1">
        <v>0.62954213728212405</v>
      </c>
      <c r="D37" s="1">
        <v>0.51225695299040097</v>
      </c>
      <c r="E37" s="1">
        <v>0.59413103971667003</v>
      </c>
      <c r="F37" s="1">
        <v>0.596474560283907</v>
      </c>
      <c r="G37" s="1">
        <v>0.56421461472804002</v>
      </c>
    </row>
    <row r="38" spans="1:7" x14ac:dyDescent="0.25">
      <c r="B38" s="1" t="s">
        <v>42</v>
      </c>
      <c r="C38" s="1">
        <v>0.80302722453577302</v>
      </c>
      <c r="D38" s="1">
        <v>0.82079744031503798</v>
      </c>
      <c r="E38" s="1">
        <v>0.80440172021249601</v>
      </c>
      <c r="F38" s="1">
        <v>0.80393241778957703</v>
      </c>
      <c r="G38" s="1">
        <v>0.81179005971102602</v>
      </c>
    </row>
    <row r="39" spans="1:7" x14ac:dyDescent="0.25">
      <c r="B39" s="1" t="s">
        <v>43</v>
      </c>
      <c r="C39" s="1">
        <v>0.69339848006203098</v>
      </c>
      <c r="D39" s="1">
        <v>0.66298301747477195</v>
      </c>
      <c r="E39" s="1">
        <v>0.67576524158866602</v>
      </c>
      <c r="F39" s="1">
        <v>0.67613111321305597</v>
      </c>
      <c r="G39" s="1">
        <v>0.67742124497057099</v>
      </c>
    </row>
    <row r="40" spans="1:7" x14ac:dyDescent="0.25">
      <c r="B40" s="1" t="s">
        <v>44</v>
      </c>
      <c r="C40" s="1">
        <v>0.79938251591248</v>
      </c>
      <c r="D40" s="1">
        <v>0.80556239232094495</v>
      </c>
      <c r="E40" s="1">
        <v>0.79618011636731501</v>
      </c>
      <c r="F40" s="1">
        <v>0.79591156306133104</v>
      </c>
      <c r="G40" s="1">
        <v>0.80243792711792405</v>
      </c>
    </row>
    <row r="41" spans="1:7" x14ac:dyDescent="0.25">
      <c r="B41" s="1" t="s">
        <v>45</v>
      </c>
      <c r="C41" s="1">
        <v>0.77954213182472698</v>
      </c>
      <c r="D41" s="1">
        <v>0.77464927393551497</v>
      </c>
      <c r="E41" s="1">
        <v>0.77156589931697395</v>
      </c>
      <c r="F41" s="1">
        <v>0.77147764243223804</v>
      </c>
      <c r="G41" s="1">
        <v>0.77706769882504101</v>
      </c>
    </row>
    <row r="42" spans="1:7" x14ac:dyDescent="0.25">
      <c r="A42" s="1" t="s">
        <v>56</v>
      </c>
      <c r="B42" s="1" t="s">
        <v>41</v>
      </c>
      <c r="C42" s="1">
        <v>0.65346034942459696</v>
      </c>
      <c r="D42" s="1">
        <v>0.46668296260083098</v>
      </c>
      <c r="E42" s="1">
        <v>0.59591397849462302</v>
      </c>
      <c r="F42" s="1">
        <v>0.60060681952799799</v>
      </c>
      <c r="G42" s="1">
        <v>0.54449028658412002</v>
      </c>
    </row>
    <row r="43" spans="1:7" x14ac:dyDescent="0.25">
      <c r="B43" s="1" t="s">
        <v>42</v>
      </c>
      <c r="C43" s="1">
        <v>0.85992915061196096</v>
      </c>
      <c r="D43" s="1">
        <v>0.87032510388658002</v>
      </c>
      <c r="E43" s="1">
        <v>0.85950664136622401</v>
      </c>
      <c r="F43" s="1">
        <v>0.85911378424533502</v>
      </c>
      <c r="G43" s="1">
        <v>0.86508621678175801</v>
      </c>
    </row>
    <row r="44" spans="1:7" x14ac:dyDescent="0.25">
      <c r="B44" s="1" t="s">
        <v>43</v>
      </c>
      <c r="C44" s="1">
        <v>0.82388880151028998</v>
      </c>
      <c r="D44" s="1">
        <v>0.83229039354681</v>
      </c>
      <c r="E44" s="1">
        <v>0.82104996837444599</v>
      </c>
      <c r="F44" s="1">
        <v>0.82064178827838596</v>
      </c>
      <c r="G44" s="1">
        <v>0.82796865732359104</v>
      </c>
    </row>
    <row r="45" spans="1:7" x14ac:dyDescent="0.25">
      <c r="B45" s="1" t="s">
        <v>44</v>
      </c>
      <c r="C45" s="1">
        <v>0.87088003170180694</v>
      </c>
      <c r="D45" s="1">
        <v>0.87751161085309204</v>
      </c>
      <c r="E45" s="1">
        <v>0.86925996204933598</v>
      </c>
      <c r="F45" s="1">
        <v>0.86896031512764704</v>
      </c>
      <c r="G45" s="1">
        <v>0.87417174759670202</v>
      </c>
    </row>
    <row r="46" spans="1:7" x14ac:dyDescent="0.25">
      <c r="B46" s="1" t="s">
        <v>45</v>
      </c>
      <c r="C46" s="1">
        <v>0.91406303223016705</v>
      </c>
      <c r="D46" s="1">
        <v>0.91884624786115798</v>
      </c>
      <c r="E46" s="1">
        <v>0.91328273244781799</v>
      </c>
      <c r="F46" s="1">
        <v>0.91308070127719698</v>
      </c>
      <c r="G46" s="1">
        <v>0.916429743913732</v>
      </c>
    </row>
    <row r="47" spans="1:7" x14ac:dyDescent="0.25">
      <c r="A47" s="1" t="s">
        <v>46</v>
      </c>
      <c r="C47" s="1">
        <v>0.89066086746405704</v>
      </c>
      <c r="D47" s="1">
        <v>0.90415159134114098</v>
      </c>
      <c r="E47" s="1">
        <v>0.89333712803971699</v>
      </c>
      <c r="F47" s="1">
        <v>0.89298726080506996</v>
      </c>
      <c r="G47" s="1">
        <v>0.89735552782934103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A10A-C089-4825-94B4-93B7DBDF1441}">
  <dimension ref="A1:AMJ47"/>
  <sheetViews>
    <sheetView zoomScale="80" zoomScaleNormal="80" workbookViewId="0">
      <selection activeCell="A20" sqref="A20:A33"/>
    </sheetView>
  </sheetViews>
  <sheetFormatPr defaultColWidth="9.140625" defaultRowHeight="15" x14ac:dyDescent="0.25"/>
  <cols>
    <col min="1" max="1" width="34.140625" style="1" bestFit="1" customWidth="1"/>
    <col min="2" max="2" width="12" style="1" customWidth="1"/>
    <col min="3" max="3" width="16.42578125" style="1" bestFit="1" customWidth="1"/>
    <col min="4" max="4" width="13.5703125" style="1" customWidth="1"/>
    <col min="5" max="5" width="13.42578125" style="1" customWidth="1"/>
    <col min="6" max="6" width="13.7109375" style="1" customWidth="1"/>
    <col min="7" max="7" width="18.140625" style="1" customWidth="1"/>
    <col min="8" max="8" width="16.42578125" style="1" bestFit="1" customWidth="1"/>
    <col min="9" max="9" width="16.5703125" style="1" customWidth="1"/>
    <col min="10" max="10" width="15" style="1" customWidth="1"/>
    <col min="11" max="11" width="16" style="1" customWidth="1"/>
    <col min="12" max="12" width="14.5703125" style="1" customWidth="1"/>
    <col min="13" max="13" width="14.42578125" style="1" customWidth="1"/>
    <col min="14" max="14" width="12" style="1" customWidth="1"/>
    <col min="15" max="15" width="15.42578125" style="1" customWidth="1"/>
    <col min="16" max="1024" width="9.14062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s="1" t="s">
        <v>11</v>
      </c>
      <c r="B2" s="1">
        <v>6.6276000579818996E-3</v>
      </c>
      <c r="C2" s="1">
        <v>9.3320000451058095E-4</v>
      </c>
      <c r="D2" s="1">
        <v>6.6276000579818996E-3</v>
      </c>
      <c r="E2" s="1">
        <v>9.3320000451058095E-4</v>
      </c>
      <c r="F2" s="1">
        <v>5.5872499942779499E-2</v>
      </c>
      <c r="G2" s="1">
        <v>9.3119998928159399E-4</v>
      </c>
      <c r="H2" s="1">
        <v>0.34748080000281301</v>
      </c>
      <c r="I2" s="1">
        <v>4.1409499943256302E-2</v>
      </c>
      <c r="J2" s="1">
        <v>2.4531757000368</v>
      </c>
      <c r="K2" s="1">
        <v>2.8700500028207801E-2</v>
      </c>
      <c r="L2" s="1">
        <v>1.2343499925918801E-2</v>
      </c>
      <c r="M2" s="1">
        <v>4.1692000813782198E-3</v>
      </c>
      <c r="N2" s="1">
        <v>8.5589999980584198E-4</v>
      </c>
      <c r="O2" s="1">
        <v>0.41207249999933898</v>
      </c>
      <c r="P2" s="1">
        <v>3.1896800035610698E-2</v>
      </c>
      <c r="Q2" s="1">
        <v>9.2999998014420195E-4</v>
      </c>
      <c r="R2" s="1">
        <v>2.9756500036455601E-2</v>
      </c>
      <c r="S2" s="1">
        <v>7.4732999783009204E-3</v>
      </c>
      <c r="T2" s="1">
        <v>0.27771819999907099</v>
      </c>
      <c r="U2" s="1">
        <v>1.9185999408364201E-3</v>
      </c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5">
      <c r="A3" s="1" t="s">
        <v>12</v>
      </c>
      <c r="B3" s="1">
        <v>4.2015000944957102E-3</v>
      </c>
      <c r="C3" s="1">
        <v>7.9630000982433503E-4</v>
      </c>
      <c r="D3" s="1">
        <v>4.2015000944957102E-3</v>
      </c>
      <c r="E3" s="1">
        <v>7.9630000982433503E-4</v>
      </c>
      <c r="F3" s="1">
        <v>5.3646499989554203E-2</v>
      </c>
      <c r="G3" s="1">
        <v>8.2910002674907403E-4</v>
      </c>
      <c r="H3" s="1">
        <v>0.35066810005810101</v>
      </c>
      <c r="I3" s="1">
        <v>4.1470500058494501E-2</v>
      </c>
      <c r="J3" s="1">
        <v>2.46319000003859</v>
      </c>
      <c r="K3" s="1">
        <v>2.3570499964989701E-2</v>
      </c>
      <c r="L3" s="1">
        <v>1.1555099976248999E-2</v>
      </c>
      <c r="M3" s="1">
        <v>2.6870999718084901E-3</v>
      </c>
      <c r="N3" s="1">
        <v>7.0509999932255596E-4</v>
      </c>
      <c r="O3" s="1">
        <v>0.37890010000046398</v>
      </c>
      <c r="P3" s="1">
        <v>2.6052500004880099E-2</v>
      </c>
      <c r="Q3" s="1">
        <v>1.1227000504732099E-3</v>
      </c>
      <c r="R3" s="1">
        <v>3.2363199978135498E-2</v>
      </c>
      <c r="S3" s="1">
        <v>7.5352999847382298E-3</v>
      </c>
      <c r="T3" s="1">
        <v>0.27461930003482798</v>
      </c>
      <c r="U3" s="1">
        <v>2.4539000587537798E-3</v>
      </c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1" t="s">
        <v>13</v>
      </c>
      <c r="B4" s="1">
        <v>4.7478000633418499E-3</v>
      </c>
      <c r="C4" s="1">
        <v>9.17900004424154E-4</v>
      </c>
      <c r="D4" s="1">
        <v>4.7478000633418499E-3</v>
      </c>
      <c r="E4" s="1">
        <v>9.17900004424154E-4</v>
      </c>
      <c r="F4" s="1">
        <v>5.6888999999500797E-2</v>
      </c>
      <c r="G4" s="1">
        <v>8.9050002861767996E-4</v>
      </c>
      <c r="H4" s="1">
        <v>0.35734029999002798</v>
      </c>
      <c r="I4" s="1">
        <v>4.3318100040778497E-2</v>
      </c>
      <c r="J4" s="1">
        <v>2.4376644000876602</v>
      </c>
      <c r="K4" s="1">
        <v>2.65712999971583E-2</v>
      </c>
      <c r="L4" s="1">
        <v>9.4009999884292397E-3</v>
      </c>
      <c r="M4" s="1">
        <v>3.0896000098437001E-3</v>
      </c>
      <c r="N4" s="1">
        <v>9.7269999969284895E-4</v>
      </c>
      <c r="O4" s="1">
        <v>0.44579100000009902</v>
      </c>
      <c r="P4" s="1">
        <v>2.6304800063371599E-2</v>
      </c>
      <c r="Q4" s="1">
        <v>6.5920001361519098E-4</v>
      </c>
      <c r="R4" s="1">
        <v>3.29916999908164E-2</v>
      </c>
      <c r="S4" s="1">
        <v>7.8043000539764701E-3</v>
      </c>
      <c r="T4" s="1">
        <v>0.28770650003571002</v>
      </c>
      <c r="U4" s="1">
        <v>1.9013000419363299E-3</v>
      </c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1" t="s">
        <v>14</v>
      </c>
      <c r="B5" s="1">
        <v>4.2029999895021302E-3</v>
      </c>
      <c r="C5" s="1">
        <v>8.1989995669573502E-4</v>
      </c>
      <c r="D5" s="1">
        <v>4.2029999895021302E-3</v>
      </c>
      <c r="E5" s="1">
        <v>8.1989995669573502E-4</v>
      </c>
      <c r="F5" s="1">
        <v>5.4061400005593799E-2</v>
      </c>
      <c r="G5" s="1">
        <v>8.2690000999718904E-4</v>
      </c>
      <c r="H5" s="1">
        <v>0.37341180001385499</v>
      </c>
      <c r="I5" s="1">
        <v>4.2153800022788297E-2</v>
      </c>
      <c r="J5" s="1">
        <v>2.4806533999508198</v>
      </c>
      <c r="K5" s="1">
        <v>2.3561099893413401E-2</v>
      </c>
      <c r="L5" s="1">
        <v>1.22049999190494E-2</v>
      </c>
      <c r="M5" s="1">
        <v>2.9021999798715102E-3</v>
      </c>
      <c r="N5" s="1">
        <v>9.9450000016076891E-4</v>
      </c>
      <c r="O5" s="1">
        <v>0.40280730000085802</v>
      </c>
      <c r="P5" s="1">
        <v>2.6171499979682201E-2</v>
      </c>
      <c r="Q5" s="1">
        <v>9.1309996787458604E-4</v>
      </c>
      <c r="R5" s="1">
        <v>3.4081099904142299E-2</v>
      </c>
      <c r="S5" s="1">
        <v>6.9793000584468202E-3</v>
      </c>
      <c r="T5" s="1">
        <v>0.27397740003652798</v>
      </c>
      <c r="U5" s="1">
        <v>2.0686999196186601E-3</v>
      </c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1" t="s">
        <v>15</v>
      </c>
      <c r="B6" s="1">
        <v>4.2344999965280199E-3</v>
      </c>
      <c r="C6" s="1">
        <v>1.2242000084370301E-3</v>
      </c>
      <c r="D6" s="1">
        <v>4.2344999965280199E-3</v>
      </c>
      <c r="E6" s="1">
        <v>1.2242000084370301E-3</v>
      </c>
      <c r="F6" s="1">
        <v>5.4204400046728503E-2</v>
      </c>
      <c r="G6" s="1">
        <v>8.3380006253719297E-4</v>
      </c>
      <c r="H6" s="1">
        <v>0.36009209998883301</v>
      </c>
      <c r="I6" s="1">
        <v>4.2099599959328701E-2</v>
      </c>
      <c r="J6" s="1">
        <v>2.4265500999754201</v>
      </c>
      <c r="K6" s="1">
        <v>2.42652000160887E-2</v>
      </c>
      <c r="L6" s="1">
        <v>9.7085000015795196E-3</v>
      </c>
      <c r="M6" s="1">
        <v>2.75669991970062E-3</v>
      </c>
      <c r="N6" s="1">
        <v>5.4480000108014695E-4</v>
      </c>
      <c r="O6" s="1">
        <v>0.47253249999994201</v>
      </c>
      <c r="P6" s="1">
        <v>2.8597299940884099E-2</v>
      </c>
      <c r="Q6" s="1">
        <v>6.9759995676577004E-4</v>
      </c>
      <c r="R6" s="1">
        <v>2.97702000243589E-2</v>
      </c>
      <c r="S6" s="1">
        <v>7.9066999023780192E-3</v>
      </c>
      <c r="T6" s="1">
        <v>0.27430039993487298</v>
      </c>
      <c r="U6" s="1">
        <v>1.88690004870295E-3</v>
      </c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1" t="s">
        <v>16</v>
      </c>
      <c r="B7" s="1">
        <v>4.6525999205186902E-3</v>
      </c>
      <c r="C7" s="1">
        <v>8.25700000859797E-4</v>
      </c>
      <c r="D7" s="1">
        <v>4.6525999205186902E-3</v>
      </c>
      <c r="E7" s="1">
        <v>8.25700000859797E-4</v>
      </c>
      <c r="F7" s="1">
        <v>6.4392199972644407E-2</v>
      </c>
      <c r="G7" s="1">
        <v>8.9200004003942002E-4</v>
      </c>
      <c r="H7" s="1">
        <v>0.36387459991965398</v>
      </c>
      <c r="I7" s="1">
        <v>4.12894999608397E-2</v>
      </c>
      <c r="J7" s="1">
        <v>2.5301749000791398</v>
      </c>
      <c r="K7" s="1">
        <v>2.2733999998308701E-2</v>
      </c>
      <c r="L7" s="1">
        <v>8.8993000099435397E-3</v>
      </c>
      <c r="M7" s="1">
        <v>2.4635000154376E-3</v>
      </c>
      <c r="N7" s="1">
        <v>6.0550000125658698E-4</v>
      </c>
      <c r="O7" s="1">
        <v>0.362950800001272</v>
      </c>
      <c r="P7" s="1">
        <v>3.25786999892443E-2</v>
      </c>
      <c r="Q7" s="1">
        <v>6.9680006708949804E-4</v>
      </c>
      <c r="R7" s="1">
        <v>3.2183900009840699E-2</v>
      </c>
      <c r="S7" s="1">
        <v>6.96509995032101E-3</v>
      </c>
      <c r="T7" s="1">
        <v>0.275433599948883</v>
      </c>
      <c r="U7" s="1">
        <v>2.0577000686898802E-3</v>
      </c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" t="s">
        <v>17</v>
      </c>
      <c r="B8" s="1">
        <v>4.8743000952526901E-3</v>
      </c>
      <c r="C8" s="1">
        <v>1.0583000257611201E-3</v>
      </c>
      <c r="D8" s="1">
        <v>4.8743000952526901E-3</v>
      </c>
      <c r="E8" s="1">
        <v>1.0583000257611201E-3</v>
      </c>
      <c r="F8" s="1">
        <v>5.4245100007392397E-2</v>
      </c>
      <c r="G8" s="1">
        <v>1.1408000718802201E-3</v>
      </c>
      <c r="H8" s="1">
        <v>0.35753899998962801</v>
      </c>
      <c r="I8" s="1">
        <v>4.2534600012004299E-2</v>
      </c>
      <c r="J8" s="1">
        <v>2.4351133999880399</v>
      </c>
      <c r="K8" s="1">
        <v>2.3682900005951499E-2</v>
      </c>
      <c r="L8" s="1">
        <v>1.0482600075192699E-2</v>
      </c>
      <c r="M8" s="1">
        <v>2.6318000163882901E-3</v>
      </c>
      <c r="N8" s="1">
        <v>5.0920000103360497E-4</v>
      </c>
      <c r="O8" s="1">
        <v>0.45827139999892003</v>
      </c>
      <c r="P8" s="1">
        <v>2.7497299946844501E-2</v>
      </c>
      <c r="Q8" s="1">
        <v>9.2889997176826E-4</v>
      </c>
      <c r="R8" s="1">
        <v>2.9646600014530101E-2</v>
      </c>
      <c r="S8" s="1">
        <v>6.6202000016346496E-3</v>
      </c>
      <c r="T8" s="1">
        <v>0.27397510001901498</v>
      </c>
      <c r="U8" s="1">
        <v>1.9164000404998599E-3</v>
      </c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" t="s">
        <v>18</v>
      </c>
      <c r="B9" s="1">
        <v>5.4500000551342903E-3</v>
      </c>
      <c r="C9" s="1">
        <v>1.6245000297203599E-3</v>
      </c>
      <c r="D9" s="1">
        <v>5.4500000551342903E-3</v>
      </c>
      <c r="E9" s="1">
        <v>1.6245000297203599E-3</v>
      </c>
      <c r="F9" s="1">
        <v>5.5003999965265303E-2</v>
      </c>
      <c r="G9" s="1">
        <v>9.9309999495744705E-4</v>
      </c>
      <c r="H9" s="1">
        <v>0.36104129999876</v>
      </c>
      <c r="I9" s="1">
        <v>4.0322899934835697E-2</v>
      </c>
      <c r="J9" s="1">
        <v>2.5023299000458699</v>
      </c>
      <c r="K9" s="1">
        <v>2.31835000449791E-2</v>
      </c>
      <c r="L9" s="1">
        <v>8.3151001017540693E-3</v>
      </c>
      <c r="M9" s="1">
        <v>3.6770000588148802E-3</v>
      </c>
      <c r="N9" s="1">
        <v>7.0880000021134005E-4</v>
      </c>
      <c r="O9" s="1">
        <v>0.39948509999885501</v>
      </c>
      <c r="P9" s="1">
        <v>3.3242900040932E-2</v>
      </c>
      <c r="Q9" s="1">
        <v>7.5760006438940698E-4</v>
      </c>
      <c r="R9" s="1">
        <v>2.94828000478446E-2</v>
      </c>
      <c r="S9" s="1">
        <v>7.7011999674141398E-3</v>
      </c>
      <c r="T9" s="1">
        <v>0.27892680000513698</v>
      </c>
      <c r="U9" s="1">
        <v>1.91540003288537E-3</v>
      </c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" t="s">
        <v>19</v>
      </c>
      <c r="B10" s="1">
        <v>4.7093000030144997E-3</v>
      </c>
      <c r="C10" s="1">
        <v>1.36220001149922E-3</v>
      </c>
      <c r="D10" s="1">
        <v>4.7093000030144997E-3</v>
      </c>
      <c r="E10" s="1">
        <v>1.36220001149922E-3</v>
      </c>
      <c r="F10" s="1">
        <v>5.64144999952986E-2</v>
      </c>
      <c r="G10" s="1">
        <v>8.9899997692555102E-4</v>
      </c>
      <c r="H10" s="1">
        <v>0.36058880004566102</v>
      </c>
      <c r="I10" s="1">
        <v>4.2117999983020099E-2</v>
      </c>
      <c r="J10" s="1">
        <v>2.4373830000404202</v>
      </c>
      <c r="K10" s="1">
        <v>2.3389199981465901E-2</v>
      </c>
      <c r="L10" s="1">
        <v>9.3073999742045999E-3</v>
      </c>
      <c r="M10" s="1">
        <v>2.8438000008463799E-3</v>
      </c>
      <c r="N10" s="1">
        <v>6.2309999884746503E-4</v>
      </c>
      <c r="O10" s="1">
        <v>0.43819509999957501</v>
      </c>
      <c r="P10" s="1">
        <v>2.7868999983184001E-2</v>
      </c>
      <c r="Q10" s="1">
        <v>7.5709994416683901E-4</v>
      </c>
      <c r="R10" s="1">
        <v>3.2748300000093801E-2</v>
      </c>
      <c r="S10" s="1">
        <v>7.52520002424716E-3</v>
      </c>
      <c r="T10" s="1">
        <v>0.27285120007581998</v>
      </c>
      <c r="U10" s="1">
        <v>2.7562000323086899E-3</v>
      </c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" t="s">
        <v>20</v>
      </c>
      <c r="B11" s="1">
        <v>5.1231000106781704E-3</v>
      </c>
      <c r="C11" s="1">
        <v>1.1348000261932601E-3</v>
      </c>
      <c r="D11" s="1">
        <v>5.1231000106781704E-3</v>
      </c>
      <c r="E11" s="1">
        <v>1.1348000261932601E-3</v>
      </c>
      <c r="F11" s="1">
        <v>5.3546900046057999E-2</v>
      </c>
      <c r="G11" s="1">
        <v>1.0202000848948899E-3</v>
      </c>
      <c r="H11" s="1">
        <v>0.351829699939116</v>
      </c>
      <c r="I11" s="1">
        <v>4.14890000829473E-2</v>
      </c>
      <c r="J11" s="1">
        <v>2.50717749993782</v>
      </c>
      <c r="K11" s="1">
        <v>2.2409000084735401E-2</v>
      </c>
      <c r="L11" s="1">
        <v>1.0316899977624401E-2</v>
      </c>
      <c r="M11" s="1">
        <v>3.0332000460475601E-3</v>
      </c>
      <c r="N11" s="1">
        <v>5.6210000002465601E-4</v>
      </c>
      <c r="O11" s="1">
        <v>0.41260249999868298</v>
      </c>
      <c r="P11" s="1">
        <v>2.5936899939551901E-2</v>
      </c>
      <c r="Q11" s="1">
        <v>6.9590006023645401E-4</v>
      </c>
      <c r="R11" s="1">
        <v>3.2272099982947097E-2</v>
      </c>
      <c r="S11" s="1">
        <v>7.7260000398382501E-3</v>
      </c>
      <c r="T11" s="1">
        <v>0.274414799991063</v>
      </c>
      <c r="U11" s="1">
        <v>2.1871000062674202E-3</v>
      </c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3" t="s">
        <v>21</v>
      </c>
      <c r="B12" s="3">
        <f>AVERAGE(B2,B11)</f>
        <v>5.875350034330035E-3</v>
      </c>
      <c r="C12" s="3">
        <f t="shared" ref="C12:U12" si="0">AVERAGE(C2,C11)</f>
        <v>1.0340000153519205E-3</v>
      </c>
      <c r="D12" s="3">
        <f t="shared" si="0"/>
        <v>5.875350034330035E-3</v>
      </c>
      <c r="E12" s="3">
        <f t="shared" si="0"/>
        <v>1.0340000153519205E-3</v>
      </c>
      <c r="F12" s="3">
        <f t="shared" si="0"/>
        <v>5.4709699994418749E-2</v>
      </c>
      <c r="G12" s="3">
        <f t="shared" si="0"/>
        <v>9.757000370882419E-4</v>
      </c>
      <c r="H12" s="3">
        <f t="shared" si="0"/>
        <v>0.34965524997096453</v>
      </c>
      <c r="I12" s="3">
        <f t="shared" si="0"/>
        <v>4.1449250013101804E-2</v>
      </c>
      <c r="J12" s="3">
        <f t="shared" si="0"/>
        <v>2.4801765999873098</v>
      </c>
      <c r="K12" s="3">
        <f t="shared" si="0"/>
        <v>2.5554750056471599E-2</v>
      </c>
      <c r="L12" s="3">
        <f t="shared" si="0"/>
        <v>1.1330199951771602E-2</v>
      </c>
      <c r="M12" s="3">
        <f t="shared" si="0"/>
        <v>3.6012000637128897E-3</v>
      </c>
      <c r="N12" s="3">
        <f t="shared" ref="N12" si="1">AVERAGE(N2,N11)</f>
        <v>7.08999999915249E-4</v>
      </c>
      <c r="O12" s="3">
        <f t="shared" ref="O12" si="2">AVERAGE(O2,O11)</f>
        <v>0.41233749999901098</v>
      </c>
      <c r="P12" s="3">
        <f t="shared" si="0"/>
        <v>2.8916849987581299E-2</v>
      </c>
      <c r="Q12" s="3">
        <f t="shared" si="0"/>
        <v>8.1295002019032793E-4</v>
      </c>
      <c r="R12" s="3">
        <f t="shared" si="0"/>
        <v>3.1014300009701349E-2</v>
      </c>
      <c r="S12" s="3">
        <f t="shared" si="0"/>
        <v>7.5996500090695848E-3</v>
      </c>
      <c r="T12" s="3">
        <f t="shared" si="0"/>
        <v>0.27606649999506699</v>
      </c>
      <c r="U12" s="3">
        <f t="shared" si="0"/>
        <v>2.0528499735519203E-3</v>
      </c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" t="s">
        <v>57</v>
      </c>
      <c r="E13" s="1">
        <v>6.1235635000000004</v>
      </c>
      <c r="G13" s="1">
        <v>22.852204199996699</v>
      </c>
      <c r="I13" s="1">
        <v>429.24077899998503</v>
      </c>
      <c r="K13" s="1">
        <v>2407.00241279997</v>
      </c>
      <c r="O13" s="1">
        <v>123.2390556</v>
      </c>
      <c r="Q13" s="1">
        <v>0.42739369999617299</v>
      </c>
      <c r="S13" s="1">
        <v>0.62443889991845902</v>
      </c>
      <c r="U13" s="1">
        <v>2.9884893000125801</v>
      </c>
    </row>
    <row r="14" spans="1:31" x14ac:dyDescent="0.25">
      <c r="B14" s="1">
        <f t="shared" ref="B14" si="3">SUM(B12,B13)</f>
        <v>5.875350034330035E-3</v>
      </c>
      <c r="C14" s="1">
        <f>SUM(C12,C13)</f>
        <v>1.0340000153519205E-3</v>
      </c>
      <c r="D14" s="1">
        <f>SUM(D12,D13)</f>
        <v>5.875350034330035E-3</v>
      </c>
      <c r="E14" s="1">
        <f t="shared" ref="E14:U14" si="4">SUM(E12,E13)</f>
        <v>6.1245975000153523</v>
      </c>
      <c r="F14" s="1">
        <f t="shared" si="4"/>
        <v>5.4709699994418749E-2</v>
      </c>
      <c r="G14" s="1">
        <f t="shared" si="4"/>
        <v>22.853179900033787</v>
      </c>
      <c r="H14" s="1">
        <f t="shared" si="4"/>
        <v>0.34965524997096453</v>
      </c>
      <c r="I14" s="1">
        <f t="shared" si="4"/>
        <v>429.28222824999813</v>
      </c>
      <c r="J14" s="1">
        <f t="shared" si="4"/>
        <v>2.4801765999873098</v>
      </c>
      <c r="K14" s="1">
        <f t="shared" si="4"/>
        <v>2407.0279675500265</v>
      </c>
      <c r="L14" s="1">
        <f t="shared" si="4"/>
        <v>1.1330199951771602E-2</v>
      </c>
      <c r="M14" s="1">
        <f t="shared" si="4"/>
        <v>3.6012000637128897E-3</v>
      </c>
      <c r="N14" s="1">
        <f t="shared" si="4"/>
        <v>7.08999999915249E-4</v>
      </c>
      <c r="O14" s="1">
        <f t="shared" si="4"/>
        <v>123.65139309999901</v>
      </c>
      <c r="P14" s="1">
        <f t="shared" si="4"/>
        <v>2.8916849987581299E-2</v>
      </c>
      <c r="Q14" s="1">
        <f t="shared" si="4"/>
        <v>0.42820665001636332</v>
      </c>
      <c r="R14" s="1">
        <f t="shared" si="4"/>
        <v>3.1014300009701349E-2</v>
      </c>
      <c r="S14" s="1">
        <f t="shared" si="4"/>
        <v>0.63203854992752861</v>
      </c>
      <c r="T14" s="1">
        <f t="shared" si="4"/>
        <v>0.27606649999506699</v>
      </c>
      <c r="U14" s="1">
        <f t="shared" si="4"/>
        <v>2.990542149986132</v>
      </c>
    </row>
    <row r="15" spans="1:31" x14ac:dyDescent="0.25">
      <c r="A15" s="1" t="s">
        <v>58</v>
      </c>
      <c r="D15" s="1">
        <v>30</v>
      </c>
      <c r="E15" s="1">
        <v>30</v>
      </c>
      <c r="F15" s="1">
        <v>60</v>
      </c>
      <c r="G15" s="1">
        <v>60</v>
      </c>
      <c r="H15" s="1">
        <v>126</v>
      </c>
      <c r="I15" s="1">
        <v>126</v>
      </c>
      <c r="J15" s="1">
        <v>63</v>
      </c>
      <c r="K15" s="1">
        <v>63</v>
      </c>
      <c r="N15" s="1">
        <v>30</v>
      </c>
      <c r="O15" s="1">
        <v>30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</row>
    <row r="16" spans="1:31" x14ac:dyDescent="0.25">
      <c r="A16" s="2" t="s">
        <v>22</v>
      </c>
      <c r="B16" s="6" t="s">
        <v>23</v>
      </c>
      <c r="C16" s="6" t="s">
        <v>24</v>
      </c>
      <c r="D16" s="6" t="s">
        <v>70</v>
      </c>
      <c r="E16" s="6" t="s">
        <v>69</v>
      </c>
      <c r="F16" s="6" t="s">
        <v>71</v>
      </c>
      <c r="G16" s="6" t="s">
        <v>73</v>
      </c>
      <c r="H16" s="6" t="s">
        <v>72</v>
      </c>
    </row>
    <row r="17" spans="1:8" x14ac:dyDescent="0.25">
      <c r="B17" s="1">
        <v>3601.2123416151899</v>
      </c>
      <c r="C17" s="1">
        <v>2.3531598030001901</v>
      </c>
      <c r="D17" s="1">
        <v>145</v>
      </c>
      <c r="E17" s="1">
        <v>142</v>
      </c>
      <c r="F17" s="1">
        <v>0</v>
      </c>
      <c r="G17" s="1">
        <v>1</v>
      </c>
      <c r="H17" s="1">
        <v>2</v>
      </c>
    </row>
    <row r="18" spans="1:8" x14ac:dyDescent="0.25">
      <c r="A18" s="2" t="s">
        <v>25</v>
      </c>
      <c r="B18" s="2"/>
      <c r="C18" s="2" t="s">
        <v>126</v>
      </c>
      <c r="D18" s="2" t="s">
        <v>127</v>
      </c>
      <c r="E18" s="2" t="s">
        <v>128</v>
      </c>
    </row>
    <row r="19" spans="1:8" x14ac:dyDescent="0.25">
      <c r="A19" s="1" t="s">
        <v>26</v>
      </c>
      <c r="B19" s="1">
        <v>0.12740060000214701</v>
      </c>
    </row>
    <row r="20" spans="1:8" x14ac:dyDescent="0.25">
      <c r="A20" s="1" t="s">
        <v>27</v>
      </c>
      <c r="B20" s="1">
        <v>60.7076077000238</v>
      </c>
      <c r="C20" s="1">
        <v>0</v>
      </c>
      <c r="D20" s="1">
        <v>0</v>
      </c>
      <c r="E20" s="1">
        <v>0</v>
      </c>
    </row>
    <row r="21" spans="1:8" x14ac:dyDescent="0.25">
      <c r="A21" s="1" t="s">
        <v>28</v>
      </c>
      <c r="B21" s="1">
        <v>59.646428800013297</v>
      </c>
      <c r="C21" s="1">
        <v>0.02</v>
      </c>
      <c r="D21" s="1">
        <v>0.02</v>
      </c>
      <c r="E21" s="1">
        <v>0</v>
      </c>
    </row>
    <row r="22" spans="1:8" x14ac:dyDescent="0.25">
      <c r="A22" s="1" t="s">
        <v>29</v>
      </c>
      <c r="B22" s="1">
        <v>60.512117799953501</v>
      </c>
      <c r="C22" s="1">
        <v>0</v>
      </c>
      <c r="D22" s="1">
        <v>0</v>
      </c>
      <c r="E22" s="1">
        <v>0</v>
      </c>
    </row>
    <row r="23" spans="1:8" x14ac:dyDescent="0.25">
      <c r="A23" s="1" t="s">
        <v>30</v>
      </c>
      <c r="B23" s="1">
        <v>63.283365299983402</v>
      </c>
      <c r="C23" s="1">
        <v>0.02</v>
      </c>
      <c r="D23" s="1">
        <v>0.01</v>
      </c>
      <c r="E23" s="1">
        <v>0</v>
      </c>
    </row>
    <row r="24" spans="1:8" x14ac:dyDescent="0.25">
      <c r="A24" s="1" t="s">
        <v>116</v>
      </c>
      <c r="B24" s="1">
        <v>1426.6022946999799</v>
      </c>
      <c r="C24" s="1">
        <v>0.01</v>
      </c>
      <c r="D24" s="1">
        <v>0.01</v>
      </c>
      <c r="E24" s="1">
        <v>0</v>
      </c>
    </row>
    <row r="25" spans="1:8" x14ac:dyDescent="0.25">
      <c r="A25" s="1" t="s">
        <v>117</v>
      </c>
      <c r="B25" s="1">
        <v>1433.52352830005</v>
      </c>
      <c r="C25" s="1">
        <v>0</v>
      </c>
      <c r="D25" s="1">
        <v>0</v>
      </c>
      <c r="E25" s="1">
        <v>0</v>
      </c>
    </row>
    <row r="26" spans="1:8" x14ac:dyDescent="0.25">
      <c r="A26" s="1" t="s">
        <v>118</v>
      </c>
      <c r="B26" s="1">
        <v>1322.5127742</v>
      </c>
      <c r="C26" s="1">
        <v>0.38</v>
      </c>
      <c r="D26" s="1">
        <v>0.35</v>
      </c>
      <c r="E26" s="1">
        <v>0.38</v>
      </c>
    </row>
    <row r="27" spans="1:8" x14ac:dyDescent="0.25">
      <c r="A27" s="1" t="s">
        <v>119</v>
      </c>
      <c r="B27" s="1">
        <v>1325.41607599996</v>
      </c>
      <c r="C27" s="1">
        <v>0</v>
      </c>
      <c r="D27" s="1">
        <v>0.02</v>
      </c>
      <c r="E27" s="1">
        <v>0.01</v>
      </c>
    </row>
    <row r="28" spans="1:8" x14ac:dyDescent="0.25">
      <c r="A28" s="1" t="s">
        <v>120</v>
      </c>
      <c r="B28" s="1">
        <v>1325.5374518000101</v>
      </c>
      <c r="C28" s="1">
        <v>0</v>
      </c>
      <c r="D28" s="1">
        <v>0.05</v>
      </c>
      <c r="E28" s="1">
        <v>0.01</v>
      </c>
    </row>
    <row r="29" spans="1:8" x14ac:dyDescent="0.25">
      <c r="A29" s="1" t="s">
        <v>121</v>
      </c>
      <c r="B29" s="1">
        <v>1361.8389098999901</v>
      </c>
      <c r="C29" s="1">
        <v>0</v>
      </c>
      <c r="D29" s="1">
        <v>0.01</v>
      </c>
      <c r="E29" s="1">
        <v>0.01</v>
      </c>
    </row>
    <row r="30" spans="1:8" x14ac:dyDescent="0.25">
      <c r="A30" s="1" t="s">
        <v>122</v>
      </c>
      <c r="B30" s="1">
        <v>1602.8467805999601</v>
      </c>
      <c r="C30" s="1">
        <v>0</v>
      </c>
      <c r="D30" s="1">
        <v>0</v>
      </c>
      <c r="E30" s="1">
        <v>0</v>
      </c>
    </row>
    <row r="31" spans="1:8" x14ac:dyDescent="0.25">
      <c r="A31" s="1" t="s">
        <v>123</v>
      </c>
      <c r="B31" s="1">
        <v>1447.0536656000099</v>
      </c>
      <c r="C31" s="1">
        <v>0.01</v>
      </c>
      <c r="D31" s="1">
        <v>0.08</v>
      </c>
      <c r="E31" s="1">
        <v>0</v>
      </c>
    </row>
    <row r="32" spans="1:8" x14ac:dyDescent="0.25">
      <c r="A32" s="1" t="s">
        <v>124</v>
      </c>
      <c r="B32" s="1">
        <v>62.077413700055303</v>
      </c>
      <c r="C32" s="1">
        <v>0</v>
      </c>
      <c r="D32" s="1">
        <v>0.01</v>
      </c>
      <c r="E32" s="1">
        <v>0</v>
      </c>
    </row>
    <row r="33" spans="1:7" x14ac:dyDescent="0.25">
      <c r="A33" s="1" t="s">
        <v>125</v>
      </c>
      <c r="B33" s="1">
        <v>62.442011399951298</v>
      </c>
      <c r="C33" s="1">
        <v>0</v>
      </c>
      <c r="D33" s="1">
        <v>0</v>
      </c>
      <c r="E33" s="1">
        <v>0</v>
      </c>
    </row>
    <row r="34" spans="1:7" x14ac:dyDescent="0.25">
      <c r="A34" s="1" t="s">
        <v>33</v>
      </c>
      <c r="B34" s="1">
        <v>3.3018957999884102</v>
      </c>
    </row>
    <row r="35" spans="1:7" x14ac:dyDescent="0.25">
      <c r="C35" s="1">
        <f>SUM(C20:C33)</f>
        <v>0.44</v>
      </c>
      <c r="D35" s="1">
        <f t="shared" ref="D35:E35" si="5">SUM(D20:D33)</f>
        <v>0.55999999999999994</v>
      </c>
      <c r="E35" s="1">
        <f t="shared" si="5"/>
        <v>0.41000000000000003</v>
      </c>
    </row>
    <row r="36" spans="1:7" x14ac:dyDescent="0.25">
      <c r="A36" s="2" t="s">
        <v>34</v>
      </c>
      <c r="C36" s="2" t="s">
        <v>35</v>
      </c>
      <c r="D36" s="2" t="s">
        <v>36</v>
      </c>
      <c r="E36" s="2" t="s">
        <v>37</v>
      </c>
      <c r="F36" s="2" t="s">
        <v>38</v>
      </c>
      <c r="G36" s="2" t="s">
        <v>39</v>
      </c>
    </row>
    <row r="37" spans="1:7" x14ac:dyDescent="0.25">
      <c r="A37" s="1" t="s">
        <v>40</v>
      </c>
      <c r="B37" s="1" t="s">
        <v>41</v>
      </c>
      <c r="C37" s="1">
        <v>0.54003083727024603</v>
      </c>
      <c r="D37" s="1">
        <v>0.99992175273865402</v>
      </c>
      <c r="E37" s="1">
        <v>0.55405571487095395</v>
      </c>
      <c r="F37" s="1">
        <v>0.53201160723776997</v>
      </c>
      <c r="G37" s="1">
        <v>0.70130521158068604</v>
      </c>
    </row>
    <row r="38" spans="1:7" x14ac:dyDescent="0.25">
      <c r="B38" s="1" t="s">
        <v>42</v>
      </c>
      <c r="C38" s="1">
        <v>0.94918003023832698</v>
      </c>
      <c r="D38" s="1">
        <v>0.95447965571204996</v>
      </c>
      <c r="E38" s="1">
        <v>0.94940598115526398</v>
      </c>
      <c r="F38" s="1">
        <v>0.94915513310108002</v>
      </c>
      <c r="G38" s="1">
        <v>0.95181621376560499</v>
      </c>
    </row>
    <row r="39" spans="1:7" x14ac:dyDescent="0.25">
      <c r="B39" s="1" t="s">
        <v>43</v>
      </c>
      <c r="C39" s="1">
        <v>0.94112956411406201</v>
      </c>
      <c r="D39" s="1">
        <v>0.94962832550860699</v>
      </c>
      <c r="E39" s="1">
        <v>0.942451863990167</v>
      </c>
      <c r="F39" s="1">
        <v>0.94209705183426895</v>
      </c>
      <c r="G39" s="1">
        <v>0.94527876497885099</v>
      </c>
    </row>
    <row r="40" spans="1:7" x14ac:dyDescent="0.25">
      <c r="B40" s="1" t="s">
        <v>44</v>
      </c>
      <c r="C40" s="1">
        <v>0.94741969279913596</v>
      </c>
      <c r="D40" s="1">
        <v>0.95528169014084496</v>
      </c>
      <c r="E40" s="1">
        <v>0.94882220401474804</v>
      </c>
      <c r="F40" s="1">
        <v>0.94850283991135098</v>
      </c>
      <c r="G40" s="1">
        <v>0.951326665540981</v>
      </c>
    </row>
    <row r="41" spans="1:7" x14ac:dyDescent="0.25">
      <c r="B41" s="1" t="s">
        <v>45</v>
      </c>
      <c r="C41" s="1">
        <v>0.94784649318874303</v>
      </c>
      <c r="D41" s="1">
        <v>0.95577073552425595</v>
      </c>
      <c r="E41" s="1">
        <v>0.94930356411306804</v>
      </c>
      <c r="F41" s="1">
        <v>0.94898382004071802</v>
      </c>
      <c r="G41" s="1">
        <v>0.95178727039578004</v>
      </c>
    </row>
    <row r="42" spans="1:7" x14ac:dyDescent="0.25">
      <c r="A42" s="1" t="s">
        <v>56</v>
      </c>
      <c r="B42" s="1" t="s">
        <v>41</v>
      </c>
      <c r="C42" s="1">
        <v>1</v>
      </c>
      <c r="D42" s="1">
        <v>0.99859849980260496</v>
      </c>
      <c r="E42" s="1">
        <v>0.99926630153973295</v>
      </c>
      <c r="F42" s="1">
        <v>0.99929924990130203</v>
      </c>
      <c r="G42" s="1">
        <v>0.99929872444192303</v>
      </c>
    </row>
    <row r="43" spans="1:7" x14ac:dyDescent="0.25">
      <c r="B43" s="1" t="s">
        <v>42</v>
      </c>
      <c r="C43" s="1">
        <v>0.91254368530312802</v>
      </c>
      <c r="D43" s="1">
        <v>0.95079744816586897</v>
      </c>
      <c r="E43" s="1">
        <v>0.92727272727272703</v>
      </c>
      <c r="F43" s="1">
        <v>0.92638500195600404</v>
      </c>
      <c r="G43" s="1">
        <v>0.931264797272645</v>
      </c>
    </row>
    <row r="44" spans="1:7" x14ac:dyDescent="0.25">
      <c r="B44" s="1" t="s">
        <v>43</v>
      </c>
      <c r="C44" s="1">
        <v>0.99992107340173597</v>
      </c>
      <c r="D44" s="1">
        <v>1</v>
      </c>
      <c r="E44" s="1">
        <v>0.99995866487547702</v>
      </c>
      <c r="F44" s="1">
        <v>0.99995662546085395</v>
      </c>
      <c r="G44" s="1">
        <v>0.99996052891257103</v>
      </c>
    </row>
    <row r="45" spans="1:7" x14ac:dyDescent="0.25">
      <c r="B45" s="1" t="s">
        <v>44</v>
      </c>
      <c r="C45" s="1">
        <v>0.99010462717159298</v>
      </c>
      <c r="D45" s="1">
        <v>0.98825503355704603</v>
      </c>
      <c r="E45" s="1">
        <v>0.98866384209982405</v>
      </c>
      <c r="F45" s="1">
        <v>0.98868401211575996</v>
      </c>
      <c r="G45" s="1">
        <v>0.98914930309511995</v>
      </c>
    </row>
    <row r="46" spans="1:7" x14ac:dyDescent="0.25">
      <c r="B46" s="1" t="s">
        <v>45</v>
      </c>
      <c r="C46" s="1">
        <v>0.99992107340173597</v>
      </c>
      <c r="D46" s="1">
        <v>1</v>
      </c>
      <c r="E46" s="1">
        <v>0.99995866487547702</v>
      </c>
      <c r="F46" s="1">
        <v>0.99995662546085395</v>
      </c>
      <c r="G46" s="1">
        <v>0.99996052891257103</v>
      </c>
    </row>
    <row r="47" spans="1:7" x14ac:dyDescent="0.25">
      <c r="A47" s="1" t="s">
        <v>46</v>
      </c>
      <c r="C47" s="1">
        <v>0.95</v>
      </c>
      <c r="D47" s="1">
        <v>0.95520344287949899</v>
      </c>
      <c r="E47" s="1">
        <v>0.95022531749283001</v>
      </c>
      <c r="F47" s="1">
        <v>0.949979193494779</v>
      </c>
      <c r="G47" s="1">
        <v>0.95259461568474402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COVID Africa</vt:lpstr>
      <vt:lpstr>COVID America</vt:lpstr>
      <vt:lpstr>COVID Asia</vt:lpstr>
      <vt:lpstr>COVID Europe</vt:lpstr>
      <vt:lpstr>COVID Oceania</vt:lpstr>
      <vt:lpstr>CRIME</vt:lpstr>
      <vt:lpstr>AQ</vt:lpstr>
      <vt:lpstr>ENERGY</vt:lpstr>
      <vt:lpstr>GCCD</vt:lpstr>
      <vt:lpstr>acc</vt:lpstr>
      <vt:lpstr>time</vt:lpstr>
      <vt:lpstr>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Afonso</dc:creator>
  <dc:description/>
  <cp:lastModifiedBy>Tiago Afonso</cp:lastModifiedBy>
  <cp:revision>2</cp:revision>
  <dcterms:created xsi:type="dcterms:W3CDTF">2022-03-23T11:06:35Z</dcterms:created>
  <dcterms:modified xsi:type="dcterms:W3CDTF">2022-06-01T22:47:50Z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