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heme/theme1.xml" ContentType="application/vnd.openxmlformats-officedocument.them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AOFICINA - CMR\FORMATOS\"/>
    </mc:Choice>
  </mc:AlternateContent>
  <xr:revisionPtr revIDLastSave="0" documentId="13_ncr:1_{3989F0C5-F0A8-42E5-B235-D24416FA8E58}" xr6:coauthVersionLast="47" xr6:coauthVersionMax="47" xr10:uidLastSave="{00000000-0000-0000-0000-000000000000}"/>
  <bookViews>
    <workbookView xWindow="-120" yWindow="-120" windowWidth="29040" windowHeight="15720" tabRatio="818" firstSheet="1" activeTab="10" xr2:uid="{91420EEF-9DC5-4148-93F2-AF018ACC6E78}"/>
  </bookViews>
  <sheets>
    <sheet name="ÁREAS E IMÁGENES" sheetId="1" r:id="rId1"/>
    <sheet name="1. EQ. BASE" sheetId="2" r:id="rId2"/>
    <sheet name="2. EQ. ADIC. &quot;A&quot;" sheetId="4" r:id="rId3"/>
    <sheet name="3. EQ. ADIC. &quot;B&quot;" sheetId="5" r:id="rId4"/>
    <sheet name="4. EQ. ADIC. &quot;C&quot;" sheetId="6" r:id="rId5"/>
    <sheet name="5. EQ. ADIC. &quot;D&quot;" sheetId="7" r:id="rId6"/>
    <sheet name="6. EQ. ADIC. &quot;E&quot;" sheetId="8" r:id="rId7"/>
    <sheet name="7. EQ. ADIC. &quot;F&quot;" sheetId="9" r:id="rId8"/>
    <sheet name="8. EQ. ADIC. &quot;G&quot;" sheetId="11" r:id="rId9"/>
    <sheet name="9. EQ. ADIC. &quot;H&quot;" sheetId="10" r:id="rId10"/>
    <sheet name="10. EQ. ADIC. &quot;I&quot;" sheetId="12" r:id="rId11"/>
  </sheets>
  <definedNames>
    <definedName name="_xlnm.Print_Area" localSheetId="1">'1. EQ. BASE'!$A$1:$I$398</definedName>
    <definedName name="_xlnm.Print_Area" localSheetId="10">'10. EQ. ADIC. "I"'!$A$1:$I$377</definedName>
    <definedName name="_xlnm.Print_Area" localSheetId="2">'2. EQ. ADIC. "A"'!$A$1:$I$377</definedName>
    <definedName name="_xlnm.Print_Area" localSheetId="3">'3. EQ. ADIC. "B"'!$A$1:$I$377</definedName>
    <definedName name="_xlnm.Print_Area" localSheetId="4">'4. EQ. ADIC. "C"'!$A$1:$I$377</definedName>
    <definedName name="_xlnm.Print_Area" localSheetId="5">'5. EQ. ADIC. "D"'!$A$1:$I$377</definedName>
    <definedName name="_xlnm.Print_Area" localSheetId="6">'6. EQ. ADIC. "E"'!$A$1:$I$377</definedName>
    <definedName name="_xlnm.Print_Area" localSheetId="7">'7. EQ. ADIC. "F"'!$A$1:$I$377</definedName>
    <definedName name="_xlnm.Print_Area" localSheetId="8">'8. EQ. ADIC. "G"'!$A$1:$I$377</definedName>
    <definedName name="_xlnm.Print_Area" localSheetId="9">'9. EQ. ADIC. "H"'!$A$1:$I$377</definedName>
    <definedName name="_xlnm.Print_Area" localSheetId="0">'ÁREAS E IMÁGENES'!$A$1:$V$74</definedName>
    <definedName name="_xlnm.Print_Titles" localSheetId="1">'1. EQ. BASE'!$1:$9</definedName>
    <definedName name="_xlnm.Print_Titles" localSheetId="10">'10. EQ. ADIC. "I"'!$1:$9</definedName>
    <definedName name="_xlnm.Print_Titles" localSheetId="2">'2. EQ. ADIC. "A"'!$1:$9</definedName>
    <definedName name="_xlnm.Print_Titles" localSheetId="3">'3. EQ. ADIC. "B"'!$1:$9</definedName>
    <definedName name="_xlnm.Print_Titles" localSheetId="4">'4. EQ. ADIC. "C"'!$1:$9</definedName>
    <definedName name="_xlnm.Print_Titles" localSheetId="5">'5. EQ. ADIC. "D"'!$1:$9</definedName>
    <definedName name="_xlnm.Print_Titles" localSheetId="6">'6. EQ. ADIC. "E"'!$1:$9</definedName>
    <definedName name="_xlnm.Print_Titles" localSheetId="7">'7. EQ. ADIC. "F"'!$1:$9</definedName>
    <definedName name="_xlnm.Print_Titles" localSheetId="8">'8. EQ. ADIC. "G"'!$1:$9</definedName>
    <definedName name="_xlnm.Print_Titles" localSheetId="9">'9. EQ. ADIC. "H"'!$1:$9</definedName>
    <definedName name="_xlnm.Print_Titles" localSheetId="0">'ÁREAS E IMÁGENES'!$1:$7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0" i="12" l="1"/>
  <c r="B387" i="12"/>
  <c r="K385" i="12"/>
  <c r="L385" i="12" s="1"/>
  <c r="L384" i="12"/>
  <c r="K384" i="12"/>
  <c r="K383" i="12"/>
  <c r="L383" i="12" s="1"/>
  <c r="K382" i="12"/>
  <c r="L382" i="12" s="1"/>
  <c r="K381" i="12"/>
  <c r="L381" i="12" s="1"/>
  <c r="K380" i="12"/>
  <c r="L380" i="12" s="1"/>
  <c r="K379" i="12"/>
  <c r="L379" i="12" s="1"/>
  <c r="K378" i="12"/>
  <c r="L378" i="12" s="1"/>
  <c r="K377" i="12"/>
  <c r="L377" i="12" s="1"/>
  <c r="L376" i="12"/>
  <c r="K376" i="12"/>
  <c r="K375" i="12"/>
  <c r="L375" i="12" s="1"/>
  <c r="K374" i="12"/>
  <c r="L374" i="12" s="1"/>
  <c r="L373" i="12"/>
  <c r="K373" i="12"/>
  <c r="K372" i="12"/>
  <c r="L372" i="12" s="1"/>
  <c r="A372" i="12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K371" i="12"/>
  <c r="L371" i="12" s="1"/>
  <c r="B366" i="12"/>
  <c r="L364" i="12"/>
  <c r="K364" i="12"/>
  <c r="K363" i="12"/>
  <c r="L363" i="12" s="1"/>
  <c r="K362" i="12"/>
  <c r="L362" i="12" s="1"/>
  <c r="K361" i="12"/>
  <c r="L361" i="12" s="1"/>
  <c r="L360" i="12"/>
  <c r="K360" i="12"/>
  <c r="K359" i="12"/>
  <c r="L359" i="12" s="1"/>
  <c r="K358" i="12"/>
  <c r="L358" i="12" s="1"/>
  <c r="K357" i="12"/>
  <c r="L357" i="12" s="1"/>
  <c r="K356" i="12"/>
  <c r="L356" i="12" s="1"/>
  <c r="K355" i="12"/>
  <c r="L355" i="12" s="1"/>
  <c r="L366" i="12" s="1"/>
  <c r="B367" i="12" s="1"/>
  <c r="K354" i="12"/>
  <c r="L354" i="12" s="1"/>
  <c r="K353" i="12"/>
  <c r="L353" i="12" s="1"/>
  <c r="L352" i="12"/>
  <c r="K352" i="12"/>
  <c r="A352" i="12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K351" i="12"/>
  <c r="L351" i="12" s="1"/>
  <c r="A351" i="12"/>
  <c r="K350" i="12"/>
  <c r="L350" i="12" s="1"/>
  <c r="B345" i="12"/>
  <c r="K343" i="12"/>
  <c r="L343" i="12" s="1"/>
  <c r="K342" i="12"/>
  <c r="L342" i="12" s="1"/>
  <c r="K341" i="12"/>
  <c r="L341" i="12" s="1"/>
  <c r="L340" i="12"/>
  <c r="K340" i="12"/>
  <c r="K339" i="12"/>
  <c r="L339" i="12" s="1"/>
  <c r="K338" i="12"/>
  <c r="L338" i="12" s="1"/>
  <c r="K337" i="12"/>
  <c r="L337" i="12" s="1"/>
  <c r="L336" i="12"/>
  <c r="K336" i="12"/>
  <c r="K335" i="12"/>
  <c r="L335" i="12" s="1"/>
  <c r="K334" i="12"/>
  <c r="L334" i="12" s="1"/>
  <c r="K333" i="12"/>
  <c r="L333" i="12" s="1"/>
  <c r="K332" i="12"/>
  <c r="L332" i="12" s="1"/>
  <c r="K331" i="12"/>
  <c r="L331" i="12" s="1"/>
  <c r="K330" i="12"/>
  <c r="L330" i="12" s="1"/>
  <c r="A330" i="12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K329" i="12"/>
  <c r="L329" i="12" s="1"/>
  <c r="B324" i="12"/>
  <c r="L322" i="12"/>
  <c r="K322" i="12"/>
  <c r="K321" i="12"/>
  <c r="L321" i="12" s="1"/>
  <c r="K320" i="12"/>
  <c r="L320" i="12" s="1"/>
  <c r="K319" i="12"/>
  <c r="L319" i="12" s="1"/>
  <c r="K318" i="12"/>
  <c r="L318" i="12" s="1"/>
  <c r="K317" i="12"/>
  <c r="L317" i="12" s="1"/>
  <c r="L316" i="12"/>
  <c r="K316" i="12"/>
  <c r="K315" i="12"/>
  <c r="L315" i="12" s="1"/>
  <c r="K314" i="12"/>
  <c r="L314" i="12" s="1"/>
  <c r="K313" i="12"/>
  <c r="L313" i="12" s="1"/>
  <c r="L312" i="12"/>
  <c r="K312" i="12"/>
  <c r="K311" i="12"/>
  <c r="L311" i="12" s="1"/>
  <c r="K310" i="12"/>
  <c r="L310" i="12" s="1"/>
  <c r="K309" i="12"/>
  <c r="L309" i="12" s="1"/>
  <c r="A309" i="12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K308" i="12"/>
  <c r="L308" i="12" s="1"/>
  <c r="L324" i="12" s="1"/>
  <c r="B325" i="12" s="1"/>
  <c r="B303" i="12"/>
  <c r="L301" i="12"/>
  <c r="K301" i="12"/>
  <c r="K300" i="12"/>
  <c r="L300" i="12" s="1"/>
  <c r="K299" i="12"/>
  <c r="L299" i="12" s="1"/>
  <c r="L298" i="12"/>
  <c r="K298" i="12"/>
  <c r="K297" i="12"/>
  <c r="L297" i="12" s="1"/>
  <c r="K296" i="12"/>
  <c r="L296" i="12" s="1"/>
  <c r="K295" i="12"/>
  <c r="L295" i="12" s="1"/>
  <c r="K294" i="12"/>
  <c r="L294" i="12" s="1"/>
  <c r="K293" i="12"/>
  <c r="L293" i="12" s="1"/>
  <c r="L292" i="12"/>
  <c r="K292" i="12"/>
  <c r="K291" i="12"/>
  <c r="L291" i="12" s="1"/>
  <c r="K290" i="12"/>
  <c r="L290" i="12" s="1"/>
  <c r="A290" i="12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K289" i="12"/>
  <c r="L289" i="12" s="1"/>
  <c r="A289" i="12"/>
  <c r="L288" i="12"/>
  <c r="K288" i="12"/>
  <c r="A288" i="12"/>
  <c r="K287" i="12"/>
  <c r="L287" i="12" s="1"/>
  <c r="B282" i="12"/>
  <c r="K280" i="12"/>
  <c r="L280" i="12" s="1"/>
  <c r="K279" i="12"/>
  <c r="L279" i="12" s="1"/>
  <c r="L278" i="12"/>
  <c r="K278" i="12"/>
  <c r="L277" i="12"/>
  <c r="K277" i="12"/>
  <c r="K276" i="12"/>
  <c r="L276" i="12" s="1"/>
  <c r="K275" i="12"/>
  <c r="L275" i="12" s="1"/>
  <c r="L274" i="12"/>
  <c r="K274" i="12"/>
  <c r="K273" i="12"/>
  <c r="L273" i="12" s="1"/>
  <c r="K272" i="12"/>
  <c r="L272" i="12" s="1"/>
  <c r="K271" i="12"/>
  <c r="L271" i="12" s="1"/>
  <c r="K270" i="12"/>
  <c r="L270" i="12" s="1"/>
  <c r="L269" i="12"/>
  <c r="K269" i="12"/>
  <c r="L268" i="12"/>
  <c r="K268" i="12"/>
  <c r="K267" i="12"/>
  <c r="L267" i="12" s="1"/>
  <c r="A267" i="12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K266" i="12"/>
  <c r="L266" i="12" s="1"/>
  <c r="B261" i="12"/>
  <c r="K259" i="12"/>
  <c r="L259" i="12" s="1"/>
  <c r="K258" i="12"/>
  <c r="L258" i="12" s="1"/>
  <c r="L257" i="12"/>
  <c r="K257" i="12"/>
  <c r="K256" i="12"/>
  <c r="L256" i="12" s="1"/>
  <c r="K255" i="12"/>
  <c r="L255" i="12" s="1"/>
  <c r="K254" i="12"/>
  <c r="L254" i="12" s="1"/>
  <c r="K253" i="12"/>
  <c r="L253" i="12" s="1"/>
  <c r="K252" i="12"/>
  <c r="L252" i="12" s="1"/>
  <c r="K251" i="12"/>
  <c r="L251" i="12" s="1"/>
  <c r="L250" i="12"/>
  <c r="K250" i="12"/>
  <c r="K249" i="12"/>
  <c r="L249" i="12" s="1"/>
  <c r="K248" i="12"/>
  <c r="L248" i="12" s="1"/>
  <c r="K247" i="12"/>
  <c r="L247" i="12" s="1"/>
  <c r="K246" i="12"/>
  <c r="L246" i="12" s="1"/>
  <c r="A246" i="12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K245" i="12"/>
  <c r="L245" i="12" s="1"/>
  <c r="B240" i="12"/>
  <c r="K238" i="12"/>
  <c r="L238" i="12" s="1"/>
  <c r="K237" i="12"/>
  <c r="L237" i="12" s="1"/>
  <c r="L236" i="12"/>
  <c r="K236" i="12"/>
  <c r="K235" i="12"/>
  <c r="L235" i="12" s="1"/>
  <c r="K234" i="12"/>
  <c r="L234" i="12" s="1"/>
  <c r="L233" i="12"/>
  <c r="K233" i="12"/>
  <c r="K232" i="12"/>
  <c r="L232" i="12" s="1"/>
  <c r="K231" i="12"/>
  <c r="L231" i="12" s="1"/>
  <c r="L230" i="12"/>
  <c r="K230" i="12"/>
  <c r="A230" i="12"/>
  <c r="A231" i="12" s="1"/>
  <c r="A232" i="12" s="1"/>
  <c r="A233" i="12" s="1"/>
  <c r="A234" i="12" s="1"/>
  <c r="A235" i="12" s="1"/>
  <c r="A236" i="12" s="1"/>
  <c r="A237" i="12" s="1"/>
  <c r="A238" i="12" s="1"/>
  <c r="L229" i="12"/>
  <c r="K229" i="12"/>
  <c r="K228" i="12"/>
  <c r="L228" i="12" s="1"/>
  <c r="K227" i="12"/>
  <c r="L227" i="12" s="1"/>
  <c r="L226" i="12"/>
  <c r="K226" i="12"/>
  <c r="A226" i="12"/>
  <c r="A227" i="12" s="1"/>
  <c r="A228" i="12" s="1"/>
  <c r="A229" i="12" s="1"/>
  <c r="K225" i="12"/>
  <c r="L225" i="12" s="1"/>
  <c r="A225" i="12"/>
  <c r="K224" i="12"/>
  <c r="L224" i="12" s="1"/>
  <c r="B219" i="12"/>
  <c r="K217" i="12"/>
  <c r="L217" i="12" s="1"/>
  <c r="K216" i="12"/>
  <c r="L216" i="12" s="1"/>
  <c r="L215" i="12"/>
  <c r="K215" i="12"/>
  <c r="K214" i="12"/>
  <c r="L214" i="12" s="1"/>
  <c r="K213" i="12"/>
  <c r="L213" i="12" s="1"/>
  <c r="L212" i="12"/>
  <c r="K212" i="12"/>
  <c r="K211" i="12"/>
  <c r="L211" i="12" s="1"/>
  <c r="K210" i="12"/>
  <c r="L210" i="12" s="1"/>
  <c r="L209" i="12"/>
  <c r="K209" i="12"/>
  <c r="K208" i="12"/>
  <c r="L208" i="12" s="1"/>
  <c r="K207" i="12"/>
  <c r="L207" i="12" s="1"/>
  <c r="L206" i="12"/>
  <c r="K206" i="12"/>
  <c r="L205" i="12"/>
  <c r="K205" i="12"/>
  <c r="K204" i="12"/>
  <c r="L204" i="12" s="1"/>
  <c r="A204" i="12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K203" i="12"/>
  <c r="L203" i="12" s="1"/>
  <c r="B198" i="12"/>
  <c r="L196" i="12"/>
  <c r="K196" i="12"/>
  <c r="K195" i="12"/>
  <c r="L195" i="12" s="1"/>
  <c r="K194" i="12"/>
  <c r="L194" i="12" s="1"/>
  <c r="K193" i="12"/>
  <c r="L193" i="12" s="1"/>
  <c r="K192" i="12"/>
  <c r="L192" i="12" s="1"/>
  <c r="K191" i="12"/>
  <c r="L191" i="12" s="1"/>
  <c r="K190" i="12"/>
  <c r="L190" i="12" s="1"/>
  <c r="K189" i="12"/>
  <c r="L189" i="12" s="1"/>
  <c r="K188" i="12"/>
  <c r="L188" i="12" s="1"/>
  <c r="K187" i="12"/>
  <c r="L187" i="12" s="1"/>
  <c r="K186" i="12"/>
  <c r="L186" i="12" s="1"/>
  <c r="L185" i="12"/>
  <c r="K185" i="12"/>
  <c r="K184" i="12"/>
  <c r="L184" i="12" s="1"/>
  <c r="A184" i="12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K183" i="12"/>
  <c r="L183" i="12" s="1"/>
  <c r="A183" i="12"/>
  <c r="K182" i="12"/>
  <c r="L182" i="12" s="1"/>
  <c r="L198" i="12" s="1"/>
  <c r="B199" i="12" s="1"/>
  <c r="B177" i="12"/>
  <c r="K175" i="12"/>
  <c r="L175" i="12" s="1"/>
  <c r="K174" i="12"/>
  <c r="L174" i="12" s="1"/>
  <c r="K173" i="12"/>
  <c r="L173" i="12" s="1"/>
  <c r="L172" i="12"/>
  <c r="K172" i="12"/>
  <c r="K171" i="12"/>
  <c r="L171" i="12" s="1"/>
  <c r="K170" i="12"/>
  <c r="L170" i="12" s="1"/>
  <c r="K169" i="12"/>
  <c r="L169" i="12" s="1"/>
  <c r="K168" i="12"/>
  <c r="L168" i="12" s="1"/>
  <c r="K167" i="12"/>
  <c r="L167" i="12" s="1"/>
  <c r="L166" i="12"/>
  <c r="K166" i="12"/>
  <c r="K165" i="12"/>
  <c r="L165" i="12" s="1"/>
  <c r="K164" i="12"/>
  <c r="L164" i="12" s="1"/>
  <c r="K163" i="12"/>
  <c r="L163" i="12" s="1"/>
  <c r="K162" i="12"/>
  <c r="L162" i="12" s="1"/>
  <c r="A162" i="12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L161" i="12"/>
  <c r="K161" i="12"/>
  <c r="B156" i="12"/>
  <c r="K154" i="12"/>
  <c r="L154" i="12" s="1"/>
  <c r="K153" i="12"/>
  <c r="L153" i="12" s="1"/>
  <c r="L152" i="12"/>
  <c r="K152" i="12"/>
  <c r="K151" i="12"/>
  <c r="L151" i="12" s="1"/>
  <c r="K150" i="12"/>
  <c r="L150" i="12" s="1"/>
  <c r="K149" i="12"/>
  <c r="L149" i="12" s="1"/>
  <c r="L148" i="12"/>
  <c r="K148" i="12"/>
  <c r="K147" i="12"/>
  <c r="L147" i="12" s="1"/>
  <c r="K146" i="12"/>
  <c r="L146" i="12" s="1"/>
  <c r="K145" i="12"/>
  <c r="L145" i="12" s="1"/>
  <c r="K144" i="12"/>
  <c r="L144" i="12" s="1"/>
  <c r="K143" i="12"/>
  <c r="L143" i="12" s="1"/>
  <c r="K142" i="12"/>
  <c r="L142" i="12" s="1"/>
  <c r="K141" i="12"/>
  <c r="L141" i="12" s="1"/>
  <c r="A141" i="12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K140" i="12"/>
  <c r="L140" i="12" s="1"/>
  <c r="B135" i="12"/>
  <c r="K133" i="12"/>
  <c r="L133" i="12" s="1"/>
  <c r="K132" i="12"/>
  <c r="L132" i="12" s="1"/>
  <c r="K131" i="12"/>
  <c r="L131" i="12" s="1"/>
  <c r="K130" i="12"/>
  <c r="L130" i="12" s="1"/>
  <c r="K129" i="12"/>
  <c r="L129" i="12" s="1"/>
  <c r="L128" i="12"/>
  <c r="K128" i="12"/>
  <c r="L127" i="12"/>
  <c r="K127" i="12"/>
  <c r="K126" i="12"/>
  <c r="L126" i="12" s="1"/>
  <c r="K125" i="12"/>
  <c r="L125" i="12" s="1"/>
  <c r="L124" i="12"/>
  <c r="K124" i="12"/>
  <c r="K123" i="12"/>
  <c r="L123" i="12" s="1"/>
  <c r="K122" i="12"/>
  <c r="L122" i="12" s="1"/>
  <c r="K121" i="12"/>
  <c r="L121" i="12" s="1"/>
  <c r="K120" i="12"/>
  <c r="L120" i="12" s="1"/>
  <c r="A120" i="12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L119" i="12"/>
  <c r="K119" i="12"/>
  <c r="B114" i="12"/>
  <c r="K112" i="12"/>
  <c r="L112" i="12" s="1"/>
  <c r="K111" i="12"/>
  <c r="L111" i="12" s="1"/>
  <c r="L110" i="12"/>
  <c r="K110" i="12"/>
  <c r="K109" i="12"/>
  <c r="L109" i="12" s="1"/>
  <c r="K108" i="12"/>
  <c r="L108" i="12" s="1"/>
  <c r="K107" i="12"/>
  <c r="L107" i="12" s="1"/>
  <c r="K106" i="12"/>
  <c r="L106" i="12" s="1"/>
  <c r="K105" i="12"/>
  <c r="L105" i="12" s="1"/>
  <c r="L104" i="12"/>
  <c r="K104" i="12"/>
  <c r="L103" i="12"/>
  <c r="K103" i="12"/>
  <c r="K102" i="12"/>
  <c r="L102" i="12" s="1"/>
  <c r="K101" i="12"/>
  <c r="L101" i="12" s="1"/>
  <c r="L100" i="12"/>
  <c r="K100" i="12"/>
  <c r="K99" i="12"/>
  <c r="L99" i="12" s="1"/>
  <c r="A99" i="12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K98" i="12"/>
  <c r="L98" i="12" s="1"/>
  <c r="B93" i="12"/>
  <c r="L91" i="12"/>
  <c r="K91" i="12"/>
  <c r="K90" i="12"/>
  <c r="L90" i="12" s="1"/>
  <c r="K89" i="12"/>
  <c r="L89" i="12" s="1"/>
  <c r="K88" i="12"/>
  <c r="L88" i="12" s="1"/>
  <c r="K87" i="12"/>
  <c r="L87" i="12" s="1"/>
  <c r="L86" i="12"/>
  <c r="K86" i="12"/>
  <c r="K85" i="12"/>
  <c r="L85" i="12" s="1"/>
  <c r="K84" i="12"/>
  <c r="L84" i="12" s="1"/>
  <c r="K83" i="12"/>
  <c r="L83" i="12" s="1"/>
  <c r="L82" i="12"/>
  <c r="K82" i="12"/>
  <c r="L81" i="12"/>
  <c r="K81" i="12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L80" i="12"/>
  <c r="K80" i="12"/>
  <c r="K79" i="12"/>
  <c r="L79" i="12" s="1"/>
  <c r="K78" i="12"/>
  <c r="L78" i="12" s="1"/>
  <c r="A78" i="12"/>
  <c r="A79" i="12" s="1"/>
  <c r="A80" i="12" s="1"/>
  <c r="K77" i="12"/>
  <c r="L77" i="12" s="1"/>
  <c r="B72" i="12"/>
  <c r="K70" i="12"/>
  <c r="L70" i="12" s="1"/>
  <c r="L69" i="12"/>
  <c r="K69" i="12"/>
  <c r="K68" i="12"/>
  <c r="L68" i="12" s="1"/>
  <c r="K67" i="12"/>
  <c r="L67" i="12" s="1"/>
  <c r="K66" i="12"/>
  <c r="L66" i="12" s="1"/>
  <c r="K65" i="12"/>
  <c r="L65" i="12" s="1"/>
  <c r="K64" i="12"/>
  <c r="L64" i="12" s="1"/>
  <c r="K63" i="12"/>
  <c r="L63" i="12" s="1"/>
  <c r="L62" i="12"/>
  <c r="K62" i="12"/>
  <c r="K61" i="12"/>
  <c r="L61" i="12" s="1"/>
  <c r="K60" i="12"/>
  <c r="L60" i="12" s="1"/>
  <c r="K59" i="12"/>
  <c r="L59" i="12" s="1"/>
  <c r="K58" i="12"/>
  <c r="L58" i="12" s="1"/>
  <c r="K57" i="12"/>
  <c r="L57" i="12" s="1"/>
  <c r="A57" i="12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L56" i="12"/>
  <c r="K56" i="12"/>
  <c r="B51" i="12"/>
  <c r="K49" i="12"/>
  <c r="L49" i="12" s="1"/>
  <c r="K48" i="12"/>
  <c r="L48" i="12" s="1"/>
  <c r="K47" i="12"/>
  <c r="L47" i="12" s="1"/>
  <c r="K46" i="12"/>
  <c r="L46" i="12" s="1"/>
  <c r="L45" i="12"/>
  <c r="K45" i="12"/>
  <c r="K44" i="12"/>
  <c r="L44" i="12" s="1"/>
  <c r="K43" i="12"/>
  <c r="L43" i="12" s="1"/>
  <c r="K42" i="12"/>
  <c r="L42" i="12" s="1"/>
  <c r="A42" i="12"/>
  <c r="A43" i="12" s="1"/>
  <c r="A44" i="12" s="1"/>
  <c r="A45" i="12" s="1"/>
  <c r="A46" i="12" s="1"/>
  <c r="A47" i="12" s="1"/>
  <c r="A48" i="12" s="1"/>
  <c r="A49" i="12" s="1"/>
  <c r="K41" i="12"/>
  <c r="L41" i="12" s="1"/>
  <c r="K40" i="12"/>
  <c r="L40" i="12" s="1"/>
  <c r="K39" i="12"/>
  <c r="L39" i="12" s="1"/>
  <c r="L38" i="12"/>
  <c r="K38" i="12"/>
  <c r="A38" i="12"/>
  <c r="A39" i="12" s="1"/>
  <c r="A40" i="12" s="1"/>
  <c r="A41" i="12" s="1"/>
  <c r="K37" i="12"/>
  <c r="L37" i="12" s="1"/>
  <c r="A37" i="12"/>
  <c r="K36" i="12"/>
  <c r="L36" i="12" s="1"/>
  <c r="A36" i="12"/>
  <c r="K35" i="12"/>
  <c r="L35" i="12" s="1"/>
  <c r="B30" i="12"/>
  <c r="K28" i="12"/>
  <c r="L28" i="12" s="1"/>
  <c r="A28" i="12"/>
  <c r="L27" i="12"/>
  <c r="K27" i="12"/>
  <c r="K26" i="12"/>
  <c r="L26" i="12" s="1"/>
  <c r="K25" i="12"/>
  <c r="L25" i="12" s="1"/>
  <c r="A25" i="12"/>
  <c r="A26" i="12" s="1"/>
  <c r="A27" i="12" s="1"/>
  <c r="K24" i="12"/>
  <c r="L24" i="12" s="1"/>
  <c r="B19" i="12"/>
  <c r="K17" i="12"/>
  <c r="L17" i="12" s="1"/>
  <c r="K16" i="12"/>
  <c r="L16" i="12" s="1"/>
  <c r="K15" i="12"/>
  <c r="L15" i="12" s="1"/>
  <c r="K14" i="12"/>
  <c r="L14" i="12" s="1"/>
  <c r="A14" i="12"/>
  <c r="A15" i="12" s="1"/>
  <c r="A16" i="12" s="1"/>
  <c r="A17" i="12" s="1"/>
  <c r="L13" i="12"/>
  <c r="K13" i="12"/>
  <c r="D390" i="10"/>
  <c r="B387" i="10"/>
  <c r="K385" i="10"/>
  <c r="L385" i="10" s="1"/>
  <c r="L384" i="10"/>
  <c r="K384" i="10"/>
  <c r="K383" i="10"/>
  <c r="L383" i="10" s="1"/>
  <c r="K382" i="10"/>
  <c r="L382" i="10" s="1"/>
  <c r="K381" i="10"/>
  <c r="L381" i="10" s="1"/>
  <c r="K380" i="10"/>
  <c r="L380" i="10" s="1"/>
  <c r="K379" i="10"/>
  <c r="L379" i="10" s="1"/>
  <c r="K378" i="10"/>
  <c r="L378" i="10" s="1"/>
  <c r="K377" i="10"/>
  <c r="L377" i="10" s="1"/>
  <c r="K376" i="10"/>
  <c r="L376" i="10" s="1"/>
  <c r="K375" i="10"/>
  <c r="L375" i="10" s="1"/>
  <c r="K374" i="10"/>
  <c r="L374" i="10" s="1"/>
  <c r="L373" i="10"/>
  <c r="K373" i="10"/>
  <c r="K372" i="10"/>
  <c r="L372" i="10" s="1"/>
  <c r="A372" i="10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K371" i="10"/>
  <c r="L371" i="10" s="1"/>
  <c r="B366" i="10"/>
  <c r="L364" i="10"/>
  <c r="K364" i="10"/>
  <c r="K363" i="10"/>
  <c r="L363" i="10" s="1"/>
  <c r="L362" i="10"/>
  <c r="K362" i="10"/>
  <c r="K361" i="10"/>
  <c r="L361" i="10" s="1"/>
  <c r="L360" i="10"/>
  <c r="K360" i="10"/>
  <c r="K359" i="10"/>
  <c r="L359" i="10" s="1"/>
  <c r="K358" i="10"/>
  <c r="L358" i="10" s="1"/>
  <c r="K357" i="10"/>
  <c r="L357" i="10" s="1"/>
  <c r="K356" i="10"/>
  <c r="L356" i="10" s="1"/>
  <c r="L355" i="10"/>
  <c r="K355" i="10"/>
  <c r="K354" i="10"/>
  <c r="L354" i="10" s="1"/>
  <c r="K353" i="10"/>
  <c r="L353" i="10" s="1"/>
  <c r="K352" i="10"/>
  <c r="L352" i="10" s="1"/>
  <c r="A352" i="10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K351" i="10"/>
  <c r="L351" i="10" s="1"/>
  <c r="A351" i="10"/>
  <c r="K350" i="10"/>
  <c r="L350" i="10" s="1"/>
  <c r="B345" i="10"/>
  <c r="K343" i="10"/>
  <c r="L343" i="10" s="1"/>
  <c r="K342" i="10"/>
  <c r="L342" i="10" s="1"/>
  <c r="K341" i="10"/>
  <c r="L341" i="10" s="1"/>
  <c r="L340" i="10"/>
  <c r="K340" i="10"/>
  <c r="K339" i="10"/>
  <c r="L339" i="10" s="1"/>
  <c r="L338" i="10"/>
  <c r="K338" i="10"/>
  <c r="K337" i="10"/>
  <c r="L337" i="10" s="1"/>
  <c r="L336" i="10"/>
  <c r="K336" i="10"/>
  <c r="K335" i="10"/>
  <c r="L335" i="10" s="1"/>
  <c r="K334" i="10"/>
  <c r="L334" i="10" s="1"/>
  <c r="K333" i="10"/>
  <c r="L333" i="10" s="1"/>
  <c r="K332" i="10"/>
  <c r="L332" i="10" s="1"/>
  <c r="A332" i="10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K331" i="10"/>
  <c r="L331" i="10" s="1"/>
  <c r="K330" i="10"/>
  <c r="L330" i="10" s="1"/>
  <c r="A330" i="10"/>
  <c r="A331" i="10" s="1"/>
  <c r="K329" i="10"/>
  <c r="L329" i="10" s="1"/>
  <c r="B324" i="10"/>
  <c r="L322" i="10"/>
  <c r="K322" i="10"/>
  <c r="K321" i="10"/>
  <c r="L321" i="10" s="1"/>
  <c r="K320" i="10"/>
  <c r="L320" i="10" s="1"/>
  <c r="K319" i="10"/>
  <c r="L319" i="10" s="1"/>
  <c r="K318" i="10"/>
  <c r="L318" i="10" s="1"/>
  <c r="K317" i="10"/>
  <c r="L317" i="10" s="1"/>
  <c r="A317" i="10"/>
  <c r="A318" i="10" s="1"/>
  <c r="A319" i="10" s="1"/>
  <c r="A320" i="10" s="1"/>
  <c r="A321" i="10" s="1"/>
  <c r="A322" i="10" s="1"/>
  <c r="L316" i="10"/>
  <c r="K316" i="10"/>
  <c r="K315" i="10"/>
  <c r="L315" i="10" s="1"/>
  <c r="K314" i="10"/>
  <c r="L314" i="10" s="1"/>
  <c r="K313" i="10"/>
  <c r="L313" i="10" s="1"/>
  <c r="L312" i="10"/>
  <c r="K312" i="10"/>
  <c r="K311" i="10"/>
  <c r="L311" i="10" s="1"/>
  <c r="K310" i="10"/>
  <c r="L310" i="10" s="1"/>
  <c r="K309" i="10"/>
  <c r="L309" i="10" s="1"/>
  <c r="A309" i="10"/>
  <c r="A310" i="10" s="1"/>
  <c r="A311" i="10" s="1"/>
  <c r="A312" i="10" s="1"/>
  <c r="A313" i="10" s="1"/>
  <c r="A314" i="10" s="1"/>
  <c r="A315" i="10" s="1"/>
  <c r="A316" i="10" s="1"/>
  <c r="K308" i="10"/>
  <c r="L308" i="10" s="1"/>
  <c r="B303" i="10"/>
  <c r="L301" i="10"/>
  <c r="K301" i="10"/>
  <c r="L300" i="10"/>
  <c r="K300" i="10"/>
  <c r="L299" i="10"/>
  <c r="K299" i="10"/>
  <c r="L298" i="10"/>
  <c r="K298" i="10"/>
  <c r="K297" i="10"/>
  <c r="L297" i="10" s="1"/>
  <c r="K296" i="10"/>
  <c r="L296" i="10" s="1"/>
  <c r="K295" i="10"/>
  <c r="L295" i="10" s="1"/>
  <c r="K294" i="10"/>
  <c r="L294" i="10" s="1"/>
  <c r="K293" i="10"/>
  <c r="L293" i="10" s="1"/>
  <c r="L292" i="10"/>
  <c r="K292" i="10"/>
  <c r="K291" i="10"/>
  <c r="L291" i="10" s="1"/>
  <c r="K290" i="10"/>
  <c r="L290" i="10" s="1"/>
  <c r="K289" i="10"/>
  <c r="L289" i="10" s="1"/>
  <c r="L303" i="10" s="1"/>
  <c r="B304" i="10" s="1"/>
  <c r="A289" i="10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L288" i="10"/>
  <c r="K288" i="10"/>
  <c r="A288" i="10"/>
  <c r="K287" i="10"/>
  <c r="L287" i="10" s="1"/>
  <c r="B282" i="10"/>
  <c r="K280" i="10"/>
  <c r="L280" i="10" s="1"/>
  <c r="K279" i="10"/>
  <c r="L279" i="10" s="1"/>
  <c r="K278" i="10"/>
  <c r="L278" i="10" s="1"/>
  <c r="L277" i="10"/>
  <c r="K277" i="10"/>
  <c r="L276" i="10"/>
  <c r="K276" i="10"/>
  <c r="L275" i="10"/>
  <c r="K275" i="10"/>
  <c r="L274" i="10"/>
  <c r="K274" i="10"/>
  <c r="K273" i="10"/>
  <c r="L273" i="10" s="1"/>
  <c r="K272" i="10"/>
  <c r="L272" i="10" s="1"/>
  <c r="K271" i="10"/>
  <c r="L271" i="10" s="1"/>
  <c r="K270" i="10"/>
  <c r="L270" i="10" s="1"/>
  <c r="K269" i="10"/>
  <c r="L269" i="10" s="1"/>
  <c r="L268" i="10"/>
  <c r="K268" i="10"/>
  <c r="K267" i="10"/>
  <c r="L267" i="10" s="1"/>
  <c r="A267" i="10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K266" i="10"/>
  <c r="L266" i="10" s="1"/>
  <c r="L282" i="10" s="1"/>
  <c r="B283" i="10" s="1"/>
  <c r="B261" i="10"/>
  <c r="K259" i="10"/>
  <c r="L259" i="10" s="1"/>
  <c r="K258" i="10"/>
  <c r="L258" i="10" s="1"/>
  <c r="L257" i="10"/>
  <c r="K257" i="10"/>
  <c r="K256" i="10"/>
  <c r="L256" i="10" s="1"/>
  <c r="K255" i="10"/>
  <c r="L255" i="10" s="1"/>
  <c r="K254" i="10"/>
  <c r="L254" i="10" s="1"/>
  <c r="A254" i="10"/>
  <c r="A255" i="10" s="1"/>
  <c r="A256" i="10" s="1"/>
  <c r="A257" i="10" s="1"/>
  <c r="A258" i="10" s="1"/>
  <c r="A259" i="10" s="1"/>
  <c r="K253" i="10"/>
  <c r="L253" i="10" s="1"/>
  <c r="L252" i="10"/>
  <c r="K252" i="10"/>
  <c r="L251" i="10"/>
  <c r="K251" i="10"/>
  <c r="L250" i="10"/>
  <c r="K250" i="10"/>
  <c r="K249" i="10"/>
  <c r="L249" i="10" s="1"/>
  <c r="K248" i="10"/>
  <c r="L248" i="10" s="1"/>
  <c r="K247" i="10"/>
  <c r="L247" i="10" s="1"/>
  <c r="K246" i="10"/>
  <c r="L246" i="10" s="1"/>
  <c r="A246" i="10"/>
  <c r="A247" i="10" s="1"/>
  <c r="A248" i="10" s="1"/>
  <c r="A249" i="10" s="1"/>
  <c r="A250" i="10" s="1"/>
  <c r="A251" i="10" s="1"/>
  <c r="A252" i="10" s="1"/>
  <c r="A253" i="10" s="1"/>
  <c r="K245" i="10"/>
  <c r="L245" i="10" s="1"/>
  <c r="B240" i="10"/>
  <c r="K238" i="10"/>
  <c r="L238" i="10" s="1"/>
  <c r="K237" i="10"/>
  <c r="L237" i="10" s="1"/>
  <c r="K236" i="10"/>
  <c r="L236" i="10" s="1"/>
  <c r="K235" i="10"/>
  <c r="L235" i="10" s="1"/>
  <c r="K234" i="10"/>
  <c r="L234" i="10" s="1"/>
  <c r="L233" i="10"/>
  <c r="K233" i="10"/>
  <c r="K232" i="10"/>
  <c r="L232" i="10" s="1"/>
  <c r="K231" i="10"/>
  <c r="L231" i="10" s="1"/>
  <c r="K230" i="10"/>
  <c r="L230" i="10" s="1"/>
  <c r="L229" i="10"/>
  <c r="K229" i="10"/>
  <c r="K228" i="10"/>
  <c r="L228" i="10" s="1"/>
  <c r="L227" i="10"/>
  <c r="K227" i="10"/>
  <c r="L226" i="10"/>
  <c r="K226" i="10"/>
  <c r="A226" i="10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K225" i="10"/>
  <c r="L225" i="10" s="1"/>
  <c r="A225" i="10"/>
  <c r="K224" i="10"/>
  <c r="L224" i="10" s="1"/>
  <c r="L240" i="10" s="1"/>
  <c r="B241" i="10" s="1"/>
  <c r="B219" i="10"/>
  <c r="K217" i="10"/>
  <c r="L217" i="10" s="1"/>
  <c r="K216" i="10"/>
  <c r="L216" i="10" s="1"/>
  <c r="K215" i="10"/>
  <c r="L215" i="10" s="1"/>
  <c r="K214" i="10"/>
  <c r="L214" i="10" s="1"/>
  <c r="K213" i="10"/>
  <c r="L213" i="10" s="1"/>
  <c r="K212" i="10"/>
  <c r="L212" i="10" s="1"/>
  <c r="K211" i="10"/>
  <c r="L211" i="10" s="1"/>
  <c r="K210" i="10"/>
  <c r="L210" i="10" s="1"/>
  <c r="L209" i="10"/>
  <c r="K209" i="10"/>
  <c r="K208" i="10"/>
  <c r="L208" i="10" s="1"/>
  <c r="K207" i="10"/>
  <c r="L207" i="10" s="1"/>
  <c r="K206" i="10"/>
  <c r="L206" i="10" s="1"/>
  <c r="A206" i="10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L205" i="10"/>
  <c r="K205" i="10"/>
  <c r="K204" i="10"/>
  <c r="L204" i="10" s="1"/>
  <c r="A204" i="10"/>
  <c r="A205" i="10" s="1"/>
  <c r="L203" i="10"/>
  <c r="K203" i="10"/>
  <c r="B198" i="10"/>
  <c r="L196" i="10"/>
  <c r="K196" i="10"/>
  <c r="K195" i="10"/>
  <c r="L195" i="10" s="1"/>
  <c r="K194" i="10"/>
  <c r="L194" i="10" s="1"/>
  <c r="K193" i="10"/>
  <c r="L193" i="10" s="1"/>
  <c r="K192" i="10"/>
  <c r="L192" i="10" s="1"/>
  <c r="K191" i="10"/>
  <c r="L191" i="10" s="1"/>
  <c r="K190" i="10"/>
  <c r="L190" i="10" s="1"/>
  <c r="K189" i="10"/>
  <c r="L189" i="10" s="1"/>
  <c r="K188" i="10"/>
  <c r="L188" i="10" s="1"/>
  <c r="K187" i="10"/>
  <c r="L187" i="10" s="1"/>
  <c r="K186" i="10"/>
  <c r="L186" i="10" s="1"/>
  <c r="L185" i="10"/>
  <c r="K185" i="10"/>
  <c r="K184" i="10"/>
  <c r="L184" i="10" s="1"/>
  <c r="K183" i="10"/>
  <c r="L183" i="10" s="1"/>
  <c r="A183" i="10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K182" i="10"/>
  <c r="L182" i="10" s="1"/>
  <c r="B177" i="10"/>
  <c r="K175" i="10"/>
  <c r="L175" i="10" s="1"/>
  <c r="K174" i="10"/>
  <c r="L174" i="10" s="1"/>
  <c r="K173" i="10"/>
  <c r="L173" i="10" s="1"/>
  <c r="L172" i="10"/>
  <c r="K172" i="10"/>
  <c r="K171" i="10"/>
  <c r="L171" i="10" s="1"/>
  <c r="K170" i="10"/>
  <c r="L170" i="10" s="1"/>
  <c r="K169" i="10"/>
  <c r="L169" i="10" s="1"/>
  <c r="K168" i="10"/>
  <c r="L168" i="10" s="1"/>
  <c r="L167" i="10"/>
  <c r="K167" i="10"/>
  <c r="K166" i="10"/>
  <c r="L166" i="10" s="1"/>
  <c r="K165" i="10"/>
  <c r="L165" i="10" s="1"/>
  <c r="K164" i="10"/>
  <c r="L164" i="10" s="1"/>
  <c r="K163" i="10"/>
  <c r="L163" i="10" s="1"/>
  <c r="K162" i="10"/>
  <c r="L162" i="10" s="1"/>
  <c r="A162" i="10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L161" i="10"/>
  <c r="K161" i="10"/>
  <c r="B156" i="10"/>
  <c r="K154" i="10"/>
  <c r="L154" i="10" s="1"/>
  <c r="K153" i="10"/>
  <c r="L153" i="10" s="1"/>
  <c r="L152" i="10"/>
  <c r="K152" i="10"/>
  <c r="K151" i="10"/>
  <c r="L151" i="10" s="1"/>
  <c r="K150" i="10"/>
  <c r="L150" i="10" s="1"/>
  <c r="K149" i="10"/>
  <c r="L149" i="10" s="1"/>
  <c r="L148" i="10"/>
  <c r="K148" i="10"/>
  <c r="K147" i="10"/>
  <c r="L147" i="10" s="1"/>
  <c r="K146" i="10"/>
  <c r="L146" i="10" s="1"/>
  <c r="K145" i="10"/>
  <c r="L145" i="10" s="1"/>
  <c r="K144" i="10"/>
  <c r="L144" i="10" s="1"/>
  <c r="A144" i="10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K143" i="10"/>
  <c r="L143" i="10" s="1"/>
  <c r="K142" i="10"/>
  <c r="L142" i="10" s="1"/>
  <c r="K141" i="10"/>
  <c r="L141" i="10" s="1"/>
  <c r="A141" i="10"/>
  <c r="A142" i="10" s="1"/>
  <c r="A143" i="10" s="1"/>
  <c r="K140" i="10"/>
  <c r="L140" i="10" s="1"/>
  <c r="B135" i="10"/>
  <c r="K133" i="10"/>
  <c r="L133" i="10" s="1"/>
  <c r="K132" i="10"/>
  <c r="L132" i="10" s="1"/>
  <c r="K131" i="10"/>
  <c r="L131" i="10" s="1"/>
  <c r="K130" i="10"/>
  <c r="L130" i="10" s="1"/>
  <c r="K129" i="10"/>
  <c r="L129" i="10" s="1"/>
  <c r="L128" i="10"/>
  <c r="K128" i="10"/>
  <c r="K127" i="10"/>
  <c r="L127" i="10" s="1"/>
  <c r="K126" i="10"/>
  <c r="L126" i="10" s="1"/>
  <c r="K125" i="10"/>
  <c r="L125" i="10" s="1"/>
  <c r="L124" i="10"/>
  <c r="K124" i="10"/>
  <c r="K123" i="10"/>
  <c r="L123" i="10" s="1"/>
  <c r="K122" i="10"/>
  <c r="L122" i="10" s="1"/>
  <c r="K121" i="10"/>
  <c r="L121" i="10" s="1"/>
  <c r="K120" i="10"/>
  <c r="L120" i="10" s="1"/>
  <c r="A120" i="10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L119" i="10"/>
  <c r="K119" i="10"/>
  <c r="B114" i="10"/>
  <c r="K112" i="10"/>
  <c r="L112" i="10" s="1"/>
  <c r="L111" i="10"/>
  <c r="K111" i="10"/>
  <c r="L110" i="10"/>
  <c r="K110" i="10"/>
  <c r="K109" i="10"/>
  <c r="L109" i="10" s="1"/>
  <c r="K108" i="10"/>
  <c r="L108" i="10" s="1"/>
  <c r="K107" i="10"/>
  <c r="L107" i="10" s="1"/>
  <c r="K106" i="10"/>
  <c r="L106" i="10" s="1"/>
  <c r="K105" i="10"/>
  <c r="L105" i="10" s="1"/>
  <c r="A105" i="10"/>
  <c r="A106" i="10" s="1"/>
  <c r="A107" i="10" s="1"/>
  <c r="A108" i="10" s="1"/>
  <c r="A109" i="10" s="1"/>
  <c r="A110" i="10" s="1"/>
  <c r="A111" i="10" s="1"/>
  <c r="A112" i="10" s="1"/>
  <c r="L104" i="10"/>
  <c r="K104" i="10"/>
  <c r="K103" i="10"/>
  <c r="L103" i="10" s="1"/>
  <c r="K102" i="10"/>
  <c r="L102" i="10" s="1"/>
  <c r="K101" i="10"/>
  <c r="L101" i="10" s="1"/>
  <c r="L100" i="10"/>
  <c r="K100" i="10"/>
  <c r="K99" i="10"/>
  <c r="L99" i="10" s="1"/>
  <c r="A99" i="10"/>
  <c r="A100" i="10" s="1"/>
  <c r="A101" i="10" s="1"/>
  <c r="A102" i="10" s="1"/>
  <c r="A103" i="10" s="1"/>
  <c r="A104" i="10" s="1"/>
  <c r="K98" i="10"/>
  <c r="L98" i="10" s="1"/>
  <c r="B93" i="10"/>
  <c r="K91" i="10"/>
  <c r="L91" i="10" s="1"/>
  <c r="K90" i="10"/>
  <c r="L90" i="10" s="1"/>
  <c r="K89" i="10"/>
  <c r="L89" i="10" s="1"/>
  <c r="K88" i="10"/>
  <c r="L88" i="10" s="1"/>
  <c r="L87" i="10"/>
  <c r="K87" i="10"/>
  <c r="L86" i="10"/>
  <c r="K86" i="10"/>
  <c r="K85" i="10"/>
  <c r="L85" i="10" s="1"/>
  <c r="K84" i="10"/>
  <c r="L84" i="10" s="1"/>
  <c r="K83" i="10"/>
  <c r="L83" i="10" s="1"/>
  <c r="K82" i="10"/>
  <c r="L82" i="10" s="1"/>
  <c r="K81" i="10"/>
  <c r="L81" i="10" s="1"/>
  <c r="A81" i="10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L80" i="10"/>
  <c r="K80" i="10"/>
  <c r="K79" i="10"/>
  <c r="L79" i="10" s="1"/>
  <c r="A79" i="10"/>
  <c r="A80" i="10" s="1"/>
  <c r="K78" i="10"/>
  <c r="L78" i="10" s="1"/>
  <c r="A78" i="10"/>
  <c r="K77" i="10"/>
  <c r="L77" i="10" s="1"/>
  <c r="B72" i="10"/>
  <c r="K70" i="10"/>
  <c r="L70" i="10" s="1"/>
  <c r="L69" i="10"/>
  <c r="K69" i="10"/>
  <c r="K68" i="10"/>
  <c r="L68" i="10" s="1"/>
  <c r="K67" i="10"/>
  <c r="L67" i="10" s="1"/>
  <c r="K66" i="10"/>
  <c r="L66" i="10" s="1"/>
  <c r="K65" i="10"/>
  <c r="L65" i="10" s="1"/>
  <c r="K64" i="10"/>
  <c r="L64" i="10" s="1"/>
  <c r="L63" i="10"/>
  <c r="K63" i="10"/>
  <c r="L62" i="10"/>
  <c r="K62" i="10"/>
  <c r="K61" i="10"/>
  <c r="L61" i="10" s="1"/>
  <c r="K60" i="10"/>
  <c r="L60" i="10" s="1"/>
  <c r="K59" i="10"/>
  <c r="L59" i="10" s="1"/>
  <c r="K58" i="10"/>
  <c r="L58" i="10" s="1"/>
  <c r="K57" i="10"/>
  <c r="L57" i="10" s="1"/>
  <c r="A57" i="10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L56" i="10"/>
  <c r="K56" i="10"/>
  <c r="B51" i="10"/>
  <c r="L49" i="10"/>
  <c r="K49" i="10"/>
  <c r="K48" i="10"/>
  <c r="L48" i="10" s="1"/>
  <c r="K47" i="10"/>
  <c r="L47" i="10" s="1"/>
  <c r="K46" i="10"/>
  <c r="L46" i="10" s="1"/>
  <c r="L45" i="10"/>
  <c r="K45" i="10"/>
  <c r="K44" i="10"/>
  <c r="L44" i="10" s="1"/>
  <c r="K43" i="10"/>
  <c r="L43" i="10" s="1"/>
  <c r="K42" i="10"/>
  <c r="L42" i="10" s="1"/>
  <c r="A42" i="10"/>
  <c r="A43" i="10" s="1"/>
  <c r="A44" i="10" s="1"/>
  <c r="A45" i="10" s="1"/>
  <c r="A46" i="10" s="1"/>
  <c r="A47" i="10" s="1"/>
  <c r="A48" i="10" s="1"/>
  <c r="A49" i="10" s="1"/>
  <c r="K41" i="10"/>
  <c r="L41" i="10" s="1"/>
  <c r="K40" i="10"/>
  <c r="L40" i="10" s="1"/>
  <c r="L39" i="10"/>
  <c r="K39" i="10"/>
  <c r="L38" i="10"/>
  <c r="K38" i="10"/>
  <c r="A38" i="10"/>
  <c r="A39" i="10" s="1"/>
  <c r="A40" i="10" s="1"/>
  <c r="A41" i="10" s="1"/>
  <c r="K37" i="10"/>
  <c r="L37" i="10" s="1"/>
  <c r="A37" i="10"/>
  <c r="K36" i="10"/>
  <c r="L36" i="10" s="1"/>
  <c r="A36" i="10"/>
  <c r="K35" i="10"/>
  <c r="L35" i="10" s="1"/>
  <c r="B30" i="10"/>
  <c r="K28" i="10"/>
  <c r="L28" i="10" s="1"/>
  <c r="K27" i="10"/>
  <c r="L27" i="10" s="1"/>
  <c r="K26" i="10"/>
  <c r="L26" i="10" s="1"/>
  <c r="L25" i="10"/>
  <c r="K25" i="10"/>
  <c r="A25" i="10"/>
  <c r="A26" i="10" s="1"/>
  <c r="A27" i="10" s="1"/>
  <c r="A28" i="10" s="1"/>
  <c r="K24" i="10"/>
  <c r="L24" i="10" s="1"/>
  <c r="B19" i="10"/>
  <c r="K17" i="10"/>
  <c r="L17" i="10" s="1"/>
  <c r="K16" i="10"/>
  <c r="L16" i="10" s="1"/>
  <c r="K15" i="10"/>
  <c r="L15" i="10" s="1"/>
  <c r="K14" i="10"/>
  <c r="L14" i="10" s="1"/>
  <c r="A14" i="10"/>
  <c r="A15" i="10" s="1"/>
  <c r="A16" i="10" s="1"/>
  <c r="A17" i="10" s="1"/>
  <c r="K13" i="10"/>
  <c r="L13" i="10" s="1"/>
  <c r="L19" i="10" s="1"/>
  <c r="B20" i="10" s="1"/>
  <c r="D390" i="11"/>
  <c r="B387" i="11"/>
  <c r="K385" i="11"/>
  <c r="L385" i="11" s="1"/>
  <c r="L384" i="11"/>
  <c r="K384" i="11"/>
  <c r="K383" i="11"/>
  <c r="L383" i="11" s="1"/>
  <c r="K382" i="11"/>
  <c r="L382" i="11" s="1"/>
  <c r="K381" i="11"/>
  <c r="L381" i="11" s="1"/>
  <c r="K380" i="11"/>
  <c r="L380" i="11" s="1"/>
  <c r="K379" i="11"/>
  <c r="L379" i="11" s="1"/>
  <c r="K378" i="11"/>
  <c r="L378" i="11" s="1"/>
  <c r="L377" i="11"/>
  <c r="K377" i="11"/>
  <c r="L376" i="11"/>
  <c r="K376" i="11"/>
  <c r="K375" i="11"/>
  <c r="L375" i="11" s="1"/>
  <c r="K374" i="11"/>
  <c r="L374" i="11" s="1"/>
  <c r="L373" i="11"/>
  <c r="K373" i="11"/>
  <c r="K372" i="11"/>
  <c r="L372" i="11" s="1"/>
  <c r="A372" i="1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K371" i="11"/>
  <c r="L371" i="11" s="1"/>
  <c r="L387" i="11" s="1"/>
  <c r="B388" i="11" s="1"/>
  <c r="B366" i="11"/>
  <c r="L364" i="11"/>
  <c r="K364" i="11"/>
  <c r="K363" i="11"/>
  <c r="L363" i="11" s="1"/>
  <c r="K362" i="11"/>
  <c r="L362" i="11" s="1"/>
  <c r="K361" i="11"/>
  <c r="L361" i="11" s="1"/>
  <c r="L360" i="11"/>
  <c r="K360" i="11"/>
  <c r="K359" i="11"/>
  <c r="L359" i="11" s="1"/>
  <c r="K358" i="11"/>
  <c r="L358" i="11" s="1"/>
  <c r="K357" i="11"/>
  <c r="L357" i="11" s="1"/>
  <c r="L356" i="11"/>
  <c r="K356" i="11"/>
  <c r="A356" i="11"/>
  <c r="A357" i="11" s="1"/>
  <c r="A358" i="11" s="1"/>
  <c r="A359" i="11" s="1"/>
  <c r="A360" i="11" s="1"/>
  <c r="A361" i="11" s="1"/>
  <c r="A362" i="11" s="1"/>
  <c r="A363" i="11" s="1"/>
  <c r="A364" i="11" s="1"/>
  <c r="L355" i="11"/>
  <c r="K355" i="11"/>
  <c r="K354" i="11"/>
  <c r="L354" i="11" s="1"/>
  <c r="L353" i="11"/>
  <c r="K353" i="11"/>
  <c r="L352" i="11"/>
  <c r="K352" i="11"/>
  <c r="A352" i="11"/>
  <c r="A353" i="11" s="1"/>
  <c r="A354" i="11" s="1"/>
  <c r="A355" i="11" s="1"/>
  <c r="K351" i="11"/>
  <c r="L351" i="11" s="1"/>
  <c r="A351" i="11"/>
  <c r="K350" i="11"/>
  <c r="L350" i="11" s="1"/>
  <c r="L366" i="11" s="1"/>
  <c r="B367" i="11" s="1"/>
  <c r="B345" i="11"/>
  <c r="K343" i="11"/>
  <c r="L343" i="11" s="1"/>
  <c r="K342" i="11"/>
  <c r="L342" i="11" s="1"/>
  <c r="K341" i="11"/>
  <c r="L341" i="11" s="1"/>
  <c r="L340" i="11"/>
  <c r="K340" i="11"/>
  <c r="K339" i="11"/>
  <c r="L339" i="11" s="1"/>
  <c r="L338" i="11"/>
  <c r="K338" i="11"/>
  <c r="K337" i="11"/>
  <c r="L337" i="11" s="1"/>
  <c r="L336" i="11"/>
  <c r="K336" i="11"/>
  <c r="K335" i="11"/>
  <c r="L335" i="11" s="1"/>
  <c r="K334" i="11"/>
  <c r="L334" i="11" s="1"/>
  <c r="K333" i="11"/>
  <c r="L333" i="11" s="1"/>
  <c r="L332" i="11"/>
  <c r="K332" i="11"/>
  <c r="K331" i="11"/>
  <c r="L331" i="11" s="1"/>
  <c r="K330" i="11"/>
  <c r="L330" i="11" s="1"/>
  <c r="A330" i="1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K329" i="11"/>
  <c r="L329" i="11" s="1"/>
  <c r="B324" i="11"/>
  <c r="K322" i="11"/>
  <c r="L322" i="11" s="1"/>
  <c r="K321" i="11"/>
  <c r="L321" i="11" s="1"/>
  <c r="K320" i="11"/>
  <c r="L320" i="11" s="1"/>
  <c r="K319" i="11"/>
  <c r="L319" i="11" s="1"/>
  <c r="K318" i="11"/>
  <c r="L318" i="11" s="1"/>
  <c r="K317" i="11"/>
  <c r="L317" i="11" s="1"/>
  <c r="L316" i="11"/>
  <c r="K316" i="11"/>
  <c r="K315" i="11"/>
  <c r="L315" i="11" s="1"/>
  <c r="K314" i="11"/>
  <c r="L314" i="11" s="1"/>
  <c r="K313" i="11"/>
  <c r="L313" i="11" s="1"/>
  <c r="L312" i="11"/>
  <c r="K312" i="11"/>
  <c r="K311" i="11"/>
  <c r="L311" i="11" s="1"/>
  <c r="K310" i="11"/>
  <c r="L310" i="11" s="1"/>
  <c r="K309" i="11"/>
  <c r="L309" i="11" s="1"/>
  <c r="A309" i="1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K308" i="11"/>
  <c r="L308" i="11" s="1"/>
  <c r="B303" i="11"/>
  <c r="L301" i="11"/>
  <c r="K301" i="11"/>
  <c r="K300" i="11"/>
  <c r="L300" i="11" s="1"/>
  <c r="K299" i="11"/>
  <c r="L299" i="11" s="1"/>
  <c r="K298" i="11"/>
  <c r="L298" i="11" s="1"/>
  <c r="K297" i="11"/>
  <c r="L297" i="11" s="1"/>
  <c r="K296" i="11"/>
  <c r="L296" i="11" s="1"/>
  <c r="K295" i="11"/>
  <c r="L295" i="11" s="1"/>
  <c r="K294" i="11"/>
  <c r="L294" i="11" s="1"/>
  <c r="K293" i="11"/>
  <c r="L293" i="11" s="1"/>
  <c r="L292" i="11"/>
  <c r="K292" i="11"/>
  <c r="K291" i="11"/>
  <c r="L291" i="11" s="1"/>
  <c r="K290" i="11"/>
  <c r="L290" i="11" s="1"/>
  <c r="K289" i="11"/>
  <c r="L289" i="11" s="1"/>
  <c r="A289" i="1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L288" i="11"/>
  <c r="K288" i="11"/>
  <c r="A288" i="11"/>
  <c r="K287" i="11"/>
  <c r="L287" i="11" s="1"/>
  <c r="L303" i="11" s="1"/>
  <c r="B304" i="11" s="1"/>
  <c r="U3" i="11" s="1"/>
  <c r="B282" i="11"/>
  <c r="K280" i="11"/>
  <c r="L280" i="11" s="1"/>
  <c r="K279" i="11"/>
  <c r="L279" i="11" s="1"/>
  <c r="K278" i="11"/>
  <c r="L278" i="11" s="1"/>
  <c r="K277" i="11"/>
  <c r="L277" i="11" s="1"/>
  <c r="K276" i="11"/>
  <c r="L276" i="11" s="1"/>
  <c r="K275" i="11"/>
  <c r="L275" i="11" s="1"/>
  <c r="K274" i="11"/>
  <c r="L274" i="11" s="1"/>
  <c r="K273" i="11"/>
  <c r="L273" i="11" s="1"/>
  <c r="K272" i="11"/>
  <c r="L272" i="11" s="1"/>
  <c r="K271" i="11"/>
  <c r="L271" i="11" s="1"/>
  <c r="K270" i="11"/>
  <c r="L270" i="11" s="1"/>
  <c r="K269" i="11"/>
  <c r="L269" i="11" s="1"/>
  <c r="L268" i="11"/>
  <c r="K268" i="11"/>
  <c r="K267" i="11"/>
  <c r="L267" i="11" s="1"/>
  <c r="A267" i="1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K266" i="11"/>
  <c r="L266" i="11" s="1"/>
  <c r="B261" i="11"/>
  <c r="K259" i="11"/>
  <c r="L259" i="11" s="1"/>
  <c r="K258" i="11"/>
  <c r="L258" i="11" s="1"/>
  <c r="L257" i="11"/>
  <c r="K257" i="11"/>
  <c r="K256" i="11"/>
  <c r="L256" i="11" s="1"/>
  <c r="K255" i="11"/>
  <c r="L255" i="11" s="1"/>
  <c r="K254" i="11"/>
  <c r="L254" i="11" s="1"/>
  <c r="A254" i="11"/>
  <c r="A255" i="11" s="1"/>
  <c r="A256" i="11" s="1"/>
  <c r="A257" i="11" s="1"/>
  <c r="A258" i="11" s="1"/>
  <c r="A259" i="11" s="1"/>
  <c r="K253" i="11"/>
  <c r="L253" i="11" s="1"/>
  <c r="K252" i="11"/>
  <c r="L252" i="11" s="1"/>
  <c r="K251" i="11"/>
  <c r="L251" i="11" s="1"/>
  <c r="K250" i="11"/>
  <c r="L250" i="11" s="1"/>
  <c r="K249" i="11"/>
  <c r="L249" i="11" s="1"/>
  <c r="K248" i="11"/>
  <c r="L248" i="11" s="1"/>
  <c r="K247" i="11"/>
  <c r="L247" i="11" s="1"/>
  <c r="K246" i="11"/>
  <c r="L246" i="11" s="1"/>
  <c r="A246" i="11"/>
  <c r="A247" i="11" s="1"/>
  <c r="A248" i="11" s="1"/>
  <c r="A249" i="11" s="1"/>
  <c r="A250" i="11" s="1"/>
  <c r="A251" i="11" s="1"/>
  <c r="A252" i="11" s="1"/>
  <c r="A253" i="11" s="1"/>
  <c r="K245" i="11"/>
  <c r="L245" i="11" s="1"/>
  <c r="B240" i="11"/>
  <c r="K238" i="11"/>
  <c r="L238" i="11" s="1"/>
  <c r="K237" i="11"/>
  <c r="L237" i="11" s="1"/>
  <c r="L236" i="11"/>
  <c r="K236" i="11"/>
  <c r="K235" i="11"/>
  <c r="L235" i="11" s="1"/>
  <c r="K234" i="11"/>
  <c r="L234" i="11" s="1"/>
  <c r="L233" i="11"/>
  <c r="K233" i="11"/>
  <c r="K232" i="11"/>
  <c r="L232" i="11" s="1"/>
  <c r="K231" i="11"/>
  <c r="L231" i="11" s="1"/>
  <c r="K230" i="11"/>
  <c r="L230" i="11" s="1"/>
  <c r="L240" i="11" s="1"/>
  <c r="B241" i="11" s="1"/>
  <c r="L229" i="11"/>
  <c r="K229" i="11"/>
  <c r="K228" i="11"/>
  <c r="L228" i="11" s="1"/>
  <c r="K227" i="11"/>
  <c r="L227" i="11" s="1"/>
  <c r="K226" i="11"/>
  <c r="L226" i="11" s="1"/>
  <c r="A226" i="1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K225" i="11"/>
  <c r="L225" i="11" s="1"/>
  <c r="A225" i="11"/>
  <c r="K224" i="11"/>
  <c r="L224" i="11" s="1"/>
  <c r="B219" i="11"/>
  <c r="K217" i="11"/>
  <c r="L217" i="11" s="1"/>
  <c r="L216" i="11"/>
  <c r="K216" i="11"/>
  <c r="L215" i="11"/>
  <c r="K215" i="11"/>
  <c r="K214" i="11"/>
  <c r="L214" i="11" s="1"/>
  <c r="K213" i="11"/>
  <c r="L213" i="11" s="1"/>
  <c r="L212" i="11"/>
  <c r="K212" i="11"/>
  <c r="K211" i="11"/>
  <c r="L211" i="11" s="1"/>
  <c r="K210" i="11"/>
  <c r="L210" i="11" s="1"/>
  <c r="L209" i="11"/>
  <c r="K209" i="11"/>
  <c r="K208" i="11"/>
  <c r="L208" i="11" s="1"/>
  <c r="L207" i="11"/>
  <c r="K207" i="11"/>
  <c r="K206" i="11"/>
  <c r="L206" i="11" s="1"/>
  <c r="K205" i="11"/>
  <c r="L205" i="11" s="1"/>
  <c r="K204" i="11"/>
  <c r="L204" i="11" s="1"/>
  <c r="A204" i="1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K203" i="11"/>
  <c r="L203" i="11" s="1"/>
  <c r="B198" i="11"/>
  <c r="L196" i="11"/>
  <c r="K196" i="11"/>
  <c r="K195" i="11"/>
  <c r="L195" i="11" s="1"/>
  <c r="K194" i="11"/>
  <c r="L194" i="11" s="1"/>
  <c r="K193" i="11"/>
  <c r="L193" i="11" s="1"/>
  <c r="A193" i="11"/>
  <c r="A194" i="11" s="1"/>
  <c r="A195" i="11" s="1"/>
  <c r="A196" i="11" s="1"/>
  <c r="L192" i="11"/>
  <c r="K192" i="11"/>
  <c r="A192" i="11"/>
  <c r="K191" i="11"/>
  <c r="L191" i="11" s="1"/>
  <c r="K190" i="11"/>
  <c r="L190" i="11" s="1"/>
  <c r="K189" i="11"/>
  <c r="L189" i="11" s="1"/>
  <c r="L188" i="11"/>
  <c r="K188" i="11"/>
  <c r="K187" i="11"/>
  <c r="L187" i="11" s="1"/>
  <c r="K186" i="11"/>
  <c r="L186" i="11" s="1"/>
  <c r="L185" i="11"/>
  <c r="K185" i="11"/>
  <c r="K184" i="11"/>
  <c r="L184" i="11" s="1"/>
  <c r="K183" i="11"/>
  <c r="L183" i="11" s="1"/>
  <c r="A183" i="11"/>
  <c r="A184" i="11" s="1"/>
  <c r="A185" i="11" s="1"/>
  <c r="A186" i="11" s="1"/>
  <c r="A187" i="11" s="1"/>
  <c r="A188" i="11" s="1"/>
  <c r="A189" i="11" s="1"/>
  <c r="A190" i="11" s="1"/>
  <c r="A191" i="11" s="1"/>
  <c r="K182" i="11"/>
  <c r="L182" i="11" s="1"/>
  <c r="L198" i="11" s="1"/>
  <c r="B199" i="11" s="1"/>
  <c r="B177" i="11"/>
  <c r="K175" i="11"/>
  <c r="L175" i="11" s="1"/>
  <c r="K174" i="11"/>
  <c r="L174" i="11" s="1"/>
  <c r="K173" i="11"/>
  <c r="L173" i="11" s="1"/>
  <c r="L172" i="11"/>
  <c r="K172" i="11"/>
  <c r="K171" i="11"/>
  <c r="L171" i="11" s="1"/>
  <c r="K170" i="11"/>
  <c r="L170" i="11" s="1"/>
  <c r="K169" i="11"/>
  <c r="L169" i="11" s="1"/>
  <c r="A169" i="11"/>
  <c r="A170" i="11" s="1"/>
  <c r="A171" i="11" s="1"/>
  <c r="A172" i="11" s="1"/>
  <c r="A173" i="11" s="1"/>
  <c r="A174" i="11" s="1"/>
  <c r="A175" i="11" s="1"/>
  <c r="L168" i="11"/>
  <c r="K168" i="11"/>
  <c r="A168" i="11"/>
  <c r="K167" i="11"/>
  <c r="L167" i="11" s="1"/>
  <c r="L166" i="11"/>
  <c r="K166" i="11"/>
  <c r="K165" i="11"/>
  <c r="L165" i="11" s="1"/>
  <c r="L164" i="11"/>
  <c r="K164" i="11"/>
  <c r="K163" i="11"/>
  <c r="L163" i="11" s="1"/>
  <c r="K162" i="11"/>
  <c r="L162" i="11" s="1"/>
  <c r="A162" i="11"/>
  <c r="A163" i="11" s="1"/>
  <c r="A164" i="11" s="1"/>
  <c r="A165" i="11" s="1"/>
  <c r="A166" i="11" s="1"/>
  <c r="A167" i="11" s="1"/>
  <c r="L161" i="11"/>
  <c r="K161" i="11"/>
  <c r="B156" i="11"/>
  <c r="K154" i="11"/>
  <c r="L154" i="11" s="1"/>
  <c r="K153" i="11"/>
  <c r="L153" i="11" s="1"/>
  <c r="L152" i="11"/>
  <c r="K152" i="11"/>
  <c r="L151" i="11"/>
  <c r="K151" i="11"/>
  <c r="K150" i="11"/>
  <c r="L150" i="11" s="1"/>
  <c r="K149" i="11"/>
  <c r="L149" i="11" s="1"/>
  <c r="L148" i="11"/>
  <c r="K148" i="11"/>
  <c r="K147" i="11"/>
  <c r="L147" i="11" s="1"/>
  <c r="K146" i="11"/>
  <c r="L146" i="11" s="1"/>
  <c r="K145" i="11"/>
  <c r="L145" i="11" s="1"/>
  <c r="K144" i="11"/>
  <c r="L144" i="11" s="1"/>
  <c r="A144" i="1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L143" i="11"/>
  <c r="K143" i="11"/>
  <c r="K142" i="11"/>
  <c r="L142" i="11" s="1"/>
  <c r="K141" i="11"/>
  <c r="L141" i="11" s="1"/>
  <c r="A141" i="11"/>
  <c r="A142" i="11" s="1"/>
  <c r="A143" i="11" s="1"/>
  <c r="L140" i="11"/>
  <c r="K140" i="11"/>
  <c r="B135" i="11"/>
  <c r="K133" i="11"/>
  <c r="L133" i="11" s="1"/>
  <c r="K132" i="11"/>
  <c r="L132" i="11" s="1"/>
  <c r="K131" i="11"/>
  <c r="L131" i="11" s="1"/>
  <c r="K130" i="11"/>
  <c r="L130" i="11" s="1"/>
  <c r="K129" i="11"/>
  <c r="L129" i="11" s="1"/>
  <c r="L128" i="11"/>
  <c r="K128" i="11"/>
  <c r="K127" i="11"/>
  <c r="L127" i="11" s="1"/>
  <c r="K126" i="11"/>
  <c r="L126" i="11" s="1"/>
  <c r="K125" i="11"/>
  <c r="L125" i="11" s="1"/>
  <c r="L124" i="11"/>
  <c r="K124" i="11"/>
  <c r="K123" i="11"/>
  <c r="L123" i="11" s="1"/>
  <c r="K122" i="11"/>
  <c r="L122" i="11" s="1"/>
  <c r="K121" i="11"/>
  <c r="L121" i="11" s="1"/>
  <c r="A121" i="1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K120" i="11"/>
  <c r="L120" i="11" s="1"/>
  <c r="A120" i="11"/>
  <c r="K119" i="11"/>
  <c r="L119" i="11" s="1"/>
  <c r="L135" i="11" s="1"/>
  <c r="B136" i="11" s="1"/>
  <c r="B114" i="11"/>
  <c r="K112" i="11"/>
  <c r="L112" i="11" s="1"/>
  <c r="K111" i="11"/>
  <c r="L111" i="11" s="1"/>
  <c r="K110" i="11"/>
  <c r="L110" i="11" s="1"/>
  <c r="K109" i="11"/>
  <c r="L109" i="11" s="1"/>
  <c r="K108" i="11"/>
  <c r="L108" i="11" s="1"/>
  <c r="K107" i="11"/>
  <c r="L107" i="11" s="1"/>
  <c r="K106" i="11"/>
  <c r="L106" i="11" s="1"/>
  <c r="L105" i="11"/>
  <c r="K105" i="11"/>
  <c r="A105" i="11"/>
  <c r="A106" i="11" s="1"/>
  <c r="A107" i="11" s="1"/>
  <c r="A108" i="11" s="1"/>
  <c r="A109" i="11" s="1"/>
  <c r="A110" i="11" s="1"/>
  <c r="A111" i="11" s="1"/>
  <c r="A112" i="11" s="1"/>
  <c r="L104" i="11"/>
  <c r="K104" i="11"/>
  <c r="K103" i="11"/>
  <c r="L103" i="11" s="1"/>
  <c r="K102" i="11"/>
  <c r="L102" i="11" s="1"/>
  <c r="K101" i="11"/>
  <c r="L101" i="11" s="1"/>
  <c r="L100" i="11"/>
  <c r="K100" i="11"/>
  <c r="K99" i="11"/>
  <c r="L99" i="11" s="1"/>
  <c r="A99" i="11"/>
  <c r="A100" i="11" s="1"/>
  <c r="A101" i="11" s="1"/>
  <c r="A102" i="11" s="1"/>
  <c r="A103" i="11" s="1"/>
  <c r="A104" i="11" s="1"/>
  <c r="K98" i="11"/>
  <c r="L98" i="11" s="1"/>
  <c r="B93" i="11"/>
  <c r="L91" i="11"/>
  <c r="K91" i="11"/>
  <c r="K90" i="11"/>
  <c r="L90" i="11" s="1"/>
  <c r="K89" i="11"/>
  <c r="L89" i="11" s="1"/>
  <c r="K88" i="11"/>
  <c r="L88" i="11" s="1"/>
  <c r="K87" i="11"/>
  <c r="L87" i="11" s="1"/>
  <c r="K86" i="11"/>
  <c r="L86" i="11" s="1"/>
  <c r="K85" i="11"/>
  <c r="L85" i="11" s="1"/>
  <c r="K84" i="11"/>
  <c r="L84" i="11" s="1"/>
  <c r="K83" i="11"/>
  <c r="L83" i="11" s="1"/>
  <c r="K82" i="11"/>
  <c r="L82" i="11" s="1"/>
  <c r="A82" i="11"/>
  <c r="A83" i="11" s="1"/>
  <c r="A84" i="11" s="1"/>
  <c r="A85" i="11" s="1"/>
  <c r="A86" i="11" s="1"/>
  <c r="A87" i="11" s="1"/>
  <c r="A88" i="11" s="1"/>
  <c r="A89" i="11" s="1"/>
  <c r="A90" i="11" s="1"/>
  <c r="A91" i="11" s="1"/>
  <c r="K81" i="11"/>
  <c r="L81" i="11" s="1"/>
  <c r="A81" i="11"/>
  <c r="L80" i="11"/>
  <c r="K80" i="11"/>
  <c r="K79" i="11"/>
  <c r="L79" i="11" s="1"/>
  <c r="K78" i="11"/>
  <c r="L78" i="11" s="1"/>
  <c r="A78" i="11"/>
  <c r="A79" i="11" s="1"/>
  <c r="A80" i="11" s="1"/>
  <c r="K77" i="11"/>
  <c r="L77" i="11" s="1"/>
  <c r="B72" i="11"/>
  <c r="K70" i="11"/>
  <c r="L70" i="11" s="1"/>
  <c r="L69" i="11"/>
  <c r="K69" i="11"/>
  <c r="K68" i="11"/>
  <c r="L68" i="11" s="1"/>
  <c r="K67" i="11"/>
  <c r="L67" i="11" s="1"/>
  <c r="K66" i="11"/>
  <c r="L66" i="11" s="1"/>
  <c r="L65" i="11"/>
  <c r="K65" i="11"/>
  <c r="K64" i="11"/>
  <c r="L64" i="11" s="1"/>
  <c r="K63" i="11"/>
  <c r="L63" i="11" s="1"/>
  <c r="K62" i="11"/>
  <c r="L62" i="11" s="1"/>
  <c r="K61" i="11"/>
  <c r="L61" i="11" s="1"/>
  <c r="K60" i="11"/>
  <c r="L60" i="11" s="1"/>
  <c r="K59" i="11"/>
  <c r="L59" i="11" s="1"/>
  <c r="L58" i="11"/>
  <c r="K58" i="11"/>
  <c r="A58" i="1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K57" i="11"/>
  <c r="L57" i="11" s="1"/>
  <c r="A57" i="11"/>
  <c r="L56" i="11"/>
  <c r="K56" i="11"/>
  <c r="B51" i="11"/>
  <c r="K49" i="11"/>
  <c r="L49" i="11" s="1"/>
  <c r="L48" i="11"/>
  <c r="K48" i="11"/>
  <c r="K47" i="11"/>
  <c r="L47" i="11" s="1"/>
  <c r="K46" i="11"/>
  <c r="L46" i="11" s="1"/>
  <c r="L45" i="11"/>
  <c r="K45" i="11"/>
  <c r="K44" i="11"/>
  <c r="L44" i="11" s="1"/>
  <c r="K43" i="11"/>
  <c r="L43" i="11" s="1"/>
  <c r="K42" i="11"/>
  <c r="L42" i="11" s="1"/>
  <c r="K41" i="11"/>
  <c r="L41" i="11" s="1"/>
  <c r="K40" i="11"/>
  <c r="L40" i="11" s="1"/>
  <c r="K39" i="11"/>
  <c r="L39" i="11" s="1"/>
  <c r="K38" i="11"/>
  <c r="L38" i="11" s="1"/>
  <c r="A38" i="1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K37" i="11"/>
  <c r="L37" i="11" s="1"/>
  <c r="A37" i="11"/>
  <c r="K36" i="11"/>
  <c r="L36" i="11" s="1"/>
  <c r="A36" i="11"/>
  <c r="K35" i="11"/>
  <c r="L35" i="11" s="1"/>
  <c r="B30" i="11"/>
  <c r="K28" i="11"/>
  <c r="L28" i="11" s="1"/>
  <c r="A28" i="11"/>
  <c r="L27" i="11"/>
  <c r="L30" i="11" s="1"/>
  <c r="B31" i="11" s="1"/>
  <c r="Q2" i="11" s="1"/>
  <c r="K27" i="11"/>
  <c r="K26" i="11"/>
  <c r="L26" i="11" s="1"/>
  <c r="K25" i="11"/>
  <c r="L25" i="11" s="1"/>
  <c r="A25" i="11"/>
  <c r="A26" i="11" s="1"/>
  <c r="A27" i="11" s="1"/>
  <c r="L24" i="11"/>
  <c r="K24" i="11"/>
  <c r="B19" i="11"/>
  <c r="K17" i="11"/>
  <c r="L17" i="11" s="1"/>
  <c r="K16" i="11"/>
  <c r="L16" i="11" s="1"/>
  <c r="K15" i="11"/>
  <c r="L15" i="11" s="1"/>
  <c r="K14" i="11"/>
  <c r="L14" i="11" s="1"/>
  <c r="A14" i="11"/>
  <c r="A15" i="11" s="1"/>
  <c r="A16" i="11" s="1"/>
  <c r="A17" i="11" s="1"/>
  <c r="L13" i="11"/>
  <c r="K13" i="11"/>
  <c r="D390" i="9"/>
  <c r="B387" i="9"/>
  <c r="K385" i="9"/>
  <c r="L385" i="9" s="1"/>
  <c r="L384" i="9"/>
  <c r="K384" i="9"/>
  <c r="K383" i="9"/>
  <c r="L383" i="9" s="1"/>
  <c r="K382" i="9"/>
  <c r="L382" i="9" s="1"/>
  <c r="K381" i="9"/>
  <c r="L381" i="9" s="1"/>
  <c r="K380" i="9"/>
  <c r="L380" i="9" s="1"/>
  <c r="K379" i="9"/>
  <c r="L379" i="9" s="1"/>
  <c r="K378" i="9"/>
  <c r="L378" i="9" s="1"/>
  <c r="K377" i="9"/>
  <c r="L377" i="9" s="1"/>
  <c r="K376" i="9"/>
  <c r="L376" i="9" s="1"/>
  <c r="K375" i="9"/>
  <c r="L375" i="9" s="1"/>
  <c r="K374" i="9"/>
  <c r="L374" i="9" s="1"/>
  <c r="K373" i="9"/>
  <c r="L373" i="9" s="1"/>
  <c r="K372" i="9"/>
  <c r="L372" i="9" s="1"/>
  <c r="A372" i="9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K371" i="9"/>
  <c r="L371" i="9" s="1"/>
  <c r="B366" i="9"/>
  <c r="L364" i="9"/>
  <c r="K364" i="9"/>
  <c r="K363" i="9"/>
  <c r="L363" i="9" s="1"/>
  <c r="K362" i="9"/>
  <c r="L362" i="9" s="1"/>
  <c r="K361" i="9"/>
  <c r="L361" i="9" s="1"/>
  <c r="L360" i="9"/>
  <c r="K360" i="9"/>
  <c r="K359" i="9"/>
  <c r="L359" i="9" s="1"/>
  <c r="K358" i="9"/>
  <c r="L358" i="9" s="1"/>
  <c r="K357" i="9"/>
  <c r="L357" i="9" s="1"/>
  <c r="K356" i="9"/>
  <c r="L356" i="9" s="1"/>
  <c r="L355" i="9"/>
  <c r="K355" i="9"/>
  <c r="K354" i="9"/>
  <c r="L354" i="9" s="1"/>
  <c r="K353" i="9"/>
  <c r="L353" i="9" s="1"/>
  <c r="K352" i="9"/>
  <c r="L352" i="9" s="1"/>
  <c r="A352" i="9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K351" i="9"/>
  <c r="L351" i="9" s="1"/>
  <c r="A351" i="9"/>
  <c r="K350" i="9"/>
  <c r="L350" i="9" s="1"/>
  <c r="B345" i="9"/>
  <c r="K343" i="9"/>
  <c r="L343" i="9" s="1"/>
  <c r="L342" i="9"/>
  <c r="K342" i="9"/>
  <c r="L341" i="9"/>
  <c r="K341" i="9"/>
  <c r="L340" i="9"/>
  <c r="K340" i="9"/>
  <c r="K339" i="9"/>
  <c r="L339" i="9" s="1"/>
  <c r="K338" i="9"/>
  <c r="L338" i="9" s="1"/>
  <c r="K337" i="9"/>
  <c r="L337" i="9" s="1"/>
  <c r="L336" i="9"/>
  <c r="K336" i="9"/>
  <c r="K335" i="9"/>
  <c r="L335" i="9" s="1"/>
  <c r="K334" i="9"/>
  <c r="L334" i="9" s="1"/>
  <c r="L333" i="9"/>
  <c r="K333" i="9"/>
  <c r="K332" i="9"/>
  <c r="L332" i="9" s="1"/>
  <c r="K331" i="9"/>
  <c r="L331" i="9" s="1"/>
  <c r="K330" i="9"/>
  <c r="L330" i="9" s="1"/>
  <c r="A330" i="9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K329" i="9"/>
  <c r="L329" i="9" s="1"/>
  <c r="B324" i="9"/>
  <c r="L322" i="9"/>
  <c r="K322" i="9"/>
  <c r="K321" i="9"/>
  <c r="L321" i="9" s="1"/>
  <c r="K320" i="9"/>
  <c r="L320" i="9" s="1"/>
  <c r="K319" i="9"/>
  <c r="L319" i="9" s="1"/>
  <c r="L318" i="9"/>
  <c r="K318" i="9"/>
  <c r="L317" i="9"/>
  <c r="K317" i="9"/>
  <c r="L316" i="9"/>
  <c r="K316" i="9"/>
  <c r="K315" i="9"/>
  <c r="L315" i="9" s="1"/>
  <c r="K314" i="9"/>
  <c r="L314" i="9" s="1"/>
  <c r="K313" i="9"/>
  <c r="L313" i="9" s="1"/>
  <c r="L312" i="9"/>
  <c r="K312" i="9"/>
  <c r="K311" i="9"/>
  <c r="L311" i="9" s="1"/>
  <c r="K310" i="9"/>
  <c r="L310" i="9" s="1"/>
  <c r="A310" i="9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K309" i="9"/>
  <c r="L309" i="9" s="1"/>
  <c r="A309" i="9"/>
  <c r="L308" i="9"/>
  <c r="K308" i="9"/>
  <c r="B303" i="9"/>
  <c r="L301" i="9"/>
  <c r="K301" i="9"/>
  <c r="K300" i="9"/>
  <c r="L300" i="9" s="1"/>
  <c r="K299" i="9"/>
  <c r="L299" i="9" s="1"/>
  <c r="L298" i="9"/>
  <c r="K298" i="9"/>
  <c r="K297" i="9"/>
  <c r="L297" i="9" s="1"/>
  <c r="K296" i="9"/>
  <c r="L296" i="9" s="1"/>
  <c r="K295" i="9"/>
  <c r="L295" i="9" s="1"/>
  <c r="L303" i="9" s="1"/>
  <c r="B304" i="9" s="1"/>
  <c r="L294" i="9"/>
  <c r="K294" i="9"/>
  <c r="L293" i="9"/>
  <c r="K293" i="9"/>
  <c r="L292" i="9"/>
  <c r="K292" i="9"/>
  <c r="K291" i="9"/>
  <c r="L291" i="9" s="1"/>
  <c r="K290" i="9"/>
  <c r="L290" i="9" s="1"/>
  <c r="K289" i="9"/>
  <c r="L289" i="9" s="1"/>
  <c r="L288" i="9"/>
  <c r="K288" i="9"/>
  <c r="A288" i="9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K287" i="9"/>
  <c r="L287" i="9" s="1"/>
  <c r="B282" i="9"/>
  <c r="K280" i="9"/>
  <c r="L280" i="9" s="1"/>
  <c r="K279" i="9"/>
  <c r="L279" i="9" s="1"/>
  <c r="K278" i="9"/>
  <c r="L278" i="9" s="1"/>
  <c r="L277" i="9"/>
  <c r="K277" i="9"/>
  <c r="K276" i="9"/>
  <c r="L276" i="9" s="1"/>
  <c r="K275" i="9"/>
  <c r="L275" i="9" s="1"/>
  <c r="L274" i="9"/>
  <c r="K274" i="9"/>
  <c r="K273" i="9"/>
  <c r="L273" i="9" s="1"/>
  <c r="K272" i="9"/>
  <c r="L272" i="9" s="1"/>
  <c r="K271" i="9"/>
  <c r="L271" i="9" s="1"/>
  <c r="L270" i="9"/>
  <c r="K270" i="9"/>
  <c r="L269" i="9"/>
  <c r="K269" i="9"/>
  <c r="L268" i="9"/>
  <c r="K268" i="9"/>
  <c r="K267" i="9"/>
  <c r="L267" i="9" s="1"/>
  <c r="A267" i="9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K266" i="9"/>
  <c r="L266" i="9" s="1"/>
  <c r="B261" i="9"/>
  <c r="K259" i="9"/>
  <c r="L259" i="9" s="1"/>
  <c r="K258" i="9"/>
  <c r="L258" i="9" s="1"/>
  <c r="K257" i="9"/>
  <c r="L257" i="9" s="1"/>
  <c r="L256" i="9"/>
  <c r="K256" i="9"/>
  <c r="K255" i="9"/>
  <c r="L255" i="9" s="1"/>
  <c r="K254" i="9"/>
  <c r="L254" i="9" s="1"/>
  <c r="L253" i="9"/>
  <c r="K253" i="9"/>
  <c r="K252" i="9"/>
  <c r="L252" i="9" s="1"/>
  <c r="K251" i="9"/>
  <c r="L251" i="9" s="1"/>
  <c r="L250" i="9"/>
  <c r="K250" i="9"/>
  <c r="K249" i="9"/>
  <c r="L249" i="9" s="1"/>
  <c r="K248" i="9"/>
  <c r="L248" i="9" s="1"/>
  <c r="K247" i="9"/>
  <c r="L247" i="9" s="1"/>
  <c r="L246" i="9"/>
  <c r="K246" i="9"/>
  <c r="A246" i="9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L245" i="9"/>
  <c r="K245" i="9"/>
  <c r="B240" i="9"/>
  <c r="L238" i="9"/>
  <c r="K238" i="9"/>
  <c r="K237" i="9"/>
  <c r="L237" i="9" s="1"/>
  <c r="K236" i="9"/>
  <c r="L236" i="9" s="1"/>
  <c r="K235" i="9"/>
  <c r="L235" i="9" s="1"/>
  <c r="K234" i="9"/>
  <c r="L234" i="9" s="1"/>
  <c r="K233" i="9"/>
  <c r="L233" i="9" s="1"/>
  <c r="K232" i="9"/>
  <c r="L232" i="9" s="1"/>
  <c r="L240" i="9" s="1"/>
  <c r="B241" i="9" s="1"/>
  <c r="K231" i="9"/>
  <c r="L231" i="9" s="1"/>
  <c r="K230" i="9"/>
  <c r="L230" i="9" s="1"/>
  <c r="L229" i="9"/>
  <c r="K229" i="9"/>
  <c r="K228" i="9"/>
  <c r="L228" i="9" s="1"/>
  <c r="K227" i="9"/>
  <c r="L227" i="9" s="1"/>
  <c r="L226" i="9"/>
  <c r="K226" i="9"/>
  <c r="K225" i="9"/>
  <c r="L225" i="9" s="1"/>
  <c r="A225" i="9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K224" i="9"/>
  <c r="L224" i="9" s="1"/>
  <c r="B219" i="9"/>
  <c r="L217" i="9"/>
  <c r="K217" i="9"/>
  <c r="L216" i="9"/>
  <c r="K216" i="9"/>
  <c r="K215" i="9"/>
  <c r="L215" i="9" s="1"/>
  <c r="K214" i="9"/>
  <c r="L214" i="9" s="1"/>
  <c r="K213" i="9"/>
  <c r="L213" i="9" s="1"/>
  <c r="K212" i="9"/>
  <c r="L212" i="9" s="1"/>
  <c r="K211" i="9"/>
  <c r="L211" i="9" s="1"/>
  <c r="K210" i="9"/>
  <c r="L210" i="9" s="1"/>
  <c r="K209" i="9"/>
  <c r="L209" i="9" s="1"/>
  <c r="K208" i="9"/>
  <c r="L208" i="9" s="1"/>
  <c r="K207" i="9"/>
  <c r="L207" i="9" s="1"/>
  <c r="K206" i="9"/>
  <c r="L206" i="9" s="1"/>
  <c r="A206" i="9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L205" i="9"/>
  <c r="K205" i="9"/>
  <c r="K204" i="9"/>
  <c r="L204" i="9" s="1"/>
  <c r="A204" i="9"/>
  <c r="A205" i="9" s="1"/>
  <c r="K203" i="9"/>
  <c r="L203" i="9" s="1"/>
  <c r="B198" i="9"/>
  <c r="L196" i="9"/>
  <c r="K196" i="9"/>
  <c r="K195" i="9"/>
  <c r="L195" i="9" s="1"/>
  <c r="K194" i="9"/>
  <c r="L194" i="9" s="1"/>
  <c r="L193" i="9"/>
  <c r="K193" i="9"/>
  <c r="K192" i="9"/>
  <c r="L192" i="9" s="1"/>
  <c r="K191" i="9"/>
  <c r="L191" i="9" s="1"/>
  <c r="K190" i="9"/>
  <c r="L190" i="9" s="1"/>
  <c r="K189" i="9"/>
  <c r="L189" i="9" s="1"/>
  <c r="K188" i="9"/>
  <c r="L188" i="9" s="1"/>
  <c r="K187" i="9"/>
  <c r="L187" i="9" s="1"/>
  <c r="K186" i="9"/>
  <c r="L186" i="9" s="1"/>
  <c r="K185" i="9"/>
  <c r="L185" i="9" s="1"/>
  <c r="K184" i="9"/>
  <c r="L184" i="9" s="1"/>
  <c r="K183" i="9"/>
  <c r="L183" i="9" s="1"/>
  <c r="A183" i="9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K182" i="9"/>
  <c r="L182" i="9" s="1"/>
  <c r="B177" i="9"/>
  <c r="K175" i="9"/>
  <c r="L175" i="9" s="1"/>
  <c r="K174" i="9"/>
  <c r="L174" i="9" s="1"/>
  <c r="K173" i="9"/>
  <c r="L173" i="9" s="1"/>
  <c r="L172" i="9"/>
  <c r="K172" i="9"/>
  <c r="K171" i="9"/>
  <c r="L171" i="9" s="1"/>
  <c r="K170" i="9"/>
  <c r="L170" i="9" s="1"/>
  <c r="A170" i="9"/>
  <c r="A171" i="9" s="1"/>
  <c r="A172" i="9" s="1"/>
  <c r="A173" i="9" s="1"/>
  <c r="A174" i="9" s="1"/>
  <c r="A175" i="9" s="1"/>
  <c r="L169" i="9"/>
  <c r="K169" i="9"/>
  <c r="K168" i="9"/>
  <c r="L168" i="9" s="1"/>
  <c r="K167" i="9"/>
  <c r="L167" i="9" s="1"/>
  <c r="L166" i="9"/>
  <c r="K166" i="9"/>
  <c r="K165" i="9"/>
  <c r="L165" i="9" s="1"/>
  <c r="K164" i="9"/>
  <c r="L164" i="9" s="1"/>
  <c r="K163" i="9"/>
  <c r="L163" i="9" s="1"/>
  <c r="K162" i="9"/>
  <c r="L162" i="9" s="1"/>
  <c r="A162" i="9"/>
  <c r="A163" i="9" s="1"/>
  <c r="A164" i="9" s="1"/>
  <c r="A165" i="9" s="1"/>
  <c r="A166" i="9" s="1"/>
  <c r="A167" i="9" s="1"/>
  <c r="A168" i="9" s="1"/>
  <c r="A169" i="9" s="1"/>
  <c r="K161" i="9"/>
  <c r="L161" i="9" s="1"/>
  <c r="B156" i="9"/>
  <c r="L154" i="9"/>
  <c r="K154" i="9"/>
  <c r="L153" i="9"/>
  <c r="K153" i="9"/>
  <c r="L152" i="9"/>
  <c r="K152" i="9"/>
  <c r="K151" i="9"/>
  <c r="L151" i="9" s="1"/>
  <c r="K150" i="9"/>
  <c r="L150" i="9" s="1"/>
  <c r="K149" i="9"/>
  <c r="L149" i="9" s="1"/>
  <c r="L148" i="9"/>
  <c r="K148" i="9"/>
  <c r="K147" i="9"/>
  <c r="L147" i="9" s="1"/>
  <c r="K146" i="9"/>
  <c r="L146" i="9" s="1"/>
  <c r="A146" i="9"/>
  <c r="A147" i="9" s="1"/>
  <c r="A148" i="9" s="1"/>
  <c r="A149" i="9" s="1"/>
  <c r="A150" i="9" s="1"/>
  <c r="A151" i="9" s="1"/>
  <c r="A152" i="9" s="1"/>
  <c r="A153" i="9" s="1"/>
  <c r="A154" i="9" s="1"/>
  <c r="K145" i="9"/>
  <c r="L145" i="9" s="1"/>
  <c r="K144" i="9"/>
  <c r="L144" i="9" s="1"/>
  <c r="K143" i="9"/>
  <c r="L143" i="9" s="1"/>
  <c r="L142" i="9"/>
  <c r="K142" i="9"/>
  <c r="K141" i="9"/>
  <c r="L141" i="9" s="1"/>
  <c r="A141" i="9"/>
  <c r="A142" i="9" s="1"/>
  <c r="A143" i="9" s="1"/>
  <c r="A144" i="9" s="1"/>
  <c r="A145" i="9" s="1"/>
  <c r="K140" i="9"/>
  <c r="L140" i="9" s="1"/>
  <c r="B135" i="9"/>
  <c r="K133" i="9"/>
  <c r="L133" i="9" s="1"/>
  <c r="K132" i="9"/>
  <c r="L132" i="9" s="1"/>
  <c r="K131" i="9"/>
  <c r="L131" i="9" s="1"/>
  <c r="L130" i="9"/>
  <c r="K130" i="9"/>
  <c r="L129" i="9"/>
  <c r="K129" i="9"/>
  <c r="L128" i="9"/>
  <c r="K128" i="9"/>
  <c r="K127" i="9"/>
  <c r="L127" i="9" s="1"/>
  <c r="K126" i="9"/>
  <c r="L126" i="9" s="1"/>
  <c r="K125" i="9"/>
  <c r="L125" i="9" s="1"/>
  <c r="L124" i="9"/>
  <c r="K124" i="9"/>
  <c r="K123" i="9"/>
  <c r="L123" i="9" s="1"/>
  <c r="K122" i="9"/>
  <c r="L122" i="9" s="1"/>
  <c r="A122" i="9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K121" i="9"/>
  <c r="L121" i="9" s="1"/>
  <c r="K120" i="9"/>
  <c r="L120" i="9" s="1"/>
  <c r="A120" i="9"/>
  <c r="A121" i="9" s="1"/>
  <c r="K119" i="9"/>
  <c r="L119" i="9" s="1"/>
  <c r="B114" i="9"/>
  <c r="K112" i="9"/>
  <c r="L112" i="9" s="1"/>
  <c r="K111" i="9"/>
  <c r="L111" i="9" s="1"/>
  <c r="L110" i="9"/>
  <c r="K110" i="9"/>
  <c r="K109" i="9"/>
  <c r="L109" i="9" s="1"/>
  <c r="K108" i="9"/>
  <c r="L108" i="9" s="1"/>
  <c r="K107" i="9"/>
  <c r="L107" i="9" s="1"/>
  <c r="L106" i="9"/>
  <c r="K106" i="9"/>
  <c r="L105" i="9"/>
  <c r="K105" i="9"/>
  <c r="A105" i="9"/>
  <c r="A106" i="9" s="1"/>
  <c r="A107" i="9" s="1"/>
  <c r="A108" i="9" s="1"/>
  <c r="A109" i="9" s="1"/>
  <c r="A110" i="9" s="1"/>
  <c r="A111" i="9" s="1"/>
  <c r="A112" i="9" s="1"/>
  <c r="L104" i="9"/>
  <c r="K104" i="9"/>
  <c r="K103" i="9"/>
  <c r="L103" i="9" s="1"/>
  <c r="K102" i="9"/>
  <c r="L102" i="9" s="1"/>
  <c r="K101" i="9"/>
  <c r="L101" i="9" s="1"/>
  <c r="L100" i="9"/>
  <c r="K100" i="9"/>
  <c r="K99" i="9"/>
  <c r="L99" i="9" s="1"/>
  <c r="A99" i="9"/>
  <c r="A100" i="9" s="1"/>
  <c r="A101" i="9" s="1"/>
  <c r="A102" i="9" s="1"/>
  <c r="A103" i="9" s="1"/>
  <c r="A104" i="9" s="1"/>
  <c r="K98" i="9"/>
  <c r="L98" i="9" s="1"/>
  <c r="B93" i="9"/>
  <c r="K91" i="9"/>
  <c r="L91" i="9" s="1"/>
  <c r="K90" i="9"/>
  <c r="L90" i="9" s="1"/>
  <c r="K89" i="9"/>
  <c r="L89" i="9" s="1"/>
  <c r="K88" i="9"/>
  <c r="L88" i="9" s="1"/>
  <c r="K87" i="9"/>
  <c r="L87" i="9" s="1"/>
  <c r="L86" i="9"/>
  <c r="K86" i="9"/>
  <c r="K85" i="9"/>
  <c r="L85" i="9" s="1"/>
  <c r="K84" i="9"/>
  <c r="L84" i="9" s="1"/>
  <c r="K83" i="9"/>
  <c r="L83" i="9" s="1"/>
  <c r="L82" i="9"/>
  <c r="K82" i="9"/>
  <c r="L81" i="9"/>
  <c r="K81" i="9"/>
  <c r="A81" i="9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L80" i="9"/>
  <c r="L93" i="9" s="1"/>
  <c r="B94" i="9" s="1"/>
  <c r="K80" i="9"/>
  <c r="K79" i="9"/>
  <c r="L79" i="9" s="1"/>
  <c r="K78" i="9"/>
  <c r="L78" i="9" s="1"/>
  <c r="A78" i="9"/>
  <c r="A79" i="9" s="1"/>
  <c r="A80" i="9" s="1"/>
  <c r="K77" i="9"/>
  <c r="L77" i="9" s="1"/>
  <c r="B72" i="9"/>
  <c r="K70" i="9"/>
  <c r="L70" i="9" s="1"/>
  <c r="K69" i="9"/>
  <c r="L69" i="9" s="1"/>
  <c r="K68" i="9"/>
  <c r="L68" i="9" s="1"/>
  <c r="K67" i="9"/>
  <c r="L67" i="9" s="1"/>
  <c r="K66" i="9"/>
  <c r="L66" i="9" s="1"/>
  <c r="K65" i="9"/>
  <c r="L65" i="9" s="1"/>
  <c r="K64" i="9"/>
  <c r="L64" i="9" s="1"/>
  <c r="K63" i="9"/>
  <c r="L63" i="9" s="1"/>
  <c r="L62" i="9"/>
  <c r="K62" i="9"/>
  <c r="K61" i="9"/>
  <c r="L61" i="9" s="1"/>
  <c r="K60" i="9"/>
  <c r="L60" i="9" s="1"/>
  <c r="K59" i="9"/>
  <c r="L59" i="9" s="1"/>
  <c r="L58" i="9"/>
  <c r="K58" i="9"/>
  <c r="A58" i="9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L57" i="9"/>
  <c r="K57" i="9"/>
  <c r="A57" i="9"/>
  <c r="L56" i="9"/>
  <c r="K56" i="9"/>
  <c r="B51" i="9"/>
  <c r="K49" i="9"/>
  <c r="L49" i="9" s="1"/>
  <c r="K48" i="9"/>
  <c r="L48" i="9" s="1"/>
  <c r="K47" i="9"/>
  <c r="L47" i="9" s="1"/>
  <c r="K46" i="9"/>
  <c r="L46" i="9" s="1"/>
  <c r="K45" i="9"/>
  <c r="L45" i="9" s="1"/>
  <c r="K44" i="9"/>
  <c r="L44" i="9" s="1"/>
  <c r="K43" i="9"/>
  <c r="L43" i="9" s="1"/>
  <c r="K42" i="9"/>
  <c r="L42" i="9" s="1"/>
  <c r="K41" i="9"/>
  <c r="L41" i="9" s="1"/>
  <c r="K40" i="9"/>
  <c r="L40" i="9" s="1"/>
  <c r="K39" i="9"/>
  <c r="L39" i="9" s="1"/>
  <c r="L38" i="9"/>
  <c r="K38" i="9"/>
  <c r="K37" i="9"/>
  <c r="L37" i="9" s="1"/>
  <c r="K36" i="9"/>
  <c r="L36" i="9" s="1"/>
  <c r="A36" i="9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L35" i="9"/>
  <c r="K35" i="9"/>
  <c r="B30" i="9"/>
  <c r="K28" i="9"/>
  <c r="L28" i="9" s="1"/>
  <c r="K27" i="9"/>
  <c r="L27" i="9" s="1"/>
  <c r="L26" i="9"/>
  <c r="K26" i="9"/>
  <c r="K25" i="9"/>
  <c r="L25" i="9" s="1"/>
  <c r="A25" i="9"/>
  <c r="A26" i="9" s="1"/>
  <c r="A27" i="9" s="1"/>
  <c r="A28" i="9" s="1"/>
  <c r="K24" i="9"/>
  <c r="L24" i="9" s="1"/>
  <c r="L30" i="9" s="1"/>
  <c r="B31" i="9" s="1"/>
  <c r="Q2" i="9" s="1"/>
  <c r="B19" i="9"/>
  <c r="K17" i="9"/>
  <c r="L17" i="9" s="1"/>
  <c r="K16" i="9"/>
  <c r="L16" i="9" s="1"/>
  <c r="K15" i="9"/>
  <c r="L15" i="9" s="1"/>
  <c r="L14" i="9"/>
  <c r="K14" i="9"/>
  <c r="A14" i="9"/>
  <c r="A15" i="9" s="1"/>
  <c r="A16" i="9" s="1"/>
  <c r="A17" i="9" s="1"/>
  <c r="L13" i="9"/>
  <c r="K13" i="9"/>
  <c r="D390" i="8"/>
  <c r="B387" i="8"/>
  <c r="K385" i="8"/>
  <c r="L385" i="8" s="1"/>
  <c r="L384" i="8"/>
  <c r="K384" i="8"/>
  <c r="K383" i="8"/>
  <c r="L383" i="8" s="1"/>
  <c r="K382" i="8"/>
  <c r="L382" i="8" s="1"/>
  <c r="K381" i="8"/>
  <c r="L381" i="8" s="1"/>
  <c r="K380" i="8"/>
  <c r="L380" i="8" s="1"/>
  <c r="K379" i="8"/>
  <c r="L379" i="8" s="1"/>
  <c r="K378" i="8"/>
  <c r="L378" i="8" s="1"/>
  <c r="K377" i="8"/>
  <c r="L377" i="8" s="1"/>
  <c r="K376" i="8"/>
  <c r="L376" i="8" s="1"/>
  <c r="L375" i="8"/>
  <c r="K375" i="8"/>
  <c r="K374" i="8"/>
  <c r="L374" i="8" s="1"/>
  <c r="K373" i="8"/>
  <c r="L373" i="8" s="1"/>
  <c r="A373" i="8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K372" i="8"/>
  <c r="L372" i="8" s="1"/>
  <c r="A372" i="8"/>
  <c r="L371" i="8"/>
  <c r="K371" i="8"/>
  <c r="B366" i="8"/>
  <c r="L364" i="8"/>
  <c r="K364" i="8"/>
  <c r="K363" i="8"/>
  <c r="L363" i="8" s="1"/>
  <c r="K362" i="8"/>
  <c r="L362" i="8" s="1"/>
  <c r="K361" i="8"/>
  <c r="L361" i="8" s="1"/>
  <c r="L360" i="8"/>
  <c r="K360" i="8"/>
  <c r="K359" i="8"/>
  <c r="L359" i="8" s="1"/>
  <c r="K358" i="8"/>
  <c r="L358" i="8" s="1"/>
  <c r="K357" i="8"/>
  <c r="L357" i="8" s="1"/>
  <c r="A357" i="8"/>
  <c r="A358" i="8" s="1"/>
  <c r="A359" i="8" s="1"/>
  <c r="A360" i="8" s="1"/>
  <c r="A361" i="8" s="1"/>
  <c r="A362" i="8" s="1"/>
  <c r="A363" i="8" s="1"/>
  <c r="A364" i="8" s="1"/>
  <c r="L356" i="8"/>
  <c r="K356" i="8"/>
  <c r="K355" i="8"/>
  <c r="L355" i="8" s="1"/>
  <c r="K354" i="8"/>
  <c r="L354" i="8" s="1"/>
  <c r="K353" i="8"/>
  <c r="L353" i="8" s="1"/>
  <c r="K352" i="8"/>
  <c r="L352" i="8" s="1"/>
  <c r="A352" i="8"/>
  <c r="A353" i="8" s="1"/>
  <c r="A354" i="8" s="1"/>
  <c r="A355" i="8" s="1"/>
  <c r="A356" i="8" s="1"/>
  <c r="L351" i="8"/>
  <c r="K351" i="8"/>
  <c r="A351" i="8"/>
  <c r="K350" i="8"/>
  <c r="L350" i="8" s="1"/>
  <c r="B345" i="8"/>
  <c r="K343" i="8"/>
  <c r="L343" i="8" s="1"/>
  <c r="K342" i="8"/>
  <c r="L342" i="8" s="1"/>
  <c r="L341" i="8"/>
  <c r="K341" i="8"/>
  <c r="L340" i="8"/>
  <c r="K340" i="8"/>
  <c r="L339" i="8"/>
  <c r="K339" i="8"/>
  <c r="K338" i="8"/>
  <c r="L338" i="8" s="1"/>
  <c r="K337" i="8"/>
  <c r="L337" i="8" s="1"/>
  <c r="L336" i="8"/>
  <c r="K336" i="8"/>
  <c r="K335" i="8"/>
  <c r="L335" i="8" s="1"/>
  <c r="K334" i="8"/>
  <c r="L334" i="8" s="1"/>
  <c r="A334" i="8"/>
  <c r="A335" i="8" s="1"/>
  <c r="A336" i="8" s="1"/>
  <c r="A337" i="8" s="1"/>
  <c r="A338" i="8" s="1"/>
  <c r="A339" i="8" s="1"/>
  <c r="A340" i="8" s="1"/>
  <c r="A341" i="8" s="1"/>
  <c r="A342" i="8" s="1"/>
  <c r="A343" i="8" s="1"/>
  <c r="K333" i="8"/>
  <c r="L333" i="8" s="1"/>
  <c r="A333" i="8"/>
  <c r="L332" i="8"/>
  <c r="K332" i="8"/>
  <c r="K331" i="8"/>
  <c r="L331" i="8" s="1"/>
  <c r="K330" i="8"/>
  <c r="L330" i="8" s="1"/>
  <c r="A330" i="8"/>
  <c r="A331" i="8" s="1"/>
  <c r="A332" i="8" s="1"/>
  <c r="K329" i="8"/>
  <c r="L329" i="8" s="1"/>
  <c r="L345" i="8" s="1"/>
  <c r="B346" i="8" s="1"/>
  <c r="B324" i="8"/>
  <c r="K322" i="8"/>
  <c r="L322" i="8" s="1"/>
  <c r="K321" i="8"/>
  <c r="L321" i="8" s="1"/>
  <c r="K320" i="8"/>
  <c r="L320" i="8" s="1"/>
  <c r="K319" i="8"/>
  <c r="L319" i="8" s="1"/>
  <c r="K318" i="8"/>
  <c r="L318" i="8" s="1"/>
  <c r="L317" i="8"/>
  <c r="K317" i="8"/>
  <c r="L316" i="8"/>
  <c r="K316" i="8"/>
  <c r="L315" i="8"/>
  <c r="K315" i="8"/>
  <c r="K314" i="8"/>
  <c r="L314" i="8" s="1"/>
  <c r="K313" i="8"/>
  <c r="L313" i="8" s="1"/>
  <c r="L312" i="8"/>
  <c r="K312" i="8"/>
  <c r="K311" i="8"/>
  <c r="L311" i="8" s="1"/>
  <c r="K310" i="8"/>
  <c r="L310" i="8" s="1"/>
  <c r="L309" i="8"/>
  <c r="K309" i="8"/>
  <c r="A309" i="8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K308" i="8"/>
  <c r="L308" i="8" s="1"/>
  <c r="B303" i="8"/>
  <c r="K301" i="8"/>
  <c r="L301" i="8" s="1"/>
  <c r="K300" i="8"/>
  <c r="L300" i="8" s="1"/>
  <c r="K299" i="8"/>
  <c r="L299" i="8" s="1"/>
  <c r="K298" i="8"/>
  <c r="L298" i="8" s="1"/>
  <c r="K297" i="8"/>
  <c r="L297" i="8" s="1"/>
  <c r="K296" i="8"/>
  <c r="L296" i="8" s="1"/>
  <c r="K295" i="8"/>
  <c r="L295" i="8" s="1"/>
  <c r="K294" i="8"/>
  <c r="L294" i="8" s="1"/>
  <c r="A294" i="8"/>
  <c r="A295" i="8" s="1"/>
  <c r="A296" i="8" s="1"/>
  <c r="A297" i="8" s="1"/>
  <c r="A298" i="8" s="1"/>
  <c r="A299" i="8" s="1"/>
  <c r="A300" i="8" s="1"/>
  <c r="A301" i="8" s="1"/>
  <c r="L293" i="8"/>
  <c r="K293" i="8"/>
  <c r="A293" i="8"/>
  <c r="L292" i="8"/>
  <c r="K292" i="8"/>
  <c r="K291" i="8"/>
  <c r="L291" i="8" s="1"/>
  <c r="K290" i="8"/>
  <c r="L290" i="8" s="1"/>
  <c r="K289" i="8"/>
  <c r="L289" i="8" s="1"/>
  <c r="A289" i="8"/>
  <c r="A290" i="8" s="1"/>
  <c r="A291" i="8" s="1"/>
  <c r="A292" i="8" s="1"/>
  <c r="L288" i="8"/>
  <c r="K288" i="8"/>
  <c r="A288" i="8"/>
  <c r="K287" i="8"/>
  <c r="L287" i="8" s="1"/>
  <c r="B282" i="8"/>
  <c r="K280" i="8"/>
  <c r="L280" i="8" s="1"/>
  <c r="K279" i="8"/>
  <c r="L279" i="8" s="1"/>
  <c r="K278" i="8"/>
  <c r="L278" i="8" s="1"/>
  <c r="K277" i="8"/>
  <c r="L277" i="8" s="1"/>
  <c r="K276" i="8"/>
  <c r="L276" i="8" s="1"/>
  <c r="K275" i="8"/>
  <c r="L275" i="8" s="1"/>
  <c r="K274" i="8"/>
  <c r="L274" i="8" s="1"/>
  <c r="K273" i="8"/>
  <c r="L273" i="8" s="1"/>
  <c r="K272" i="8"/>
  <c r="L272" i="8" s="1"/>
  <c r="K271" i="8"/>
  <c r="L271" i="8" s="1"/>
  <c r="K270" i="8"/>
  <c r="L270" i="8" s="1"/>
  <c r="L269" i="8"/>
  <c r="K269" i="8"/>
  <c r="L268" i="8"/>
  <c r="K268" i="8"/>
  <c r="K267" i="8"/>
  <c r="L267" i="8" s="1"/>
  <c r="A267" i="8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K266" i="8"/>
  <c r="L266" i="8" s="1"/>
  <c r="B261" i="8"/>
  <c r="L259" i="8"/>
  <c r="K259" i="8"/>
  <c r="K258" i="8"/>
  <c r="L258" i="8" s="1"/>
  <c r="K257" i="8"/>
  <c r="L257" i="8" s="1"/>
  <c r="K256" i="8"/>
  <c r="L256" i="8" s="1"/>
  <c r="K255" i="8"/>
  <c r="L255" i="8" s="1"/>
  <c r="K254" i="8"/>
  <c r="L254" i="8" s="1"/>
  <c r="K253" i="8"/>
  <c r="L253" i="8" s="1"/>
  <c r="K252" i="8"/>
  <c r="L252" i="8" s="1"/>
  <c r="K251" i="8"/>
  <c r="L251" i="8" s="1"/>
  <c r="K250" i="8"/>
  <c r="L250" i="8" s="1"/>
  <c r="K249" i="8"/>
  <c r="L249" i="8" s="1"/>
  <c r="K248" i="8"/>
  <c r="L248" i="8" s="1"/>
  <c r="K247" i="8"/>
  <c r="L247" i="8" s="1"/>
  <c r="K246" i="8"/>
  <c r="L246" i="8" s="1"/>
  <c r="A246" i="8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L245" i="8"/>
  <c r="K245" i="8"/>
  <c r="B240" i="8"/>
  <c r="K238" i="8"/>
  <c r="L238" i="8" s="1"/>
  <c r="K237" i="8"/>
  <c r="L237" i="8" s="1"/>
  <c r="K236" i="8"/>
  <c r="L236" i="8" s="1"/>
  <c r="L235" i="8"/>
  <c r="K235" i="8"/>
  <c r="K234" i="8"/>
  <c r="L234" i="8" s="1"/>
  <c r="K233" i="8"/>
  <c r="L233" i="8" s="1"/>
  <c r="K232" i="8"/>
  <c r="L232" i="8" s="1"/>
  <c r="L231" i="8"/>
  <c r="K231" i="8"/>
  <c r="K230" i="8"/>
  <c r="L230" i="8" s="1"/>
  <c r="L229" i="8"/>
  <c r="K229" i="8"/>
  <c r="K228" i="8"/>
  <c r="L228" i="8" s="1"/>
  <c r="K227" i="8"/>
  <c r="L227" i="8" s="1"/>
  <c r="K226" i="8"/>
  <c r="L226" i="8" s="1"/>
  <c r="A226" i="8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K225" i="8"/>
  <c r="L225" i="8" s="1"/>
  <c r="A225" i="8"/>
  <c r="K224" i="8"/>
  <c r="L224" i="8" s="1"/>
  <c r="B219" i="8"/>
  <c r="L217" i="8"/>
  <c r="K217" i="8"/>
  <c r="K216" i="8"/>
  <c r="L216" i="8" s="1"/>
  <c r="K215" i="8"/>
  <c r="L215" i="8" s="1"/>
  <c r="K214" i="8"/>
  <c r="L214" i="8" s="1"/>
  <c r="K213" i="8"/>
  <c r="L213" i="8" s="1"/>
  <c r="K212" i="8"/>
  <c r="L212" i="8" s="1"/>
  <c r="L211" i="8"/>
  <c r="K211" i="8"/>
  <c r="K210" i="8"/>
  <c r="L210" i="8" s="1"/>
  <c r="K209" i="8"/>
  <c r="L209" i="8" s="1"/>
  <c r="K208" i="8"/>
  <c r="L208" i="8" s="1"/>
  <c r="K207" i="8"/>
  <c r="L207" i="8" s="1"/>
  <c r="K206" i="8"/>
  <c r="L206" i="8" s="1"/>
  <c r="K205" i="8"/>
  <c r="L205" i="8" s="1"/>
  <c r="K204" i="8"/>
  <c r="L204" i="8" s="1"/>
  <c r="A204" i="8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K203" i="8"/>
  <c r="L203" i="8" s="1"/>
  <c r="L219" i="8" s="1"/>
  <c r="B220" i="8" s="1"/>
  <c r="B198" i="8"/>
  <c r="L196" i="8"/>
  <c r="K196" i="8"/>
  <c r="K195" i="8"/>
  <c r="L195" i="8" s="1"/>
  <c r="K194" i="8"/>
  <c r="L194" i="8" s="1"/>
  <c r="K193" i="8"/>
  <c r="L193" i="8" s="1"/>
  <c r="L192" i="8"/>
  <c r="K192" i="8"/>
  <c r="L191" i="8"/>
  <c r="K191" i="8"/>
  <c r="K190" i="8"/>
  <c r="L190" i="8" s="1"/>
  <c r="K189" i="8"/>
  <c r="L189" i="8" s="1"/>
  <c r="K188" i="8"/>
  <c r="L188" i="8" s="1"/>
  <c r="L187" i="8"/>
  <c r="K187" i="8"/>
  <c r="K186" i="8"/>
  <c r="L186" i="8" s="1"/>
  <c r="K185" i="8"/>
  <c r="L185" i="8" s="1"/>
  <c r="K184" i="8"/>
  <c r="L184" i="8" s="1"/>
  <c r="L183" i="8"/>
  <c r="K183" i="8"/>
  <c r="A183" i="8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K182" i="8"/>
  <c r="L182" i="8" s="1"/>
  <c r="B177" i="8"/>
  <c r="K175" i="8"/>
  <c r="L175" i="8" s="1"/>
  <c r="K174" i="8"/>
  <c r="L174" i="8" s="1"/>
  <c r="K173" i="8"/>
  <c r="L173" i="8" s="1"/>
  <c r="L172" i="8"/>
  <c r="K172" i="8"/>
  <c r="K171" i="8"/>
  <c r="L171" i="8" s="1"/>
  <c r="K170" i="8"/>
  <c r="L170" i="8" s="1"/>
  <c r="K169" i="8"/>
  <c r="L169" i="8" s="1"/>
  <c r="L168" i="8"/>
  <c r="K168" i="8"/>
  <c r="K167" i="8"/>
  <c r="L167" i="8" s="1"/>
  <c r="L166" i="8"/>
  <c r="K166" i="8"/>
  <c r="K165" i="8"/>
  <c r="L165" i="8" s="1"/>
  <c r="K164" i="8"/>
  <c r="L164" i="8" s="1"/>
  <c r="L163" i="8"/>
  <c r="K163" i="8"/>
  <c r="K162" i="8"/>
  <c r="L162" i="8" s="1"/>
  <c r="A162" i="8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L161" i="8"/>
  <c r="K161" i="8"/>
  <c r="B156" i="8"/>
  <c r="K154" i="8"/>
  <c r="L154" i="8" s="1"/>
  <c r="L153" i="8"/>
  <c r="K153" i="8"/>
  <c r="L152" i="8"/>
  <c r="K152" i="8"/>
  <c r="K151" i="8"/>
  <c r="L151" i="8" s="1"/>
  <c r="K150" i="8"/>
  <c r="L150" i="8" s="1"/>
  <c r="K149" i="8"/>
  <c r="L149" i="8" s="1"/>
  <c r="L148" i="8"/>
  <c r="K148" i="8"/>
  <c r="K147" i="8"/>
  <c r="L147" i="8" s="1"/>
  <c r="K146" i="8"/>
  <c r="L146" i="8" s="1"/>
  <c r="K145" i="8"/>
  <c r="L145" i="8" s="1"/>
  <c r="A145" i="8"/>
  <c r="A146" i="8" s="1"/>
  <c r="A147" i="8" s="1"/>
  <c r="A148" i="8" s="1"/>
  <c r="A149" i="8" s="1"/>
  <c r="A150" i="8" s="1"/>
  <c r="A151" i="8" s="1"/>
  <c r="A152" i="8" s="1"/>
  <c r="A153" i="8" s="1"/>
  <c r="A154" i="8" s="1"/>
  <c r="K144" i="8"/>
  <c r="L144" i="8" s="1"/>
  <c r="L143" i="8"/>
  <c r="K143" i="8"/>
  <c r="K142" i="8"/>
  <c r="L142" i="8" s="1"/>
  <c r="K141" i="8"/>
  <c r="L141" i="8" s="1"/>
  <c r="A141" i="8"/>
  <c r="A142" i="8" s="1"/>
  <c r="A143" i="8" s="1"/>
  <c r="A144" i="8" s="1"/>
  <c r="K140" i="8"/>
  <c r="L140" i="8" s="1"/>
  <c r="B135" i="8"/>
  <c r="K133" i="8"/>
  <c r="L133" i="8" s="1"/>
  <c r="K132" i="8"/>
  <c r="L132" i="8" s="1"/>
  <c r="K131" i="8"/>
  <c r="L131" i="8" s="1"/>
  <c r="K130" i="8"/>
  <c r="L130" i="8" s="1"/>
  <c r="L129" i="8"/>
  <c r="K129" i="8"/>
  <c r="L128" i="8"/>
  <c r="K128" i="8"/>
  <c r="K127" i="8"/>
  <c r="L127" i="8" s="1"/>
  <c r="K126" i="8"/>
  <c r="L126" i="8" s="1"/>
  <c r="K125" i="8"/>
  <c r="L125" i="8" s="1"/>
  <c r="L124" i="8"/>
  <c r="K124" i="8"/>
  <c r="K123" i="8"/>
  <c r="L123" i="8" s="1"/>
  <c r="L122" i="8"/>
  <c r="K122" i="8"/>
  <c r="K121" i="8"/>
  <c r="L121" i="8" s="1"/>
  <c r="A121" i="8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K120" i="8"/>
  <c r="L120" i="8" s="1"/>
  <c r="A120" i="8"/>
  <c r="L119" i="8"/>
  <c r="K119" i="8"/>
  <c r="B114" i="8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L105" i="8"/>
  <c r="K105" i="8"/>
  <c r="L104" i="8"/>
  <c r="K104" i="8"/>
  <c r="L103" i="8"/>
  <c r="K103" i="8"/>
  <c r="K102" i="8"/>
  <c r="L102" i="8" s="1"/>
  <c r="K101" i="8"/>
  <c r="L101" i="8" s="1"/>
  <c r="L100" i="8"/>
  <c r="K100" i="8"/>
  <c r="K99" i="8"/>
  <c r="L99" i="8" s="1"/>
  <c r="A99" i="8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L98" i="8"/>
  <c r="K98" i="8"/>
  <c r="B93" i="8"/>
  <c r="K91" i="8"/>
  <c r="L91" i="8" s="1"/>
  <c r="K90" i="8"/>
  <c r="L90" i="8" s="1"/>
  <c r="K89" i="8"/>
  <c r="L89" i="8" s="1"/>
  <c r="K88" i="8"/>
  <c r="L88" i="8" s="1"/>
  <c r="K87" i="8"/>
  <c r="L87" i="8" s="1"/>
  <c r="L86" i="8"/>
  <c r="K86" i="8"/>
  <c r="K85" i="8"/>
  <c r="L85" i="8" s="1"/>
  <c r="K84" i="8"/>
  <c r="L84" i="8" s="1"/>
  <c r="K83" i="8"/>
  <c r="L83" i="8" s="1"/>
  <c r="K82" i="8"/>
  <c r="L82" i="8" s="1"/>
  <c r="L81" i="8"/>
  <c r="K81" i="8"/>
  <c r="A81" i="8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L80" i="8"/>
  <c r="K80" i="8"/>
  <c r="K79" i="8"/>
  <c r="L79" i="8" s="1"/>
  <c r="K78" i="8"/>
  <c r="L78" i="8" s="1"/>
  <c r="A78" i="8"/>
  <c r="A79" i="8" s="1"/>
  <c r="A80" i="8" s="1"/>
  <c r="K77" i="8"/>
  <c r="L77" i="8" s="1"/>
  <c r="B72" i="8"/>
  <c r="K70" i="8"/>
  <c r="L70" i="8" s="1"/>
  <c r="L69" i="8"/>
  <c r="K69" i="8"/>
  <c r="K68" i="8"/>
  <c r="L68" i="8" s="1"/>
  <c r="K67" i="8"/>
  <c r="L67" i="8" s="1"/>
  <c r="K66" i="8"/>
  <c r="L66" i="8" s="1"/>
  <c r="K65" i="8"/>
  <c r="L65" i="8" s="1"/>
  <c r="K64" i="8"/>
  <c r="L64" i="8" s="1"/>
  <c r="K63" i="8"/>
  <c r="L63" i="8" s="1"/>
  <c r="K62" i="8"/>
  <c r="L62" i="8" s="1"/>
  <c r="K61" i="8"/>
  <c r="L61" i="8" s="1"/>
  <c r="K60" i="8"/>
  <c r="L60" i="8" s="1"/>
  <c r="K59" i="8"/>
  <c r="L59" i="8" s="1"/>
  <c r="L58" i="8"/>
  <c r="K58" i="8"/>
  <c r="A58" i="8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L57" i="8"/>
  <c r="K57" i="8"/>
  <c r="A57" i="8"/>
  <c r="L56" i="8"/>
  <c r="K56" i="8"/>
  <c r="B51" i="8"/>
  <c r="K49" i="8"/>
  <c r="L49" i="8" s="1"/>
  <c r="K48" i="8"/>
  <c r="L48" i="8" s="1"/>
  <c r="L47" i="8"/>
  <c r="K47" i="8"/>
  <c r="K46" i="8"/>
  <c r="L46" i="8" s="1"/>
  <c r="K45" i="8"/>
  <c r="L45" i="8" s="1"/>
  <c r="K44" i="8"/>
  <c r="L44" i="8" s="1"/>
  <c r="L43" i="8"/>
  <c r="K43" i="8"/>
  <c r="K42" i="8"/>
  <c r="L42" i="8" s="1"/>
  <c r="A42" i="8"/>
  <c r="A43" i="8" s="1"/>
  <c r="A44" i="8" s="1"/>
  <c r="A45" i="8" s="1"/>
  <c r="A46" i="8" s="1"/>
  <c r="A47" i="8" s="1"/>
  <c r="A48" i="8" s="1"/>
  <c r="A49" i="8" s="1"/>
  <c r="L41" i="8"/>
  <c r="K41" i="8"/>
  <c r="K40" i="8"/>
  <c r="L40" i="8" s="1"/>
  <c r="K39" i="8"/>
  <c r="L39" i="8" s="1"/>
  <c r="K38" i="8"/>
  <c r="L38" i="8" s="1"/>
  <c r="K37" i="8"/>
  <c r="L37" i="8" s="1"/>
  <c r="K36" i="8"/>
  <c r="L36" i="8" s="1"/>
  <c r="A36" i="8"/>
  <c r="A37" i="8" s="1"/>
  <c r="A38" i="8" s="1"/>
  <c r="A39" i="8" s="1"/>
  <c r="A40" i="8" s="1"/>
  <c r="A41" i="8" s="1"/>
  <c r="K35" i="8"/>
  <c r="L35" i="8" s="1"/>
  <c r="B30" i="8"/>
  <c r="K28" i="8"/>
  <c r="L28" i="8" s="1"/>
  <c r="K27" i="8"/>
  <c r="L27" i="8" s="1"/>
  <c r="K26" i="8"/>
  <c r="L26" i="8" s="1"/>
  <c r="K25" i="8"/>
  <c r="L25" i="8" s="1"/>
  <c r="A25" i="8"/>
  <c r="A26" i="8" s="1"/>
  <c r="A27" i="8" s="1"/>
  <c r="A28" i="8" s="1"/>
  <c r="K24" i="8"/>
  <c r="L24" i="8" s="1"/>
  <c r="L30" i="8" s="1"/>
  <c r="B31" i="8" s="1"/>
  <c r="Q2" i="8" s="1"/>
  <c r="B19" i="8"/>
  <c r="K17" i="8"/>
  <c r="L17" i="8" s="1"/>
  <c r="K16" i="8"/>
  <c r="L16" i="8" s="1"/>
  <c r="K15" i="8"/>
  <c r="L15" i="8" s="1"/>
  <c r="K14" i="8"/>
  <c r="L14" i="8" s="1"/>
  <c r="A14" i="8"/>
  <c r="A15" i="8" s="1"/>
  <c r="A16" i="8" s="1"/>
  <c r="A17" i="8" s="1"/>
  <c r="L13" i="8"/>
  <c r="K13" i="8"/>
  <c r="D390" i="7"/>
  <c r="B387" i="7"/>
  <c r="K385" i="7"/>
  <c r="L385" i="7" s="1"/>
  <c r="L384" i="7"/>
  <c r="K384" i="7"/>
  <c r="L383" i="7"/>
  <c r="K383" i="7"/>
  <c r="K382" i="7"/>
  <c r="L382" i="7" s="1"/>
  <c r="K381" i="7"/>
  <c r="L381" i="7" s="1"/>
  <c r="K380" i="7"/>
  <c r="L380" i="7" s="1"/>
  <c r="K379" i="7"/>
  <c r="L379" i="7" s="1"/>
  <c r="K378" i="7"/>
  <c r="L378" i="7" s="1"/>
  <c r="K377" i="7"/>
  <c r="L377" i="7" s="1"/>
  <c r="L376" i="7"/>
  <c r="K376" i="7"/>
  <c r="K375" i="7"/>
  <c r="L375" i="7" s="1"/>
  <c r="K374" i="7"/>
  <c r="L374" i="7" s="1"/>
  <c r="L373" i="7"/>
  <c r="K373" i="7"/>
  <c r="K372" i="7"/>
  <c r="L372" i="7" s="1"/>
  <c r="A372" i="7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K371" i="7"/>
  <c r="L371" i="7" s="1"/>
  <c r="B366" i="7"/>
  <c r="L364" i="7"/>
  <c r="K364" i="7"/>
  <c r="K363" i="7"/>
  <c r="L363" i="7" s="1"/>
  <c r="K362" i="7"/>
  <c r="L362" i="7" s="1"/>
  <c r="K361" i="7"/>
  <c r="L361" i="7" s="1"/>
  <c r="L360" i="7"/>
  <c r="K360" i="7"/>
  <c r="L359" i="7"/>
  <c r="K359" i="7"/>
  <c r="K358" i="7"/>
  <c r="L358" i="7" s="1"/>
  <c r="K357" i="7"/>
  <c r="L357" i="7" s="1"/>
  <c r="K356" i="7"/>
  <c r="L356" i="7" s="1"/>
  <c r="K355" i="7"/>
  <c r="L355" i="7" s="1"/>
  <c r="L366" i="7" s="1"/>
  <c r="B367" i="7" s="1"/>
  <c r="K354" i="7"/>
  <c r="L354" i="7" s="1"/>
  <c r="K353" i="7"/>
  <c r="L353" i="7" s="1"/>
  <c r="A353" i="7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L352" i="7"/>
  <c r="K352" i="7"/>
  <c r="A352" i="7"/>
  <c r="K351" i="7"/>
  <c r="L351" i="7" s="1"/>
  <c r="A351" i="7"/>
  <c r="K350" i="7"/>
  <c r="L350" i="7" s="1"/>
  <c r="B345" i="7"/>
  <c r="K343" i="7"/>
  <c r="L343" i="7" s="1"/>
  <c r="K342" i="7"/>
  <c r="L342" i="7" s="1"/>
  <c r="K341" i="7"/>
  <c r="L341" i="7" s="1"/>
  <c r="L340" i="7"/>
  <c r="K340" i="7"/>
  <c r="K339" i="7"/>
  <c r="L339" i="7" s="1"/>
  <c r="K338" i="7"/>
  <c r="L338" i="7" s="1"/>
  <c r="K337" i="7"/>
  <c r="L337" i="7" s="1"/>
  <c r="L336" i="7"/>
  <c r="K336" i="7"/>
  <c r="L335" i="7"/>
  <c r="K335" i="7"/>
  <c r="K334" i="7"/>
  <c r="L334" i="7" s="1"/>
  <c r="K333" i="7"/>
  <c r="L333" i="7" s="1"/>
  <c r="L332" i="7"/>
  <c r="K332" i="7"/>
  <c r="K331" i="7"/>
  <c r="L331" i="7" s="1"/>
  <c r="K330" i="7"/>
  <c r="L330" i="7" s="1"/>
  <c r="A330" i="7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K329" i="7"/>
  <c r="L329" i="7" s="1"/>
  <c r="B324" i="7"/>
  <c r="L322" i="7"/>
  <c r="K322" i="7"/>
  <c r="K321" i="7"/>
  <c r="L321" i="7" s="1"/>
  <c r="K320" i="7"/>
  <c r="L320" i="7" s="1"/>
  <c r="K319" i="7"/>
  <c r="L319" i="7" s="1"/>
  <c r="K318" i="7"/>
  <c r="L318" i="7" s="1"/>
  <c r="K317" i="7"/>
  <c r="L317" i="7" s="1"/>
  <c r="A317" i="7"/>
  <c r="A318" i="7" s="1"/>
  <c r="A319" i="7" s="1"/>
  <c r="A320" i="7" s="1"/>
  <c r="A321" i="7" s="1"/>
  <c r="A322" i="7" s="1"/>
  <c r="L316" i="7"/>
  <c r="K316" i="7"/>
  <c r="K315" i="7"/>
  <c r="L315" i="7" s="1"/>
  <c r="K314" i="7"/>
  <c r="L314" i="7" s="1"/>
  <c r="K313" i="7"/>
  <c r="L313" i="7" s="1"/>
  <c r="L312" i="7"/>
  <c r="K312" i="7"/>
  <c r="L311" i="7"/>
  <c r="K311" i="7"/>
  <c r="K310" i="7"/>
  <c r="L310" i="7" s="1"/>
  <c r="K309" i="7"/>
  <c r="L309" i="7" s="1"/>
  <c r="A309" i="7"/>
  <c r="A310" i="7" s="1"/>
  <c r="A311" i="7" s="1"/>
  <c r="A312" i="7" s="1"/>
  <c r="A313" i="7" s="1"/>
  <c r="A314" i="7" s="1"/>
  <c r="A315" i="7" s="1"/>
  <c r="A316" i="7" s="1"/>
  <c r="K308" i="7"/>
  <c r="L308" i="7" s="1"/>
  <c r="B303" i="7"/>
  <c r="L301" i="7"/>
  <c r="K301" i="7"/>
  <c r="K300" i="7"/>
  <c r="L300" i="7" s="1"/>
  <c r="K299" i="7"/>
  <c r="L299" i="7" s="1"/>
  <c r="L303" i="7" s="1"/>
  <c r="B304" i="7" s="1"/>
  <c r="U3" i="7" s="1"/>
  <c r="L298" i="7"/>
  <c r="K298" i="7"/>
  <c r="K297" i="7"/>
  <c r="L297" i="7" s="1"/>
  <c r="K296" i="7"/>
  <c r="L296" i="7" s="1"/>
  <c r="K295" i="7"/>
  <c r="L295" i="7" s="1"/>
  <c r="K294" i="7"/>
  <c r="L294" i="7" s="1"/>
  <c r="L293" i="7"/>
  <c r="K293" i="7"/>
  <c r="A293" i="7"/>
  <c r="A294" i="7" s="1"/>
  <c r="A295" i="7" s="1"/>
  <c r="A296" i="7" s="1"/>
  <c r="A297" i="7" s="1"/>
  <c r="A298" i="7" s="1"/>
  <c r="A299" i="7" s="1"/>
  <c r="A300" i="7" s="1"/>
  <c r="A301" i="7" s="1"/>
  <c r="L292" i="7"/>
  <c r="K292" i="7"/>
  <c r="K291" i="7"/>
  <c r="L291" i="7" s="1"/>
  <c r="K290" i="7"/>
  <c r="L290" i="7" s="1"/>
  <c r="A290" i="7"/>
  <c r="A291" i="7" s="1"/>
  <c r="A292" i="7" s="1"/>
  <c r="K289" i="7"/>
  <c r="L289" i="7" s="1"/>
  <c r="A289" i="7"/>
  <c r="L288" i="7"/>
  <c r="K288" i="7"/>
  <c r="A288" i="7"/>
  <c r="L287" i="7"/>
  <c r="K287" i="7"/>
  <c r="B282" i="7"/>
  <c r="K280" i="7"/>
  <c r="L280" i="7" s="1"/>
  <c r="K279" i="7"/>
  <c r="L279" i="7" s="1"/>
  <c r="K278" i="7"/>
  <c r="L278" i="7" s="1"/>
  <c r="L277" i="7"/>
  <c r="K277" i="7"/>
  <c r="K276" i="7"/>
  <c r="L276" i="7" s="1"/>
  <c r="L275" i="7"/>
  <c r="K275" i="7"/>
  <c r="L274" i="7"/>
  <c r="K274" i="7"/>
  <c r="K273" i="7"/>
  <c r="L273" i="7" s="1"/>
  <c r="K272" i="7"/>
  <c r="L272" i="7" s="1"/>
  <c r="K271" i="7"/>
  <c r="L271" i="7" s="1"/>
  <c r="K270" i="7"/>
  <c r="L270" i="7" s="1"/>
  <c r="K269" i="7"/>
  <c r="L269" i="7" s="1"/>
  <c r="A269" i="7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L268" i="7"/>
  <c r="K268" i="7"/>
  <c r="K267" i="7"/>
  <c r="L267" i="7" s="1"/>
  <c r="A267" i="7"/>
  <c r="A268" i="7" s="1"/>
  <c r="K266" i="7"/>
  <c r="L266" i="7" s="1"/>
  <c r="B261" i="7"/>
  <c r="K259" i="7"/>
  <c r="L259" i="7" s="1"/>
  <c r="K258" i="7"/>
  <c r="L258" i="7" s="1"/>
  <c r="L257" i="7"/>
  <c r="K257" i="7"/>
  <c r="K256" i="7"/>
  <c r="L256" i="7" s="1"/>
  <c r="K255" i="7"/>
  <c r="L255" i="7" s="1"/>
  <c r="K254" i="7"/>
  <c r="L254" i="7" s="1"/>
  <c r="K253" i="7"/>
  <c r="L253" i="7" s="1"/>
  <c r="K252" i="7"/>
  <c r="L252" i="7" s="1"/>
  <c r="K251" i="7"/>
  <c r="L251" i="7" s="1"/>
  <c r="L250" i="7"/>
  <c r="K250" i="7"/>
  <c r="K249" i="7"/>
  <c r="L249" i="7" s="1"/>
  <c r="K248" i="7"/>
  <c r="L248" i="7" s="1"/>
  <c r="K247" i="7"/>
  <c r="L247" i="7" s="1"/>
  <c r="K246" i="7"/>
  <c r="L246" i="7" s="1"/>
  <c r="A246" i="7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K245" i="7"/>
  <c r="L245" i="7" s="1"/>
  <c r="L261" i="7" s="1"/>
  <c r="B262" i="7" s="1"/>
  <c r="B240" i="7"/>
  <c r="K238" i="7"/>
  <c r="L238" i="7" s="1"/>
  <c r="K237" i="7"/>
  <c r="L237" i="7" s="1"/>
  <c r="L236" i="7"/>
  <c r="K236" i="7"/>
  <c r="K235" i="7"/>
  <c r="L235" i="7" s="1"/>
  <c r="K234" i="7"/>
  <c r="L234" i="7" s="1"/>
  <c r="L233" i="7"/>
  <c r="K233" i="7"/>
  <c r="K232" i="7"/>
  <c r="L232" i="7" s="1"/>
  <c r="K231" i="7"/>
  <c r="L231" i="7" s="1"/>
  <c r="K230" i="7"/>
  <c r="L230" i="7" s="1"/>
  <c r="L229" i="7"/>
  <c r="K229" i="7"/>
  <c r="K228" i="7"/>
  <c r="L228" i="7" s="1"/>
  <c r="K227" i="7"/>
  <c r="L227" i="7" s="1"/>
  <c r="L226" i="7"/>
  <c r="K226" i="7"/>
  <c r="K225" i="7"/>
  <c r="L225" i="7" s="1"/>
  <c r="A225" i="7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K224" i="7"/>
  <c r="L224" i="7" s="1"/>
  <c r="L240" i="7" s="1"/>
  <c r="B241" i="7" s="1"/>
  <c r="S7" i="7" s="1"/>
  <c r="B219" i="7"/>
  <c r="K217" i="7"/>
  <c r="L217" i="7" s="1"/>
  <c r="L216" i="7"/>
  <c r="K216" i="7"/>
  <c r="K215" i="7"/>
  <c r="L215" i="7" s="1"/>
  <c r="K214" i="7"/>
  <c r="L214" i="7" s="1"/>
  <c r="K213" i="7"/>
  <c r="L213" i="7" s="1"/>
  <c r="L212" i="7"/>
  <c r="K212" i="7"/>
  <c r="K211" i="7"/>
  <c r="L211" i="7" s="1"/>
  <c r="K210" i="7"/>
  <c r="L210" i="7" s="1"/>
  <c r="L209" i="7"/>
  <c r="K209" i="7"/>
  <c r="K208" i="7"/>
  <c r="L208" i="7" s="1"/>
  <c r="K207" i="7"/>
  <c r="L207" i="7" s="1"/>
  <c r="K206" i="7"/>
  <c r="L206" i="7" s="1"/>
  <c r="L205" i="7"/>
  <c r="K205" i="7"/>
  <c r="K204" i="7"/>
  <c r="L204" i="7" s="1"/>
  <c r="A204" i="7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K203" i="7"/>
  <c r="L203" i="7" s="1"/>
  <c r="B198" i="7"/>
  <c r="L196" i="7"/>
  <c r="K196" i="7"/>
  <c r="L195" i="7"/>
  <c r="K195" i="7"/>
  <c r="K194" i="7"/>
  <c r="L194" i="7" s="1"/>
  <c r="K193" i="7"/>
  <c r="L193" i="7" s="1"/>
  <c r="K192" i="7"/>
  <c r="L192" i="7" s="1"/>
  <c r="A192" i="7"/>
  <c r="A193" i="7" s="1"/>
  <c r="A194" i="7" s="1"/>
  <c r="A195" i="7" s="1"/>
  <c r="A196" i="7" s="1"/>
  <c r="K191" i="7"/>
  <c r="L191" i="7" s="1"/>
  <c r="K190" i="7"/>
  <c r="L190" i="7" s="1"/>
  <c r="K189" i="7"/>
  <c r="L189" i="7" s="1"/>
  <c r="L188" i="7"/>
  <c r="K188" i="7"/>
  <c r="K187" i="7"/>
  <c r="L187" i="7" s="1"/>
  <c r="K186" i="7"/>
  <c r="L186" i="7" s="1"/>
  <c r="L185" i="7"/>
  <c r="K185" i="7"/>
  <c r="K184" i="7"/>
  <c r="L184" i="7" s="1"/>
  <c r="K183" i="7"/>
  <c r="L183" i="7" s="1"/>
  <c r="A183" i="7"/>
  <c r="A184" i="7" s="1"/>
  <c r="A185" i="7" s="1"/>
  <c r="A186" i="7" s="1"/>
  <c r="A187" i="7" s="1"/>
  <c r="A188" i="7" s="1"/>
  <c r="A189" i="7" s="1"/>
  <c r="A190" i="7" s="1"/>
  <c r="A191" i="7" s="1"/>
  <c r="L182" i="7"/>
  <c r="K182" i="7"/>
  <c r="B177" i="7"/>
  <c r="K175" i="7"/>
  <c r="L175" i="7" s="1"/>
  <c r="K174" i="7"/>
  <c r="L174" i="7" s="1"/>
  <c r="K173" i="7"/>
  <c r="L173" i="7" s="1"/>
  <c r="L172" i="7"/>
  <c r="K172" i="7"/>
  <c r="L171" i="7"/>
  <c r="K171" i="7"/>
  <c r="K170" i="7"/>
  <c r="L170" i="7" s="1"/>
  <c r="K169" i="7"/>
  <c r="L169" i="7" s="1"/>
  <c r="K168" i="7"/>
  <c r="L168" i="7" s="1"/>
  <c r="A168" i="7"/>
  <c r="A169" i="7" s="1"/>
  <c r="A170" i="7" s="1"/>
  <c r="A171" i="7" s="1"/>
  <c r="A172" i="7" s="1"/>
  <c r="A173" i="7" s="1"/>
  <c r="A174" i="7" s="1"/>
  <c r="A175" i="7" s="1"/>
  <c r="K167" i="7"/>
  <c r="L167" i="7" s="1"/>
  <c r="K166" i="7"/>
  <c r="L166" i="7" s="1"/>
  <c r="K165" i="7"/>
  <c r="L165" i="7" s="1"/>
  <c r="L164" i="7"/>
  <c r="K164" i="7"/>
  <c r="A164" i="7"/>
  <c r="A165" i="7" s="1"/>
  <c r="A166" i="7" s="1"/>
  <c r="A167" i="7" s="1"/>
  <c r="K163" i="7"/>
  <c r="L163" i="7" s="1"/>
  <c r="A163" i="7"/>
  <c r="K162" i="7"/>
  <c r="L162" i="7" s="1"/>
  <c r="A162" i="7"/>
  <c r="L161" i="7"/>
  <c r="K161" i="7"/>
  <c r="B156" i="7"/>
  <c r="K154" i="7"/>
  <c r="L154" i="7" s="1"/>
  <c r="L153" i="7"/>
  <c r="K153" i="7"/>
  <c r="L152" i="7"/>
  <c r="K152" i="7"/>
  <c r="K151" i="7"/>
  <c r="L151" i="7" s="1"/>
  <c r="K150" i="7"/>
  <c r="L150" i="7" s="1"/>
  <c r="K149" i="7"/>
  <c r="L149" i="7" s="1"/>
  <c r="L148" i="7"/>
  <c r="K148" i="7"/>
  <c r="L147" i="7"/>
  <c r="K147" i="7"/>
  <c r="K146" i="7"/>
  <c r="L146" i="7" s="1"/>
  <c r="K145" i="7"/>
  <c r="L145" i="7" s="1"/>
  <c r="K144" i="7"/>
  <c r="L144" i="7" s="1"/>
  <c r="A144" i="7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K143" i="7"/>
  <c r="L143" i="7" s="1"/>
  <c r="K142" i="7"/>
  <c r="L142" i="7" s="1"/>
  <c r="K141" i="7"/>
  <c r="L141" i="7" s="1"/>
  <c r="A141" i="7"/>
  <c r="A142" i="7" s="1"/>
  <c r="A143" i="7" s="1"/>
  <c r="L140" i="7"/>
  <c r="K140" i="7"/>
  <c r="B135" i="7"/>
  <c r="K133" i="7"/>
  <c r="L133" i="7" s="1"/>
  <c r="K132" i="7"/>
  <c r="L132" i="7" s="1"/>
  <c r="K131" i="7"/>
  <c r="L131" i="7" s="1"/>
  <c r="K130" i="7"/>
  <c r="L130" i="7" s="1"/>
  <c r="K129" i="7"/>
  <c r="L129" i="7" s="1"/>
  <c r="A129" i="7"/>
  <c r="A130" i="7" s="1"/>
  <c r="A131" i="7" s="1"/>
  <c r="A132" i="7" s="1"/>
  <c r="A133" i="7" s="1"/>
  <c r="L128" i="7"/>
  <c r="K128" i="7"/>
  <c r="K127" i="7"/>
  <c r="L127" i="7" s="1"/>
  <c r="K126" i="7"/>
  <c r="L126" i="7" s="1"/>
  <c r="K125" i="7"/>
  <c r="L125" i="7" s="1"/>
  <c r="L124" i="7"/>
  <c r="K124" i="7"/>
  <c r="L123" i="7"/>
  <c r="K123" i="7"/>
  <c r="K122" i="7"/>
  <c r="L122" i="7" s="1"/>
  <c r="K121" i="7"/>
  <c r="L121" i="7" s="1"/>
  <c r="L120" i="7"/>
  <c r="K120" i="7"/>
  <c r="A120" i="7"/>
  <c r="A121" i="7" s="1"/>
  <c r="A122" i="7" s="1"/>
  <c r="A123" i="7" s="1"/>
  <c r="A124" i="7" s="1"/>
  <c r="A125" i="7" s="1"/>
  <c r="A126" i="7" s="1"/>
  <c r="A127" i="7" s="1"/>
  <c r="A128" i="7" s="1"/>
  <c r="K119" i="7"/>
  <c r="L119" i="7" s="1"/>
  <c r="B114" i="7"/>
  <c r="K112" i="7"/>
  <c r="L112" i="7" s="1"/>
  <c r="K111" i="7"/>
  <c r="L111" i="7" s="1"/>
  <c r="L110" i="7"/>
  <c r="K110" i="7"/>
  <c r="K109" i="7"/>
  <c r="L109" i="7" s="1"/>
  <c r="K108" i="7"/>
  <c r="L108" i="7" s="1"/>
  <c r="K107" i="7"/>
  <c r="L107" i="7" s="1"/>
  <c r="K106" i="7"/>
  <c r="L106" i="7" s="1"/>
  <c r="K105" i="7"/>
  <c r="L105" i="7" s="1"/>
  <c r="L104" i="7"/>
  <c r="K104" i="7"/>
  <c r="L103" i="7"/>
  <c r="K103" i="7"/>
  <c r="K102" i="7"/>
  <c r="L102" i="7" s="1"/>
  <c r="A102" i="7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K101" i="7"/>
  <c r="L101" i="7" s="1"/>
  <c r="A101" i="7"/>
  <c r="L100" i="7"/>
  <c r="K100" i="7"/>
  <c r="A100" i="7"/>
  <c r="L99" i="7"/>
  <c r="K99" i="7"/>
  <c r="A99" i="7"/>
  <c r="K98" i="7"/>
  <c r="L98" i="7" s="1"/>
  <c r="B93" i="7"/>
  <c r="K91" i="7"/>
  <c r="L91" i="7" s="1"/>
  <c r="K90" i="7"/>
  <c r="L90" i="7" s="1"/>
  <c r="K89" i="7"/>
  <c r="L89" i="7" s="1"/>
  <c r="L88" i="7"/>
  <c r="K88" i="7"/>
  <c r="K87" i="7"/>
  <c r="L87" i="7" s="1"/>
  <c r="L86" i="7"/>
  <c r="K86" i="7"/>
  <c r="K85" i="7"/>
  <c r="L85" i="7" s="1"/>
  <c r="K84" i="7"/>
  <c r="L84" i="7" s="1"/>
  <c r="K83" i="7"/>
  <c r="L83" i="7" s="1"/>
  <c r="K82" i="7"/>
  <c r="L82" i="7" s="1"/>
  <c r="K81" i="7"/>
  <c r="L81" i="7" s="1"/>
  <c r="A81" i="7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L80" i="7"/>
  <c r="K80" i="7"/>
  <c r="K79" i="7"/>
  <c r="L79" i="7" s="1"/>
  <c r="K78" i="7"/>
  <c r="L78" i="7" s="1"/>
  <c r="A78" i="7"/>
  <c r="A79" i="7" s="1"/>
  <c r="A80" i="7" s="1"/>
  <c r="K77" i="7"/>
  <c r="L77" i="7" s="1"/>
  <c r="B72" i="7"/>
  <c r="K70" i="7"/>
  <c r="L70" i="7" s="1"/>
  <c r="L69" i="7"/>
  <c r="K69" i="7"/>
  <c r="K68" i="7"/>
  <c r="L68" i="7" s="1"/>
  <c r="K67" i="7"/>
  <c r="L67" i="7" s="1"/>
  <c r="L66" i="7"/>
  <c r="K66" i="7"/>
  <c r="K65" i="7"/>
  <c r="L65" i="7" s="1"/>
  <c r="K64" i="7"/>
  <c r="L64" i="7" s="1"/>
  <c r="K63" i="7"/>
  <c r="L63" i="7" s="1"/>
  <c r="L62" i="7"/>
  <c r="K62" i="7"/>
  <c r="K61" i="7"/>
  <c r="L61" i="7" s="1"/>
  <c r="K60" i="7"/>
  <c r="L60" i="7" s="1"/>
  <c r="K59" i="7"/>
  <c r="L59" i="7" s="1"/>
  <c r="K58" i="7"/>
  <c r="L58" i="7" s="1"/>
  <c r="K57" i="7"/>
  <c r="L57" i="7" s="1"/>
  <c r="A57" i="7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L56" i="7"/>
  <c r="K56" i="7"/>
  <c r="B51" i="7"/>
  <c r="K49" i="7"/>
  <c r="L49" i="7" s="1"/>
  <c r="L48" i="7"/>
  <c r="K48" i="7"/>
  <c r="K47" i="7"/>
  <c r="L47" i="7" s="1"/>
  <c r="K46" i="7"/>
  <c r="L46" i="7" s="1"/>
  <c r="L45" i="7"/>
  <c r="K45" i="7"/>
  <c r="K44" i="7"/>
  <c r="L44" i="7" s="1"/>
  <c r="L43" i="7"/>
  <c r="K43" i="7"/>
  <c r="K42" i="7"/>
  <c r="L42" i="7" s="1"/>
  <c r="K41" i="7"/>
  <c r="L41" i="7" s="1"/>
  <c r="K40" i="7"/>
  <c r="L40" i="7" s="1"/>
  <c r="K39" i="7"/>
  <c r="L39" i="7" s="1"/>
  <c r="L38" i="7"/>
  <c r="K38" i="7"/>
  <c r="A38" i="7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K37" i="7"/>
  <c r="L37" i="7" s="1"/>
  <c r="A37" i="7"/>
  <c r="K36" i="7"/>
  <c r="L36" i="7" s="1"/>
  <c r="A36" i="7"/>
  <c r="K35" i="7"/>
  <c r="L35" i="7" s="1"/>
  <c r="B30" i="7"/>
  <c r="K28" i="7"/>
  <c r="L28" i="7" s="1"/>
  <c r="K27" i="7"/>
  <c r="L27" i="7" s="1"/>
  <c r="K26" i="7"/>
  <c r="L26" i="7" s="1"/>
  <c r="K25" i="7"/>
  <c r="L25" i="7" s="1"/>
  <c r="A25" i="7"/>
  <c r="A26" i="7" s="1"/>
  <c r="A27" i="7" s="1"/>
  <c r="A28" i="7" s="1"/>
  <c r="L24" i="7"/>
  <c r="K24" i="7"/>
  <c r="B19" i="7"/>
  <c r="K17" i="7"/>
  <c r="L17" i="7" s="1"/>
  <c r="K16" i="7"/>
  <c r="L16" i="7" s="1"/>
  <c r="K15" i="7"/>
  <c r="L15" i="7" s="1"/>
  <c r="K14" i="7"/>
  <c r="L14" i="7" s="1"/>
  <c r="A14" i="7"/>
  <c r="A15" i="7" s="1"/>
  <c r="A16" i="7" s="1"/>
  <c r="A17" i="7" s="1"/>
  <c r="L13" i="7"/>
  <c r="L19" i="7" s="1"/>
  <c r="B20" i="7" s="1"/>
  <c r="O2" i="7" s="1"/>
  <c r="K13" i="7"/>
  <c r="D390" i="6"/>
  <c r="B387" i="6"/>
  <c r="B390" i="6" s="1"/>
  <c r="L385" i="6"/>
  <c r="K385" i="6"/>
  <c r="L384" i="6"/>
  <c r="K384" i="6"/>
  <c r="K383" i="6"/>
  <c r="L383" i="6" s="1"/>
  <c r="K382" i="6"/>
  <c r="L382" i="6" s="1"/>
  <c r="K381" i="6"/>
  <c r="L381" i="6" s="1"/>
  <c r="K380" i="6"/>
  <c r="L380" i="6" s="1"/>
  <c r="K379" i="6"/>
  <c r="L379" i="6" s="1"/>
  <c r="K378" i="6"/>
  <c r="L378" i="6" s="1"/>
  <c r="K377" i="6"/>
  <c r="L377" i="6" s="1"/>
  <c r="K376" i="6"/>
  <c r="L376" i="6" s="1"/>
  <c r="K375" i="6"/>
  <c r="L375" i="6" s="1"/>
  <c r="K374" i="6"/>
  <c r="L374" i="6" s="1"/>
  <c r="K373" i="6"/>
  <c r="L373" i="6" s="1"/>
  <c r="K372" i="6"/>
  <c r="L372" i="6" s="1"/>
  <c r="A372" i="6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L371" i="6"/>
  <c r="K371" i="6"/>
  <c r="B366" i="6"/>
  <c r="L364" i="6"/>
  <c r="K364" i="6"/>
  <c r="K363" i="6"/>
  <c r="L363" i="6" s="1"/>
  <c r="K362" i="6"/>
  <c r="L362" i="6" s="1"/>
  <c r="K361" i="6"/>
  <c r="L361" i="6" s="1"/>
  <c r="L360" i="6"/>
  <c r="K360" i="6"/>
  <c r="K359" i="6"/>
  <c r="L359" i="6" s="1"/>
  <c r="K358" i="6"/>
  <c r="L358" i="6" s="1"/>
  <c r="K357" i="6"/>
  <c r="L357" i="6" s="1"/>
  <c r="K356" i="6"/>
  <c r="L356" i="6" s="1"/>
  <c r="K355" i="6"/>
  <c r="L355" i="6" s="1"/>
  <c r="K354" i="6"/>
  <c r="L354" i="6" s="1"/>
  <c r="K353" i="6"/>
  <c r="L353" i="6" s="1"/>
  <c r="A353" i="6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K352" i="6"/>
  <c r="L352" i="6" s="1"/>
  <c r="A352" i="6"/>
  <c r="K351" i="6"/>
  <c r="L351" i="6" s="1"/>
  <c r="A351" i="6"/>
  <c r="K350" i="6"/>
  <c r="L350" i="6" s="1"/>
  <c r="B345" i="6"/>
  <c r="K343" i="6"/>
  <c r="L343" i="6" s="1"/>
  <c r="K342" i="6"/>
  <c r="L342" i="6" s="1"/>
  <c r="K341" i="6"/>
  <c r="L341" i="6" s="1"/>
  <c r="L340" i="6"/>
  <c r="K340" i="6"/>
  <c r="K339" i="6"/>
  <c r="L339" i="6" s="1"/>
  <c r="K338" i="6"/>
  <c r="L338" i="6" s="1"/>
  <c r="L337" i="6"/>
  <c r="K337" i="6"/>
  <c r="L336" i="6"/>
  <c r="K336" i="6"/>
  <c r="K335" i="6"/>
  <c r="L335" i="6" s="1"/>
  <c r="K334" i="6"/>
  <c r="L334" i="6" s="1"/>
  <c r="K333" i="6"/>
  <c r="L333" i="6" s="1"/>
  <c r="A333" i="6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K332" i="6"/>
  <c r="L332" i="6" s="1"/>
  <c r="A332" i="6"/>
  <c r="K331" i="6"/>
  <c r="L331" i="6" s="1"/>
  <c r="A331" i="6"/>
  <c r="K330" i="6"/>
  <c r="L330" i="6" s="1"/>
  <c r="A330" i="6"/>
  <c r="K329" i="6"/>
  <c r="L329" i="6" s="1"/>
  <c r="B324" i="6"/>
  <c r="K322" i="6"/>
  <c r="L322" i="6" s="1"/>
  <c r="K321" i="6"/>
  <c r="L321" i="6" s="1"/>
  <c r="K320" i="6"/>
  <c r="L320" i="6" s="1"/>
  <c r="K319" i="6"/>
  <c r="L319" i="6" s="1"/>
  <c r="K318" i="6"/>
  <c r="L318" i="6" s="1"/>
  <c r="K317" i="6"/>
  <c r="L317" i="6" s="1"/>
  <c r="L316" i="6"/>
  <c r="K316" i="6"/>
  <c r="K315" i="6"/>
  <c r="L315" i="6" s="1"/>
  <c r="K314" i="6"/>
  <c r="L314" i="6" s="1"/>
  <c r="K313" i="6"/>
  <c r="L313" i="6" s="1"/>
  <c r="L312" i="6"/>
  <c r="K312" i="6"/>
  <c r="K311" i="6"/>
  <c r="L311" i="6" s="1"/>
  <c r="K310" i="6"/>
  <c r="L310" i="6" s="1"/>
  <c r="K309" i="6"/>
  <c r="L309" i="6" s="1"/>
  <c r="A309" i="6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K308" i="6"/>
  <c r="L308" i="6" s="1"/>
  <c r="B303" i="6"/>
  <c r="L301" i="6"/>
  <c r="K301" i="6"/>
  <c r="K300" i="6"/>
  <c r="L300" i="6" s="1"/>
  <c r="L299" i="6"/>
  <c r="K299" i="6"/>
  <c r="K298" i="6"/>
  <c r="L298" i="6" s="1"/>
  <c r="K297" i="6"/>
  <c r="L297" i="6" s="1"/>
  <c r="K296" i="6"/>
  <c r="L296" i="6" s="1"/>
  <c r="K295" i="6"/>
  <c r="L295" i="6" s="1"/>
  <c r="K294" i="6"/>
  <c r="L294" i="6" s="1"/>
  <c r="K293" i="6"/>
  <c r="L293" i="6" s="1"/>
  <c r="L292" i="6"/>
  <c r="K292" i="6"/>
  <c r="K291" i="6"/>
  <c r="L291" i="6" s="1"/>
  <c r="K290" i="6"/>
  <c r="L290" i="6" s="1"/>
  <c r="K289" i="6"/>
  <c r="L289" i="6" s="1"/>
  <c r="A289" i="6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L288" i="6"/>
  <c r="K288" i="6"/>
  <c r="A288" i="6"/>
  <c r="K287" i="6"/>
  <c r="L287" i="6" s="1"/>
  <c r="L303" i="6" s="1"/>
  <c r="B304" i="6" s="1"/>
  <c r="B282" i="6"/>
  <c r="K280" i="6"/>
  <c r="L280" i="6" s="1"/>
  <c r="L279" i="6"/>
  <c r="K279" i="6"/>
  <c r="K278" i="6"/>
  <c r="L278" i="6" s="1"/>
  <c r="L277" i="6"/>
  <c r="K277" i="6"/>
  <c r="L276" i="6"/>
  <c r="K276" i="6"/>
  <c r="L275" i="6"/>
  <c r="K275" i="6"/>
  <c r="K274" i="6"/>
  <c r="L274" i="6" s="1"/>
  <c r="K273" i="6"/>
  <c r="L273" i="6" s="1"/>
  <c r="K272" i="6"/>
  <c r="L272" i="6" s="1"/>
  <c r="K271" i="6"/>
  <c r="L271" i="6" s="1"/>
  <c r="K270" i="6"/>
  <c r="L270" i="6" s="1"/>
  <c r="K269" i="6"/>
  <c r="L269" i="6" s="1"/>
  <c r="L268" i="6"/>
  <c r="K268" i="6"/>
  <c r="K267" i="6"/>
  <c r="L267" i="6" s="1"/>
  <c r="A267" i="6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K266" i="6"/>
  <c r="L266" i="6" s="1"/>
  <c r="B261" i="6"/>
  <c r="K259" i="6"/>
  <c r="L259" i="6" s="1"/>
  <c r="K258" i="6"/>
  <c r="L258" i="6" s="1"/>
  <c r="K257" i="6"/>
  <c r="L257" i="6" s="1"/>
  <c r="K256" i="6"/>
  <c r="L256" i="6" s="1"/>
  <c r="L255" i="6"/>
  <c r="K255" i="6"/>
  <c r="K254" i="6"/>
  <c r="L254" i="6" s="1"/>
  <c r="L253" i="6"/>
  <c r="K253" i="6"/>
  <c r="L252" i="6"/>
  <c r="K252" i="6"/>
  <c r="L251" i="6"/>
  <c r="K251" i="6"/>
  <c r="K250" i="6"/>
  <c r="L250" i="6" s="1"/>
  <c r="K249" i="6"/>
  <c r="L249" i="6" s="1"/>
  <c r="K248" i="6"/>
  <c r="L248" i="6" s="1"/>
  <c r="K247" i="6"/>
  <c r="L247" i="6" s="1"/>
  <c r="A247" i="6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K246" i="6"/>
  <c r="L246" i="6" s="1"/>
  <c r="A246" i="6"/>
  <c r="K245" i="6"/>
  <c r="L245" i="6" s="1"/>
  <c r="B240" i="6"/>
  <c r="L238" i="6"/>
  <c r="K238" i="6"/>
  <c r="K237" i="6"/>
  <c r="L237" i="6" s="1"/>
  <c r="K236" i="6"/>
  <c r="L236" i="6" s="1"/>
  <c r="K235" i="6"/>
  <c r="L235" i="6" s="1"/>
  <c r="K234" i="6"/>
  <c r="L234" i="6" s="1"/>
  <c r="K233" i="6"/>
  <c r="L233" i="6" s="1"/>
  <c r="K232" i="6"/>
  <c r="L232" i="6" s="1"/>
  <c r="L231" i="6"/>
  <c r="K231" i="6"/>
  <c r="K230" i="6"/>
  <c r="L230" i="6" s="1"/>
  <c r="L229" i="6"/>
  <c r="K229" i="6"/>
  <c r="L228" i="6"/>
  <c r="K228" i="6"/>
  <c r="L227" i="6"/>
  <c r="K227" i="6"/>
  <c r="K226" i="6"/>
  <c r="L226" i="6" s="1"/>
  <c r="K225" i="6"/>
  <c r="L225" i="6" s="1"/>
  <c r="A225" i="6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K224" i="6"/>
  <c r="L224" i="6" s="1"/>
  <c r="B219" i="6"/>
  <c r="K217" i="6"/>
  <c r="L217" i="6" s="1"/>
  <c r="K216" i="6"/>
  <c r="L216" i="6" s="1"/>
  <c r="K215" i="6"/>
  <c r="L215" i="6" s="1"/>
  <c r="K214" i="6"/>
  <c r="L214" i="6" s="1"/>
  <c r="K213" i="6"/>
  <c r="L213" i="6" s="1"/>
  <c r="K212" i="6"/>
  <c r="L212" i="6" s="1"/>
  <c r="K211" i="6"/>
  <c r="L211" i="6" s="1"/>
  <c r="K210" i="6"/>
  <c r="L210" i="6" s="1"/>
  <c r="K209" i="6"/>
  <c r="L209" i="6" s="1"/>
  <c r="K208" i="6"/>
  <c r="L208" i="6" s="1"/>
  <c r="L207" i="6"/>
  <c r="K207" i="6"/>
  <c r="K206" i="6"/>
  <c r="L206" i="6" s="1"/>
  <c r="L205" i="6"/>
  <c r="K205" i="6"/>
  <c r="K204" i="6"/>
  <c r="L204" i="6" s="1"/>
  <c r="L219" i="6" s="1"/>
  <c r="B220" i="6" s="1"/>
  <c r="A204" i="6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L203" i="6"/>
  <c r="K203" i="6"/>
  <c r="B198" i="6"/>
  <c r="L196" i="6"/>
  <c r="K196" i="6"/>
  <c r="K195" i="6"/>
  <c r="L195" i="6" s="1"/>
  <c r="K194" i="6"/>
  <c r="L194" i="6" s="1"/>
  <c r="K193" i="6"/>
  <c r="L193" i="6" s="1"/>
  <c r="K192" i="6"/>
  <c r="L192" i="6" s="1"/>
  <c r="K191" i="6"/>
  <c r="L191" i="6" s="1"/>
  <c r="L190" i="6"/>
  <c r="K190" i="6"/>
  <c r="K189" i="6"/>
  <c r="L189" i="6" s="1"/>
  <c r="K188" i="6"/>
  <c r="L188" i="6" s="1"/>
  <c r="L187" i="6"/>
  <c r="K187" i="6"/>
  <c r="K186" i="6"/>
  <c r="L186" i="6" s="1"/>
  <c r="K185" i="6"/>
  <c r="L185" i="6" s="1"/>
  <c r="K184" i="6"/>
  <c r="L184" i="6" s="1"/>
  <c r="A184" i="6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L183" i="6"/>
  <c r="K183" i="6"/>
  <c r="A183" i="6"/>
  <c r="K182" i="6"/>
  <c r="L182" i="6" s="1"/>
  <c r="B177" i="6"/>
  <c r="K175" i="6"/>
  <c r="L175" i="6" s="1"/>
  <c r="K174" i="6"/>
  <c r="L174" i="6" s="1"/>
  <c r="K173" i="6"/>
  <c r="L173" i="6" s="1"/>
  <c r="L172" i="6"/>
  <c r="K172" i="6"/>
  <c r="K171" i="6"/>
  <c r="L171" i="6" s="1"/>
  <c r="K170" i="6"/>
  <c r="L170" i="6" s="1"/>
  <c r="K169" i="6"/>
  <c r="L169" i="6" s="1"/>
  <c r="K168" i="6"/>
  <c r="L168" i="6" s="1"/>
  <c r="K167" i="6"/>
  <c r="L167" i="6" s="1"/>
  <c r="K166" i="6"/>
  <c r="L166" i="6" s="1"/>
  <c r="K165" i="6"/>
  <c r="L165" i="6" s="1"/>
  <c r="K164" i="6"/>
  <c r="L164" i="6" s="1"/>
  <c r="L163" i="6"/>
  <c r="K163" i="6"/>
  <c r="K162" i="6"/>
  <c r="L162" i="6" s="1"/>
  <c r="A162" i="6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K161" i="6"/>
  <c r="L161" i="6" s="1"/>
  <c r="B156" i="6"/>
  <c r="K154" i="6"/>
  <c r="L154" i="6" s="1"/>
  <c r="K153" i="6"/>
  <c r="L153" i="6" s="1"/>
  <c r="L152" i="6"/>
  <c r="K152" i="6"/>
  <c r="K151" i="6"/>
  <c r="L151" i="6" s="1"/>
  <c r="K150" i="6"/>
  <c r="L150" i="6" s="1"/>
  <c r="K149" i="6"/>
  <c r="L149" i="6" s="1"/>
  <c r="L148" i="6"/>
  <c r="K148" i="6"/>
  <c r="K147" i="6"/>
  <c r="L147" i="6" s="1"/>
  <c r="K146" i="6"/>
  <c r="L146" i="6" s="1"/>
  <c r="K145" i="6"/>
  <c r="L145" i="6" s="1"/>
  <c r="K144" i="6"/>
  <c r="L144" i="6" s="1"/>
  <c r="K143" i="6"/>
  <c r="L143" i="6" s="1"/>
  <c r="K142" i="6"/>
  <c r="L142" i="6" s="1"/>
  <c r="K141" i="6"/>
  <c r="L141" i="6" s="1"/>
  <c r="A141" i="6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K140" i="6"/>
  <c r="L140" i="6" s="1"/>
  <c r="B135" i="6"/>
  <c r="K133" i="6"/>
  <c r="L133" i="6" s="1"/>
  <c r="K132" i="6"/>
  <c r="L132" i="6" s="1"/>
  <c r="K131" i="6"/>
  <c r="L131" i="6" s="1"/>
  <c r="K130" i="6"/>
  <c r="L130" i="6" s="1"/>
  <c r="K129" i="6"/>
  <c r="L129" i="6" s="1"/>
  <c r="L128" i="6"/>
  <c r="K128" i="6"/>
  <c r="L127" i="6"/>
  <c r="K127" i="6"/>
  <c r="K126" i="6"/>
  <c r="L126" i="6" s="1"/>
  <c r="K125" i="6"/>
  <c r="L125" i="6" s="1"/>
  <c r="L124" i="6"/>
  <c r="K124" i="6"/>
  <c r="K123" i="6"/>
  <c r="L123" i="6" s="1"/>
  <c r="K122" i="6"/>
  <c r="L122" i="6" s="1"/>
  <c r="K121" i="6"/>
  <c r="L121" i="6" s="1"/>
  <c r="A121" i="6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K120" i="6"/>
  <c r="L120" i="6" s="1"/>
  <c r="A120" i="6"/>
  <c r="K119" i="6"/>
  <c r="L119" i="6" s="1"/>
  <c r="L135" i="6" s="1"/>
  <c r="B136" i="6" s="1"/>
  <c r="B114" i="6"/>
  <c r="L112" i="6"/>
  <c r="K112" i="6"/>
  <c r="L111" i="6"/>
  <c r="K111" i="6"/>
  <c r="K110" i="6"/>
  <c r="L110" i="6" s="1"/>
  <c r="K109" i="6"/>
  <c r="L109" i="6" s="1"/>
  <c r="K108" i="6"/>
  <c r="L108" i="6" s="1"/>
  <c r="K107" i="6"/>
  <c r="L107" i="6" s="1"/>
  <c r="K106" i="6"/>
  <c r="L106" i="6" s="1"/>
  <c r="K105" i="6"/>
  <c r="L105" i="6" s="1"/>
  <c r="L104" i="6"/>
  <c r="K104" i="6"/>
  <c r="K103" i="6"/>
  <c r="L103" i="6" s="1"/>
  <c r="K102" i="6"/>
  <c r="L102" i="6" s="1"/>
  <c r="K101" i="6"/>
  <c r="L101" i="6" s="1"/>
  <c r="L100" i="6"/>
  <c r="K100" i="6"/>
  <c r="K99" i="6"/>
  <c r="L99" i="6" s="1"/>
  <c r="A99" i="6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K98" i="6"/>
  <c r="L98" i="6" s="1"/>
  <c r="B93" i="6"/>
  <c r="L91" i="6"/>
  <c r="K91" i="6"/>
  <c r="K90" i="6"/>
  <c r="L90" i="6" s="1"/>
  <c r="L89" i="6"/>
  <c r="K89" i="6"/>
  <c r="K88" i="6"/>
  <c r="L88" i="6" s="1"/>
  <c r="L87" i="6"/>
  <c r="K87" i="6"/>
  <c r="K86" i="6"/>
  <c r="L86" i="6" s="1"/>
  <c r="K85" i="6"/>
  <c r="L85" i="6" s="1"/>
  <c r="K84" i="6"/>
  <c r="L84" i="6" s="1"/>
  <c r="K83" i="6"/>
  <c r="L83" i="6" s="1"/>
  <c r="K82" i="6"/>
  <c r="L82" i="6" s="1"/>
  <c r="K81" i="6"/>
  <c r="L81" i="6" s="1"/>
  <c r="L80" i="6"/>
  <c r="K80" i="6"/>
  <c r="K79" i="6"/>
  <c r="L79" i="6" s="1"/>
  <c r="A79" i="6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K78" i="6"/>
  <c r="L78" i="6" s="1"/>
  <c r="A78" i="6"/>
  <c r="K77" i="6"/>
  <c r="L77" i="6" s="1"/>
  <c r="B72" i="6"/>
  <c r="K70" i="6"/>
  <c r="L70" i="6" s="1"/>
  <c r="K69" i="6"/>
  <c r="L69" i="6" s="1"/>
  <c r="K68" i="6"/>
  <c r="L68" i="6" s="1"/>
  <c r="L67" i="6"/>
  <c r="K67" i="6"/>
  <c r="K66" i="6"/>
  <c r="L66" i="6" s="1"/>
  <c r="L65" i="6"/>
  <c r="K65" i="6"/>
  <c r="K64" i="6"/>
  <c r="L64" i="6" s="1"/>
  <c r="L63" i="6"/>
  <c r="K63" i="6"/>
  <c r="K62" i="6"/>
  <c r="L62" i="6" s="1"/>
  <c r="K61" i="6"/>
  <c r="L61" i="6" s="1"/>
  <c r="K60" i="6"/>
  <c r="L60" i="6" s="1"/>
  <c r="K59" i="6"/>
  <c r="L59" i="6" s="1"/>
  <c r="K58" i="6"/>
  <c r="L58" i="6" s="1"/>
  <c r="K57" i="6"/>
  <c r="L57" i="6" s="1"/>
  <c r="A57" i="6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L56" i="6"/>
  <c r="K56" i="6"/>
  <c r="B51" i="6"/>
  <c r="K49" i="6"/>
  <c r="L49" i="6" s="1"/>
  <c r="K48" i="6"/>
  <c r="L48" i="6" s="1"/>
  <c r="K47" i="6"/>
  <c r="L47" i="6" s="1"/>
  <c r="K46" i="6"/>
  <c r="L46" i="6" s="1"/>
  <c r="K45" i="6"/>
  <c r="L45" i="6" s="1"/>
  <c r="K44" i="6"/>
  <c r="L44" i="6" s="1"/>
  <c r="L43" i="6"/>
  <c r="K43" i="6"/>
  <c r="K42" i="6"/>
  <c r="L42" i="6" s="1"/>
  <c r="L41" i="6"/>
  <c r="K41" i="6"/>
  <c r="K40" i="6"/>
  <c r="L40" i="6" s="1"/>
  <c r="L39" i="6"/>
  <c r="K39" i="6"/>
  <c r="K38" i="6"/>
  <c r="L38" i="6" s="1"/>
  <c r="K37" i="6"/>
  <c r="L37" i="6" s="1"/>
  <c r="K36" i="6"/>
  <c r="L36" i="6" s="1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K35" i="6"/>
  <c r="L35" i="6" s="1"/>
  <c r="L51" i="6" s="1"/>
  <c r="B52" i="6" s="1"/>
  <c r="B30" i="6"/>
  <c r="K28" i="6"/>
  <c r="L28" i="6" s="1"/>
  <c r="K27" i="6"/>
  <c r="L27" i="6" s="1"/>
  <c r="K26" i="6"/>
  <c r="L26" i="6" s="1"/>
  <c r="K25" i="6"/>
  <c r="L25" i="6" s="1"/>
  <c r="A25" i="6"/>
  <c r="A26" i="6" s="1"/>
  <c r="A27" i="6" s="1"/>
  <c r="A28" i="6" s="1"/>
  <c r="K24" i="6"/>
  <c r="L24" i="6" s="1"/>
  <c r="B19" i="6"/>
  <c r="K17" i="6"/>
  <c r="L17" i="6" s="1"/>
  <c r="K16" i="6"/>
  <c r="L16" i="6" s="1"/>
  <c r="K15" i="6"/>
  <c r="L15" i="6" s="1"/>
  <c r="A15" i="6"/>
  <c r="A16" i="6" s="1"/>
  <c r="A17" i="6" s="1"/>
  <c r="K14" i="6"/>
  <c r="L14" i="6" s="1"/>
  <c r="A14" i="6"/>
  <c r="K13" i="6"/>
  <c r="L13" i="6" s="1"/>
  <c r="D390" i="5"/>
  <c r="B387" i="5"/>
  <c r="K385" i="5"/>
  <c r="L385" i="5" s="1"/>
  <c r="L384" i="5"/>
  <c r="K384" i="5"/>
  <c r="K383" i="5"/>
  <c r="L383" i="5" s="1"/>
  <c r="K382" i="5"/>
  <c r="L382" i="5" s="1"/>
  <c r="K381" i="5"/>
  <c r="L381" i="5" s="1"/>
  <c r="K380" i="5"/>
  <c r="L380" i="5" s="1"/>
  <c r="K379" i="5"/>
  <c r="L379" i="5" s="1"/>
  <c r="K378" i="5"/>
  <c r="L378" i="5" s="1"/>
  <c r="K377" i="5"/>
  <c r="L377" i="5" s="1"/>
  <c r="L376" i="5"/>
  <c r="K376" i="5"/>
  <c r="K375" i="5"/>
  <c r="L375" i="5" s="1"/>
  <c r="K374" i="5"/>
  <c r="L374" i="5" s="1"/>
  <c r="L373" i="5"/>
  <c r="K373" i="5"/>
  <c r="K372" i="5"/>
  <c r="L372" i="5" s="1"/>
  <c r="A372" i="5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K371" i="5"/>
  <c r="L371" i="5" s="1"/>
  <c r="B366" i="5"/>
  <c r="L364" i="5"/>
  <c r="K364" i="5"/>
  <c r="K363" i="5"/>
  <c r="L363" i="5" s="1"/>
  <c r="K362" i="5"/>
  <c r="L362" i="5" s="1"/>
  <c r="K361" i="5"/>
  <c r="L361" i="5" s="1"/>
  <c r="L360" i="5"/>
  <c r="K360" i="5"/>
  <c r="K359" i="5"/>
  <c r="L359" i="5" s="1"/>
  <c r="K358" i="5"/>
  <c r="L358" i="5" s="1"/>
  <c r="K357" i="5"/>
  <c r="L357" i="5" s="1"/>
  <c r="K356" i="5"/>
  <c r="L356" i="5" s="1"/>
  <c r="K355" i="5"/>
  <c r="L355" i="5" s="1"/>
  <c r="K354" i="5"/>
  <c r="L354" i="5" s="1"/>
  <c r="K353" i="5"/>
  <c r="L353" i="5" s="1"/>
  <c r="L352" i="5"/>
  <c r="K352" i="5"/>
  <c r="A352" i="5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K351" i="5"/>
  <c r="L351" i="5" s="1"/>
  <c r="A351" i="5"/>
  <c r="K350" i="5"/>
  <c r="L350" i="5" s="1"/>
  <c r="L366" i="5" s="1"/>
  <c r="B367" i="5" s="1"/>
  <c r="B345" i="5"/>
  <c r="K343" i="5"/>
  <c r="L343" i="5" s="1"/>
  <c r="K342" i="5"/>
  <c r="L342" i="5" s="1"/>
  <c r="K341" i="5"/>
  <c r="L341" i="5" s="1"/>
  <c r="L340" i="5"/>
  <c r="K340" i="5"/>
  <c r="K339" i="5"/>
  <c r="L339" i="5" s="1"/>
  <c r="K338" i="5"/>
  <c r="L338" i="5" s="1"/>
  <c r="K337" i="5"/>
  <c r="L337" i="5" s="1"/>
  <c r="L336" i="5"/>
  <c r="K336" i="5"/>
  <c r="K335" i="5"/>
  <c r="L335" i="5" s="1"/>
  <c r="K334" i="5"/>
  <c r="L334" i="5" s="1"/>
  <c r="K333" i="5"/>
  <c r="L333" i="5" s="1"/>
  <c r="K332" i="5"/>
  <c r="L332" i="5" s="1"/>
  <c r="K331" i="5"/>
  <c r="L331" i="5" s="1"/>
  <c r="K330" i="5"/>
  <c r="L330" i="5" s="1"/>
  <c r="A330" i="5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K329" i="5"/>
  <c r="L329" i="5" s="1"/>
  <c r="B324" i="5"/>
  <c r="K322" i="5"/>
  <c r="L322" i="5" s="1"/>
  <c r="K321" i="5"/>
  <c r="L321" i="5" s="1"/>
  <c r="K320" i="5"/>
  <c r="L320" i="5" s="1"/>
  <c r="K319" i="5"/>
  <c r="L319" i="5" s="1"/>
  <c r="K318" i="5"/>
  <c r="L318" i="5" s="1"/>
  <c r="K317" i="5"/>
  <c r="L317" i="5" s="1"/>
  <c r="L316" i="5"/>
  <c r="K316" i="5"/>
  <c r="K315" i="5"/>
  <c r="L315" i="5" s="1"/>
  <c r="K314" i="5"/>
  <c r="L314" i="5" s="1"/>
  <c r="K313" i="5"/>
  <c r="L313" i="5" s="1"/>
  <c r="L312" i="5"/>
  <c r="K312" i="5"/>
  <c r="K311" i="5"/>
  <c r="L311" i="5" s="1"/>
  <c r="K310" i="5"/>
  <c r="L310" i="5" s="1"/>
  <c r="K309" i="5"/>
  <c r="L309" i="5" s="1"/>
  <c r="A309" i="5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K308" i="5"/>
  <c r="L308" i="5" s="1"/>
  <c r="B303" i="5"/>
  <c r="L301" i="5"/>
  <c r="K301" i="5"/>
  <c r="K300" i="5"/>
  <c r="L300" i="5" s="1"/>
  <c r="K299" i="5"/>
  <c r="L299" i="5" s="1"/>
  <c r="K298" i="5"/>
  <c r="L298" i="5" s="1"/>
  <c r="K297" i="5"/>
  <c r="L297" i="5" s="1"/>
  <c r="K296" i="5"/>
  <c r="L296" i="5" s="1"/>
  <c r="K295" i="5"/>
  <c r="L295" i="5" s="1"/>
  <c r="K294" i="5"/>
  <c r="L294" i="5" s="1"/>
  <c r="K293" i="5"/>
  <c r="L293" i="5" s="1"/>
  <c r="L303" i="5" s="1"/>
  <c r="B304" i="5" s="1"/>
  <c r="U3" i="5" s="1"/>
  <c r="A293" i="5"/>
  <c r="A294" i="5" s="1"/>
  <c r="A295" i="5" s="1"/>
  <c r="A296" i="5" s="1"/>
  <c r="A297" i="5" s="1"/>
  <c r="A298" i="5" s="1"/>
  <c r="A299" i="5" s="1"/>
  <c r="A300" i="5" s="1"/>
  <c r="A301" i="5" s="1"/>
  <c r="L292" i="5"/>
  <c r="K292" i="5"/>
  <c r="K291" i="5"/>
  <c r="L291" i="5" s="1"/>
  <c r="K290" i="5"/>
  <c r="L290" i="5" s="1"/>
  <c r="K289" i="5"/>
  <c r="L289" i="5" s="1"/>
  <c r="A289" i="5"/>
  <c r="A290" i="5" s="1"/>
  <c r="A291" i="5" s="1"/>
  <c r="A292" i="5" s="1"/>
  <c r="L288" i="5"/>
  <c r="K288" i="5"/>
  <c r="A288" i="5"/>
  <c r="K287" i="5"/>
  <c r="L287" i="5" s="1"/>
  <c r="B282" i="5"/>
  <c r="K280" i="5"/>
  <c r="L280" i="5" s="1"/>
  <c r="L279" i="5"/>
  <c r="K279" i="5"/>
  <c r="K278" i="5"/>
  <c r="L278" i="5" s="1"/>
  <c r="L277" i="5"/>
  <c r="K277" i="5"/>
  <c r="K276" i="5"/>
  <c r="L276" i="5" s="1"/>
  <c r="K275" i="5"/>
  <c r="L275" i="5" s="1"/>
  <c r="K274" i="5"/>
  <c r="L274" i="5" s="1"/>
  <c r="K273" i="5"/>
  <c r="L273" i="5" s="1"/>
  <c r="K272" i="5"/>
  <c r="L272" i="5" s="1"/>
  <c r="K271" i="5"/>
  <c r="L271" i="5" s="1"/>
  <c r="K270" i="5"/>
  <c r="L270" i="5" s="1"/>
  <c r="K269" i="5"/>
  <c r="L269" i="5" s="1"/>
  <c r="A269" i="5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L268" i="5"/>
  <c r="K268" i="5"/>
  <c r="K267" i="5"/>
  <c r="L267" i="5" s="1"/>
  <c r="A267" i="5"/>
  <c r="A268" i="5" s="1"/>
  <c r="K266" i="5"/>
  <c r="L266" i="5" s="1"/>
  <c r="B261" i="5"/>
  <c r="K259" i="5"/>
  <c r="L259" i="5" s="1"/>
  <c r="K258" i="5"/>
  <c r="L258" i="5" s="1"/>
  <c r="L257" i="5"/>
  <c r="K257" i="5"/>
  <c r="K256" i="5"/>
  <c r="L256" i="5" s="1"/>
  <c r="K255" i="5"/>
  <c r="L255" i="5" s="1"/>
  <c r="K254" i="5"/>
  <c r="L254" i="5" s="1"/>
  <c r="K253" i="5"/>
  <c r="L253" i="5" s="1"/>
  <c r="K252" i="5"/>
  <c r="L252" i="5" s="1"/>
  <c r="K251" i="5"/>
  <c r="L251" i="5" s="1"/>
  <c r="K250" i="5"/>
  <c r="L250" i="5" s="1"/>
  <c r="K249" i="5"/>
  <c r="L249" i="5" s="1"/>
  <c r="K248" i="5"/>
  <c r="L248" i="5" s="1"/>
  <c r="K247" i="5"/>
  <c r="L247" i="5" s="1"/>
  <c r="L246" i="5"/>
  <c r="K246" i="5"/>
  <c r="A246" i="5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K245" i="5"/>
  <c r="L245" i="5" s="1"/>
  <c r="B240" i="5"/>
  <c r="K238" i="5"/>
  <c r="L238" i="5" s="1"/>
  <c r="K237" i="5"/>
  <c r="L237" i="5" s="1"/>
  <c r="K236" i="5"/>
  <c r="L236" i="5" s="1"/>
  <c r="K235" i="5"/>
  <c r="L235" i="5" s="1"/>
  <c r="K234" i="5"/>
  <c r="L234" i="5" s="1"/>
  <c r="L233" i="5"/>
  <c r="K233" i="5"/>
  <c r="K232" i="5"/>
  <c r="L232" i="5" s="1"/>
  <c r="K231" i="5"/>
  <c r="L231" i="5" s="1"/>
  <c r="K230" i="5"/>
  <c r="L230" i="5" s="1"/>
  <c r="L229" i="5"/>
  <c r="K229" i="5"/>
  <c r="K228" i="5"/>
  <c r="L228" i="5" s="1"/>
  <c r="K227" i="5"/>
  <c r="L227" i="5" s="1"/>
  <c r="K226" i="5"/>
  <c r="L226" i="5" s="1"/>
  <c r="A226" i="5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K225" i="5"/>
  <c r="L225" i="5" s="1"/>
  <c r="A225" i="5"/>
  <c r="K224" i="5"/>
  <c r="L224" i="5" s="1"/>
  <c r="B219" i="5"/>
  <c r="K217" i="5"/>
  <c r="L217" i="5" s="1"/>
  <c r="K216" i="5"/>
  <c r="L216" i="5" s="1"/>
  <c r="K215" i="5"/>
  <c r="L215" i="5" s="1"/>
  <c r="K214" i="5"/>
  <c r="L214" i="5" s="1"/>
  <c r="K213" i="5"/>
  <c r="L213" i="5" s="1"/>
  <c r="K212" i="5"/>
  <c r="L212" i="5" s="1"/>
  <c r="K211" i="5"/>
  <c r="L211" i="5" s="1"/>
  <c r="K210" i="5"/>
  <c r="L210" i="5" s="1"/>
  <c r="L209" i="5"/>
  <c r="K209" i="5"/>
  <c r="K208" i="5"/>
  <c r="L208" i="5" s="1"/>
  <c r="K207" i="5"/>
  <c r="L207" i="5" s="1"/>
  <c r="K206" i="5"/>
  <c r="L206" i="5" s="1"/>
  <c r="L205" i="5"/>
  <c r="K205" i="5"/>
  <c r="K204" i="5"/>
  <c r="L204" i="5" s="1"/>
  <c r="A204" i="5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K203" i="5"/>
  <c r="L203" i="5" s="1"/>
  <c r="B198" i="5"/>
  <c r="L196" i="5"/>
  <c r="K196" i="5"/>
  <c r="K195" i="5"/>
  <c r="L195" i="5" s="1"/>
  <c r="K194" i="5"/>
  <c r="L194" i="5" s="1"/>
  <c r="K193" i="5"/>
  <c r="L193" i="5" s="1"/>
  <c r="L192" i="5"/>
  <c r="K192" i="5"/>
  <c r="K191" i="5"/>
  <c r="L191" i="5" s="1"/>
  <c r="K190" i="5"/>
  <c r="L190" i="5" s="1"/>
  <c r="K189" i="5"/>
  <c r="L189" i="5" s="1"/>
  <c r="K188" i="5"/>
  <c r="L188" i="5" s="1"/>
  <c r="K187" i="5"/>
  <c r="L187" i="5" s="1"/>
  <c r="K186" i="5"/>
  <c r="L186" i="5" s="1"/>
  <c r="L185" i="5"/>
  <c r="K185" i="5"/>
  <c r="K184" i="5"/>
  <c r="L184" i="5" s="1"/>
  <c r="K183" i="5"/>
  <c r="L183" i="5" s="1"/>
  <c r="A183" i="5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K182" i="5"/>
  <c r="L182" i="5" s="1"/>
  <c r="B177" i="5"/>
  <c r="K175" i="5"/>
  <c r="L175" i="5" s="1"/>
  <c r="K174" i="5"/>
  <c r="L174" i="5" s="1"/>
  <c r="K173" i="5"/>
  <c r="L173" i="5" s="1"/>
  <c r="L172" i="5"/>
  <c r="K172" i="5"/>
  <c r="K171" i="5"/>
  <c r="L171" i="5" s="1"/>
  <c r="K170" i="5"/>
  <c r="L170" i="5" s="1"/>
  <c r="K169" i="5"/>
  <c r="L169" i="5" s="1"/>
  <c r="K168" i="5"/>
  <c r="L168" i="5" s="1"/>
  <c r="A168" i="5"/>
  <c r="A169" i="5" s="1"/>
  <c r="A170" i="5" s="1"/>
  <c r="A171" i="5" s="1"/>
  <c r="A172" i="5" s="1"/>
  <c r="A173" i="5" s="1"/>
  <c r="A174" i="5" s="1"/>
  <c r="A175" i="5" s="1"/>
  <c r="L167" i="5"/>
  <c r="K167" i="5"/>
  <c r="L166" i="5"/>
  <c r="K166" i="5"/>
  <c r="K165" i="5"/>
  <c r="L165" i="5" s="1"/>
  <c r="K164" i="5"/>
  <c r="L164" i="5" s="1"/>
  <c r="K163" i="5"/>
  <c r="L163" i="5" s="1"/>
  <c r="K162" i="5"/>
  <c r="L162" i="5" s="1"/>
  <c r="A162" i="5"/>
  <c r="A163" i="5" s="1"/>
  <c r="A164" i="5" s="1"/>
  <c r="A165" i="5" s="1"/>
  <c r="A166" i="5" s="1"/>
  <c r="A167" i="5" s="1"/>
  <c r="L161" i="5"/>
  <c r="K161" i="5"/>
  <c r="B156" i="5"/>
  <c r="K154" i="5"/>
  <c r="L154" i="5" s="1"/>
  <c r="K153" i="5"/>
  <c r="L153" i="5" s="1"/>
  <c r="L152" i="5"/>
  <c r="K152" i="5"/>
  <c r="K151" i="5"/>
  <c r="L151" i="5" s="1"/>
  <c r="K150" i="5"/>
  <c r="L150" i="5" s="1"/>
  <c r="K149" i="5"/>
  <c r="L149" i="5" s="1"/>
  <c r="L148" i="5"/>
  <c r="K148" i="5"/>
  <c r="K147" i="5"/>
  <c r="L147" i="5" s="1"/>
  <c r="K146" i="5"/>
  <c r="L146" i="5" s="1"/>
  <c r="K145" i="5"/>
  <c r="L145" i="5" s="1"/>
  <c r="K144" i="5"/>
  <c r="L144" i="5" s="1"/>
  <c r="K143" i="5"/>
  <c r="L143" i="5" s="1"/>
  <c r="L142" i="5"/>
  <c r="K142" i="5"/>
  <c r="K141" i="5"/>
  <c r="L141" i="5" s="1"/>
  <c r="A141" i="5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K140" i="5"/>
  <c r="L140" i="5" s="1"/>
  <c r="B135" i="5"/>
  <c r="K133" i="5"/>
  <c r="L133" i="5" s="1"/>
  <c r="K132" i="5"/>
  <c r="L132" i="5" s="1"/>
  <c r="K131" i="5"/>
  <c r="L131" i="5" s="1"/>
  <c r="K130" i="5"/>
  <c r="L130" i="5" s="1"/>
  <c r="K129" i="5"/>
  <c r="L129" i="5" s="1"/>
  <c r="L128" i="5"/>
  <c r="K128" i="5"/>
  <c r="K127" i="5"/>
  <c r="L127" i="5" s="1"/>
  <c r="K126" i="5"/>
  <c r="L126" i="5" s="1"/>
  <c r="K125" i="5"/>
  <c r="L125" i="5" s="1"/>
  <c r="L124" i="5"/>
  <c r="K124" i="5"/>
  <c r="K123" i="5"/>
  <c r="L123" i="5" s="1"/>
  <c r="K122" i="5"/>
  <c r="L122" i="5" s="1"/>
  <c r="K121" i="5"/>
  <c r="L121" i="5" s="1"/>
  <c r="K120" i="5"/>
  <c r="L120" i="5" s="1"/>
  <c r="A120" i="5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K119" i="5"/>
  <c r="L119" i="5" s="1"/>
  <c r="B114" i="5"/>
  <c r="K112" i="5"/>
  <c r="L112" i="5" s="1"/>
  <c r="K111" i="5"/>
  <c r="L111" i="5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A105" i="5"/>
  <c r="A106" i="5" s="1"/>
  <c r="A107" i="5" s="1"/>
  <c r="A108" i="5" s="1"/>
  <c r="A109" i="5" s="1"/>
  <c r="A110" i="5" s="1"/>
  <c r="A111" i="5" s="1"/>
  <c r="A112" i="5" s="1"/>
  <c r="L104" i="5"/>
  <c r="K104" i="5"/>
  <c r="L103" i="5"/>
  <c r="K103" i="5"/>
  <c r="K102" i="5"/>
  <c r="L102" i="5" s="1"/>
  <c r="K101" i="5"/>
  <c r="L101" i="5" s="1"/>
  <c r="L100" i="5"/>
  <c r="K100" i="5"/>
  <c r="K99" i="5"/>
  <c r="L99" i="5" s="1"/>
  <c r="A99" i="5"/>
  <c r="A100" i="5" s="1"/>
  <c r="A101" i="5" s="1"/>
  <c r="A102" i="5" s="1"/>
  <c r="A103" i="5" s="1"/>
  <c r="A104" i="5" s="1"/>
  <c r="K98" i="5"/>
  <c r="L98" i="5" s="1"/>
  <c r="B93" i="5"/>
  <c r="K91" i="5"/>
  <c r="L91" i="5" s="1"/>
  <c r="K90" i="5"/>
  <c r="L90" i="5" s="1"/>
  <c r="K89" i="5"/>
  <c r="L89" i="5" s="1"/>
  <c r="K88" i="5"/>
  <c r="L88" i="5" s="1"/>
  <c r="K87" i="5"/>
  <c r="L87" i="5" s="1"/>
  <c r="K86" i="5"/>
  <c r="L86" i="5" s="1"/>
  <c r="K85" i="5"/>
  <c r="L85" i="5" s="1"/>
  <c r="K84" i="5"/>
  <c r="L84" i="5" s="1"/>
  <c r="K83" i="5"/>
  <c r="L83" i="5" s="1"/>
  <c r="K82" i="5"/>
  <c r="L82" i="5" s="1"/>
  <c r="K81" i="5"/>
  <c r="L81" i="5" s="1"/>
  <c r="A81" i="5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L80" i="5"/>
  <c r="K80" i="5"/>
  <c r="K79" i="5"/>
  <c r="L79" i="5" s="1"/>
  <c r="K78" i="5"/>
  <c r="L78" i="5" s="1"/>
  <c r="A78" i="5"/>
  <c r="A79" i="5" s="1"/>
  <c r="A80" i="5" s="1"/>
  <c r="K77" i="5"/>
  <c r="L77" i="5" s="1"/>
  <c r="B72" i="5"/>
  <c r="K70" i="5"/>
  <c r="L70" i="5" s="1"/>
  <c r="L69" i="5"/>
  <c r="K69" i="5"/>
  <c r="K68" i="5"/>
  <c r="L68" i="5" s="1"/>
  <c r="K67" i="5"/>
  <c r="L67" i="5" s="1"/>
  <c r="K66" i="5"/>
  <c r="L66" i="5" s="1"/>
  <c r="L65" i="5"/>
  <c r="K65" i="5"/>
  <c r="K64" i="5"/>
  <c r="L64" i="5" s="1"/>
  <c r="K63" i="5"/>
  <c r="L63" i="5" s="1"/>
  <c r="K62" i="5"/>
  <c r="L62" i="5" s="1"/>
  <c r="K61" i="5"/>
  <c r="L61" i="5" s="1"/>
  <c r="K60" i="5"/>
  <c r="L60" i="5" s="1"/>
  <c r="K59" i="5"/>
  <c r="L59" i="5" s="1"/>
  <c r="K58" i="5"/>
  <c r="L58" i="5" s="1"/>
  <c r="A58" i="5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L57" i="5"/>
  <c r="K57" i="5"/>
  <c r="A57" i="5"/>
  <c r="L56" i="5"/>
  <c r="K56" i="5"/>
  <c r="B51" i="5"/>
  <c r="K49" i="5"/>
  <c r="L49" i="5" s="1"/>
  <c r="K48" i="5"/>
  <c r="L48" i="5" s="1"/>
  <c r="K47" i="5"/>
  <c r="L47" i="5" s="1"/>
  <c r="K46" i="5"/>
  <c r="L46" i="5" s="1"/>
  <c r="L45" i="5"/>
  <c r="K45" i="5"/>
  <c r="K44" i="5"/>
  <c r="L44" i="5" s="1"/>
  <c r="K43" i="5"/>
  <c r="L43" i="5" s="1"/>
  <c r="K42" i="5"/>
  <c r="L42" i="5" s="1"/>
  <c r="K41" i="5"/>
  <c r="L41" i="5" s="1"/>
  <c r="K40" i="5"/>
  <c r="L40" i="5" s="1"/>
  <c r="K39" i="5"/>
  <c r="L39" i="5" s="1"/>
  <c r="K38" i="5"/>
  <c r="L38" i="5" s="1"/>
  <c r="A38" i="5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K37" i="5"/>
  <c r="L37" i="5" s="1"/>
  <c r="A37" i="5"/>
  <c r="K36" i="5"/>
  <c r="L36" i="5" s="1"/>
  <c r="A36" i="5"/>
  <c r="K35" i="5"/>
  <c r="L35" i="5" s="1"/>
  <c r="B30" i="5"/>
  <c r="K28" i="5"/>
  <c r="L28" i="5" s="1"/>
  <c r="K27" i="5"/>
  <c r="L27" i="5" s="1"/>
  <c r="K26" i="5"/>
  <c r="L26" i="5" s="1"/>
  <c r="K25" i="5"/>
  <c r="L25" i="5" s="1"/>
  <c r="A25" i="5"/>
  <c r="A26" i="5" s="1"/>
  <c r="A27" i="5" s="1"/>
  <c r="A28" i="5" s="1"/>
  <c r="K24" i="5"/>
  <c r="L24" i="5" s="1"/>
  <c r="B19" i="5"/>
  <c r="K17" i="5"/>
  <c r="L17" i="5" s="1"/>
  <c r="K16" i="5"/>
  <c r="L16" i="5" s="1"/>
  <c r="K15" i="5"/>
  <c r="L15" i="5" s="1"/>
  <c r="K14" i="5"/>
  <c r="L14" i="5" s="1"/>
  <c r="A14" i="5"/>
  <c r="A15" i="5" s="1"/>
  <c r="A16" i="5" s="1"/>
  <c r="A17" i="5" s="1"/>
  <c r="K13" i="5"/>
  <c r="L13" i="5" s="1"/>
  <c r="L19" i="5" s="1"/>
  <c r="B20" i="5" s="1"/>
  <c r="D390" i="4"/>
  <c r="B387" i="4"/>
  <c r="L385" i="4"/>
  <c r="K385" i="4"/>
  <c r="K384" i="4"/>
  <c r="L384" i="4" s="1"/>
  <c r="K383" i="4"/>
  <c r="L383" i="4" s="1"/>
  <c r="K382" i="4"/>
  <c r="L382" i="4" s="1"/>
  <c r="K381" i="4"/>
  <c r="L381" i="4" s="1"/>
  <c r="L380" i="4"/>
  <c r="K380" i="4"/>
  <c r="K379" i="4"/>
  <c r="L379" i="4" s="1"/>
  <c r="K378" i="4"/>
  <c r="L378" i="4" s="1"/>
  <c r="K377" i="4"/>
  <c r="L377" i="4" s="1"/>
  <c r="K376" i="4"/>
  <c r="L376" i="4" s="1"/>
  <c r="A376" i="4"/>
  <c r="A377" i="4" s="1"/>
  <c r="A378" i="4" s="1"/>
  <c r="A379" i="4" s="1"/>
  <c r="A380" i="4" s="1"/>
  <c r="A381" i="4" s="1"/>
  <c r="A382" i="4" s="1"/>
  <c r="A383" i="4" s="1"/>
  <c r="A384" i="4" s="1"/>
  <c r="A385" i="4" s="1"/>
  <c r="K375" i="4"/>
  <c r="L375" i="4" s="1"/>
  <c r="A375" i="4"/>
  <c r="L374" i="4"/>
  <c r="K374" i="4"/>
  <c r="L373" i="4"/>
  <c r="K373" i="4"/>
  <c r="K372" i="4"/>
  <c r="L372" i="4" s="1"/>
  <c r="A372" i="4"/>
  <c r="A373" i="4" s="1"/>
  <c r="A374" i="4" s="1"/>
  <c r="L371" i="4"/>
  <c r="K371" i="4"/>
  <c r="B366" i="4"/>
  <c r="L364" i="4"/>
  <c r="K364" i="4"/>
  <c r="L363" i="4"/>
  <c r="K363" i="4"/>
  <c r="K362" i="4"/>
  <c r="L362" i="4" s="1"/>
  <c r="L361" i="4"/>
  <c r="K361" i="4"/>
  <c r="K360" i="4"/>
  <c r="L360" i="4" s="1"/>
  <c r="K359" i="4"/>
  <c r="L359" i="4" s="1"/>
  <c r="K358" i="4"/>
  <c r="L358" i="4" s="1"/>
  <c r="K357" i="4"/>
  <c r="L357" i="4" s="1"/>
  <c r="L356" i="4"/>
  <c r="K356" i="4"/>
  <c r="K355" i="4"/>
  <c r="L355" i="4" s="1"/>
  <c r="K354" i="4"/>
  <c r="L354" i="4" s="1"/>
  <c r="K353" i="4"/>
  <c r="L353" i="4" s="1"/>
  <c r="K352" i="4"/>
  <c r="L352" i="4" s="1"/>
  <c r="K351" i="4"/>
  <c r="L351" i="4" s="1"/>
  <c r="A351" i="4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L350" i="4"/>
  <c r="K350" i="4"/>
  <c r="B345" i="4"/>
  <c r="K343" i="4"/>
  <c r="L343" i="4" s="1"/>
  <c r="K342" i="4"/>
  <c r="L342" i="4" s="1"/>
  <c r="L341" i="4"/>
  <c r="K341" i="4"/>
  <c r="L340" i="4"/>
  <c r="K340" i="4"/>
  <c r="L339" i="4"/>
  <c r="K339" i="4"/>
  <c r="K338" i="4"/>
  <c r="L338" i="4" s="1"/>
  <c r="L337" i="4"/>
  <c r="K337" i="4"/>
  <c r="K336" i="4"/>
  <c r="L336" i="4" s="1"/>
  <c r="K335" i="4"/>
  <c r="L335" i="4" s="1"/>
  <c r="K334" i="4"/>
  <c r="L334" i="4" s="1"/>
  <c r="K333" i="4"/>
  <c r="L333" i="4" s="1"/>
  <c r="K332" i="4"/>
  <c r="L332" i="4" s="1"/>
  <c r="A332" i="4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K331" i="4"/>
  <c r="L331" i="4" s="1"/>
  <c r="A331" i="4"/>
  <c r="K330" i="4"/>
  <c r="L330" i="4" s="1"/>
  <c r="A330" i="4"/>
  <c r="K329" i="4"/>
  <c r="L329" i="4" s="1"/>
  <c r="B324" i="4"/>
  <c r="L322" i="4"/>
  <c r="K322" i="4"/>
  <c r="K321" i="4"/>
  <c r="L321" i="4" s="1"/>
  <c r="K320" i="4"/>
  <c r="L320" i="4" s="1"/>
  <c r="K319" i="4"/>
  <c r="L319" i="4" s="1"/>
  <c r="K318" i="4"/>
  <c r="L318" i="4" s="1"/>
  <c r="K317" i="4"/>
  <c r="L317" i="4" s="1"/>
  <c r="L316" i="4"/>
  <c r="K316" i="4"/>
  <c r="L315" i="4"/>
  <c r="K315" i="4"/>
  <c r="K314" i="4"/>
  <c r="L314" i="4" s="1"/>
  <c r="K313" i="4"/>
  <c r="L313" i="4" s="1"/>
  <c r="K312" i="4"/>
  <c r="L312" i="4" s="1"/>
  <c r="K311" i="4"/>
  <c r="L311" i="4" s="1"/>
  <c r="K310" i="4"/>
  <c r="L310" i="4" s="1"/>
  <c r="K309" i="4"/>
  <c r="L309" i="4" s="1"/>
  <c r="A309" i="4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K308" i="4"/>
  <c r="L308" i="4" s="1"/>
  <c r="B303" i="4"/>
  <c r="L301" i="4"/>
  <c r="K301" i="4"/>
  <c r="K300" i="4"/>
  <c r="L300" i="4" s="1"/>
  <c r="K299" i="4"/>
  <c r="L299" i="4" s="1"/>
  <c r="K298" i="4"/>
  <c r="L298" i="4" s="1"/>
  <c r="K297" i="4"/>
  <c r="L297" i="4" s="1"/>
  <c r="K296" i="4"/>
  <c r="L296" i="4" s="1"/>
  <c r="K295" i="4"/>
  <c r="L295" i="4" s="1"/>
  <c r="K294" i="4"/>
  <c r="L294" i="4" s="1"/>
  <c r="K293" i="4"/>
  <c r="L293" i="4" s="1"/>
  <c r="L292" i="4"/>
  <c r="K292" i="4"/>
  <c r="L291" i="4"/>
  <c r="K291" i="4"/>
  <c r="K290" i="4"/>
  <c r="L290" i="4" s="1"/>
  <c r="K289" i="4"/>
  <c r="L289" i="4" s="1"/>
  <c r="A289" i="4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L288" i="4"/>
  <c r="K288" i="4"/>
  <c r="A288" i="4"/>
  <c r="K287" i="4"/>
  <c r="L287" i="4" s="1"/>
  <c r="L303" i="4" s="1"/>
  <c r="B304" i="4" s="1"/>
  <c r="B282" i="4"/>
  <c r="K280" i="4"/>
  <c r="L280" i="4" s="1"/>
  <c r="K279" i="4"/>
  <c r="L279" i="4" s="1"/>
  <c r="L278" i="4"/>
  <c r="K278" i="4"/>
  <c r="L277" i="4"/>
  <c r="K277" i="4"/>
  <c r="K276" i="4"/>
  <c r="L276" i="4" s="1"/>
  <c r="K275" i="4"/>
  <c r="L275" i="4" s="1"/>
  <c r="K274" i="4"/>
  <c r="L274" i="4" s="1"/>
  <c r="K273" i="4"/>
  <c r="L273" i="4" s="1"/>
  <c r="K272" i="4"/>
  <c r="L272" i="4" s="1"/>
  <c r="K271" i="4"/>
  <c r="L271" i="4" s="1"/>
  <c r="K270" i="4"/>
  <c r="L270" i="4" s="1"/>
  <c r="A270" i="4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K269" i="4"/>
  <c r="L269" i="4" s="1"/>
  <c r="A269" i="4"/>
  <c r="L268" i="4"/>
  <c r="K268" i="4"/>
  <c r="L267" i="4"/>
  <c r="K267" i="4"/>
  <c r="A267" i="4"/>
  <c r="A268" i="4" s="1"/>
  <c r="K266" i="4"/>
  <c r="L266" i="4" s="1"/>
  <c r="B261" i="4"/>
  <c r="L259" i="4"/>
  <c r="K259" i="4"/>
  <c r="L258" i="4"/>
  <c r="K258" i="4"/>
  <c r="L257" i="4"/>
  <c r="K257" i="4"/>
  <c r="K256" i="4"/>
  <c r="L256" i="4" s="1"/>
  <c r="K255" i="4"/>
  <c r="L255" i="4" s="1"/>
  <c r="K254" i="4"/>
  <c r="L254" i="4" s="1"/>
  <c r="L253" i="4"/>
  <c r="K253" i="4"/>
  <c r="K252" i="4"/>
  <c r="L252" i="4" s="1"/>
  <c r="K251" i="4"/>
  <c r="L251" i="4" s="1"/>
  <c r="L250" i="4"/>
  <c r="K250" i="4"/>
  <c r="K249" i="4"/>
  <c r="L249" i="4" s="1"/>
  <c r="K248" i="4"/>
  <c r="L248" i="4" s="1"/>
  <c r="K247" i="4"/>
  <c r="L247" i="4" s="1"/>
  <c r="K246" i="4"/>
  <c r="L246" i="4" s="1"/>
  <c r="A246" i="4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L245" i="4"/>
  <c r="K245" i="4"/>
  <c r="B240" i="4"/>
  <c r="K238" i="4"/>
  <c r="L238" i="4" s="1"/>
  <c r="K237" i="4"/>
  <c r="L237" i="4" s="1"/>
  <c r="K236" i="4"/>
  <c r="L236" i="4" s="1"/>
  <c r="K235" i="4"/>
  <c r="L235" i="4" s="1"/>
  <c r="L234" i="4"/>
  <c r="K234" i="4"/>
  <c r="L233" i="4"/>
  <c r="K233" i="4"/>
  <c r="K232" i="4"/>
  <c r="L232" i="4" s="1"/>
  <c r="K231" i="4"/>
  <c r="L231" i="4" s="1"/>
  <c r="K230" i="4"/>
  <c r="L230" i="4" s="1"/>
  <c r="L229" i="4"/>
  <c r="K229" i="4"/>
  <c r="K228" i="4"/>
  <c r="L228" i="4" s="1"/>
  <c r="K227" i="4"/>
  <c r="L227" i="4" s="1"/>
  <c r="L226" i="4"/>
  <c r="K226" i="4"/>
  <c r="A226" i="4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K225" i="4"/>
  <c r="L225" i="4" s="1"/>
  <c r="A225" i="4"/>
  <c r="K224" i="4"/>
  <c r="L224" i="4" s="1"/>
  <c r="B219" i="4"/>
  <c r="K217" i="4"/>
  <c r="L217" i="4" s="1"/>
  <c r="K216" i="4"/>
  <c r="L216" i="4" s="1"/>
  <c r="K215" i="4"/>
  <c r="L215" i="4" s="1"/>
  <c r="K214" i="4"/>
  <c r="L214" i="4" s="1"/>
  <c r="K213" i="4"/>
  <c r="L213" i="4" s="1"/>
  <c r="K212" i="4"/>
  <c r="L212" i="4" s="1"/>
  <c r="L211" i="4"/>
  <c r="K211" i="4"/>
  <c r="L210" i="4"/>
  <c r="K210" i="4"/>
  <c r="L209" i="4"/>
  <c r="K209" i="4"/>
  <c r="K208" i="4"/>
  <c r="L208" i="4" s="1"/>
  <c r="K207" i="4"/>
  <c r="L207" i="4" s="1"/>
  <c r="K206" i="4"/>
  <c r="L206" i="4" s="1"/>
  <c r="A206" i="4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L205" i="4"/>
  <c r="K205" i="4"/>
  <c r="K204" i="4"/>
  <c r="L204" i="4" s="1"/>
  <c r="A204" i="4"/>
  <c r="A205" i="4" s="1"/>
  <c r="K203" i="4"/>
  <c r="L203" i="4" s="1"/>
  <c r="B198" i="4"/>
  <c r="K196" i="4"/>
  <c r="L196" i="4" s="1"/>
  <c r="K195" i="4"/>
  <c r="L195" i="4" s="1"/>
  <c r="K194" i="4"/>
  <c r="L194" i="4" s="1"/>
  <c r="K193" i="4"/>
  <c r="L193" i="4" s="1"/>
  <c r="K192" i="4"/>
  <c r="L192" i="4" s="1"/>
  <c r="K191" i="4"/>
  <c r="L191" i="4" s="1"/>
  <c r="K190" i="4"/>
  <c r="L190" i="4" s="1"/>
  <c r="K189" i="4"/>
  <c r="L189" i="4" s="1"/>
  <c r="K188" i="4"/>
  <c r="L188" i="4" s="1"/>
  <c r="K187" i="4"/>
  <c r="L187" i="4" s="1"/>
  <c r="A187" i="4"/>
  <c r="A188" i="4" s="1"/>
  <c r="A189" i="4" s="1"/>
  <c r="A190" i="4" s="1"/>
  <c r="A191" i="4" s="1"/>
  <c r="A192" i="4" s="1"/>
  <c r="A193" i="4" s="1"/>
  <c r="A194" i="4" s="1"/>
  <c r="A195" i="4" s="1"/>
  <c r="A196" i="4" s="1"/>
  <c r="L186" i="4"/>
  <c r="K186" i="4"/>
  <c r="L185" i="4"/>
  <c r="K185" i="4"/>
  <c r="K184" i="4"/>
  <c r="L184" i="4" s="1"/>
  <c r="K183" i="4"/>
  <c r="L183" i="4" s="1"/>
  <c r="A183" i="4"/>
  <c r="A184" i="4" s="1"/>
  <c r="A185" i="4" s="1"/>
  <c r="A186" i="4" s="1"/>
  <c r="L182" i="4"/>
  <c r="L198" i="4" s="1"/>
  <c r="B199" i="4" s="1"/>
  <c r="S5" i="4" s="1"/>
  <c r="K182" i="4"/>
  <c r="B177" i="4"/>
  <c r="L175" i="4"/>
  <c r="K175" i="4"/>
  <c r="K174" i="4"/>
  <c r="L174" i="4" s="1"/>
  <c r="L173" i="4"/>
  <c r="K173" i="4"/>
  <c r="K172" i="4"/>
  <c r="L172" i="4" s="1"/>
  <c r="K171" i="4"/>
  <c r="L171" i="4" s="1"/>
  <c r="K170" i="4"/>
  <c r="L170" i="4" s="1"/>
  <c r="K169" i="4"/>
  <c r="L169" i="4" s="1"/>
  <c r="K168" i="4"/>
  <c r="L168" i="4" s="1"/>
  <c r="K167" i="4"/>
  <c r="L167" i="4" s="1"/>
  <c r="K166" i="4"/>
  <c r="L166" i="4" s="1"/>
  <c r="K165" i="4"/>
  <c r="L165" i="4" s="1"/>
  <c r="K164" i="4"/>
  <c r="L164" i="4" s="1"/>
  <c r="K163" i="4"/>
  <c r="L163" i="4" s="1"/>
  <c r="A163" i="4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L162" i="4"/>
  <c r="K162" i="4"/>
  <c r="A162" i="4"/>
  <c r="L161" i="4"/>
  <c r="K161" i="4"/>
  <c r="B156" i="4"/>
  <c r="K154" i="4"/>
  <c r="L154" i="4" s="1"/>
  <c r="K153" i="4"/>
  <c r="L153" i="4" s="1"/>
  <c r="L152" i="4"/>
  <c r="K152" i="4"/>
  <c r="L151" i="4"/>
  <c r="K151" i="4"/>
  <c r="K150" i="4"/>
  <c r="L150" i="4" s="1"/>
  <c r="K149" i="4"/>
  <c r="L149" i="4" s="1"/>
  <c r="K148" i="4"/>
  <c r="L148" i="4" s="1"/>
  <c r="K147" i="4"/>
  <c r="L147" i="4" s="1"/>
  <c r="K146" i="4"/>
  <c r="L146" i="4" s="1"/>
  <c r="K145" i="4"/>
  <c r="L145" i="4" s="1"/>
  <c r="K144" i="4"/>
  <c r="L144" i="4" s="1"/>
  <c r="K143" i="4"/>
  <c r="L143" i="4" s="1"/>
  <c r="K142" i="4"/>
  <c r="L142" i="4" s="1"/>
  <c r="K141" i="4"/>
  <c r="L141" i="4" s="1"/>
  <c r="A141" i="4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K140" i="4"/>
  <c r="L140" i="4" s="1"/>
  <c r="B135" i="4"/>
  <c r="K133" i="4"/>
  <c r="L133" i="4" s="1"/>
  <c r="K132" i="4"/>
  <c r="L132" i="4" s="1"/>
  <c r="K131" i="4"/>
  <c r="L131" i="4" s="1"/>
  <c r="K130" i="4"/>
  <c r="L130" i="4" s="1"/>
  <c r="K129" i="4"/>
  <c r="L129" i="4" s="1"/>
  <c r="L128" i="4"/>
  <c r="K128" i="4"/>
  <c r="L127" i="4"/>
  <c r="K127" i="4"/>
  <c r="K126" i="4"/>
  <c r="L126" i="4" s="1"/>
  <c r="K125" i="4"/>
  <c r="L125" i="4" s="1"/>
  <c r="L124" i="4"/>
  <c r="K124" i="4"/>
  <c r="K123" i="4"/>
  <c r="L123" i="4" s="1"/>
  <c r="K122" i="4"/>
  <c r="L122" i="4" s="1"/>
  <c r="K121" i="4"/>
  <c r="L121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L120" i="4"/>
  <c r="K120" i="4"/>
  <c r="A120" i="4"/>
  <c r="K119" i="4"/>
  <c r="L119" i="4" s="1"/>
  <c r="L135" i="4" s="1"/>
  <c r="B136" i="4" s="1"/>
  <c r="B114" i="4"/>
  <c r="K112" i="4"/>
  <c r="L112" i="4" s="1"/>
  <c r="K111" i="4"/>
  <c r="L111" i="4" s="1"/>
  <c r="L110" i="4"/>
  <c r="K110" i="4"/>
  <c r="K109" i="4"/>
  <c r="L109" i="4" s="1"/>
  <c r="K108" i="4"/>
  <c r="L108" i="4" s="1"/>
  <c r="K107" i="4"/>
  <c r="L107" i="4" s="1"/>
  <c r="K106" i="4"/>
  <c r="L106" i="4" s="1"/>
  <c r="K105" i="4"/>
  <c r="L105" i="4" s="1"/>
  <c r="L104" i="4"/>
  <c r="K104" i="4"/>
  <c r="L103" i="4"/>
  <c r="K103" i="4"/>
  <c r="K102" i="4"/>
  <c r="L102" i="4" s="1"/>
  <c r="K101" i="4"/>
  <c r="L101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K100" i="4"/>
  <c r="L100" i="4" s="1"/>
  <c r="A100" i="4"/>
  <c r="K99" i="4"/>
  <c r="L99" i="4" s="1"/>
  <c r="A99" i="4"/>
  <c r="K98" i="4"/>
  <c r="L98" i="4" s="1"/>
  <c r="B93" i="4"/>
  <c r="K91" i="4"/>
  <c r="L91" i="4" s="1"/>
  <c r="K90" i="4"/>
  <c r="L90" i="4" s="1"/>
  <c r="L89" i="4"/>
  <c r="K89" i="4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L81" i="4"/>
  <c r="K81" i="4"/>
  <c r="L80" i="4"/>
  <c r="K80" i="4"/>
  <c r="L79" i="4"/>
  <c r="K79" i="4"/>
  <c r="K78" i="4"/>
  <c r="L78" i="4" s="1"/>
  <c r="A78" i="4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L77" i="4"/>
  <c r="K77" i="4"/>
  <c r="B72" i="4"/>
  <c r="L70" i="4"/>
  <c r="K70" i="4"/>
  <c r="L69" i="4"/>
  <c r="K69" i="4"/>
  <c r="K68" i="4"/>
  <c r="L68" i="4" s="1"/>
  <c r="K67" i="4"/>
  <c r="L67" i="4" s="1"/>
  <c r="K66" i="4"/>
  <c r="L66" i="4" s="1"/>
  <c r="L65" i="4"/>
  <c r="K65" i="4"/>
  <c r="K64" i="4"/>
  <c r="L64" i="4" s="1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A57" i="4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L56" i="4"/>
  <c r="K56" i="4"/>
  <c r="B51" i="4"/>
  <c r="K49" i="4"/>
  <c r="L49" i="4" s="1"/>
  <c r="K48" i="4"/>
  <c r="L48" i="4" s="1"/>
  <c r="K47" i="4"/>
  <c r="L47" i="4" s="1"/>
  <c r="L46" i="4"/>
  <c r="K46" i="4"/>
  <c r="L45" i="4"/>
  <c r="K45" i="4"/>
  <c r="K44" i="4"/>
  <c r="L44" i="4" s="1"/>
  <c r="K43" i="4"/>
  <c r="L43" i="4" s="1"/>
  <c r="K42" i="4"/>
  <c r="L42" i="4" s="1"/>
  <c r="L41" i="4"/>
  <c r="K41" i="4"/>
  <c r="K40" i="4"/>
  <c r="L40" i="4" s="1"/>
  <c r="K39" i="4"/>
  <c r="L39" i="4" s="1"/>
  <c r="K38" i="4"/>
  <c r="L38" i="4" s="1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K37" i="4"/>
  <c r="L37" i="4" s="1"/>
  <c r="K36" i="4"/>
  <c r="L36" i="4" s="1"/>
  <c r="A36" i="4"/>
  <c r="A37" i="4" s="1"/>
  <c r="K35" i="4"/>
  <c r="L35" i="4" s="1"/>
  <c r="B30" i="4"/>
  <c r="K28" i="4"/>
  <c r="L28" i="4" s="1"/>
  <c r="A28" i="4"/>
  <c r="K27" i="4"/>
  <c r="L27" i="4" s="1"/>
  <c r="K26" i="4"/>
  <c r="L26" i="4" s="1"/>
  <c r="K25" i="4"/>
  <c r="L25" i="4" s="1"/>
  <c r="A25" i="4"/>
  <c r="A26" i="4" s="1"/>
  <c r="A27" i="4" s="1"/>
  <c r="K24" i="4"/>
  <c r="L24" i="4" s="1"/>
  <c r="B19" i="4"/>
  <c r="K17" i="4"/>
  <c r="L17" i="4" s="1"/>
  <c r="K16" i="4"/>
  <c r="L16" i="4" s="1"/>
  <c r="K15" i="4"/>
  <c r="L15" i="4" s="1"/>
  <c r="K14" i="4"/>
  <c r="L14" i="4" s="1"/>
  <c r="A14" i="4"/>
  <c r="A15" i="4" s="1"/>
  <c r="A16" i="4" s="1"/>
  <c r="A17" i="4" s="1"/>
  <c r="K13" i="4"/>
  <c r="L13" i="4" s="1"/>
  <c r="S8" i="4"/>
  <c r="S8" i="5"/>
  <c r="S8" i="6"/>
  <c r="S8" i="7"/>
  <c r="S8" i="8"/>
  <c r="S8" i="9"/>
  <c r="S8" i="11"/>
  <c r="S8" i="10"/>
  <c r="S8" i="12"/>
  <c r="A122" i="2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21" i="2"/>
  <c r="A120" i="2"/>
  <c r="L19" i="2"/>
  <c r="K17" i="2"/>
  <c r="L17" i="2" s="1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67" i="2"/>
  <c r="K266" i="2"/>
  <c r="L10" i="1"/>
  <c r="K10" i="1"/>
  <c r="J10" i="1"/>
  <c r="I10" i="1"/>
  <c r="H10" i="1"/>
  <c r="G10" i="1"/>
  <c r="F10" i="1"/>
  <c r="E10" i="1"/>
  <c r="D10" i="1"/>
  <c r="C10" i="1"/>
  <c r="K371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140" i="2"/>
  <c r="L240" i="12" l="1"/>
  <c r="B241" i="12" s="1"/>
  <c r="L387" i="12"/>
  <c r="B388" i="12" s="1"/>
  <c r="L303" i="12"/>
  <c r="B304" i="12" s="1"/>
  <c r="L261" i="12"/>
  <c r="B262" i="12" s="1"/>
  <c r="L30" i="12"/>
  <c r="B31" i="12" s="1"/>
  <c r="Q2" i="12" s="1"/>
  <c r="L219" i="12"/>
  <c r="B220" i="12" s="1"/>
  <c r="L282" i="12"/>
  <c r="B283" i="12" s="1"/>
  <c r="L345" i="12"/>
  <c r="B346" i="12" s="1"/>
  <c r="U5" i="12" s="1"/>
  <c r="L19" i="12"/>
  <c r="B20" i="12" s="1"/>
  <c r="O2" i="12" s="1"/>
  <c r="L156" i="12"/>
  <c r="B157" i="12" s="1"/>
  <c r="L177" i="12"/>
  <c r="B178" i="12" s="1"/>
  <c r="L114" i="12"/>
  <c r="B115" i="12" s="1"/>
  <c r="L72" i="12"/>
  <c r="B73" i="12" s="1"/>
  <c r="Q3" i="12" s="1"/>
  <c r="L93" i="12"/>
  <c r="B94" i="12" s="1"/>
  <c r="U2" i="12" s="1"/>
  <c r="B390" i="12"/>
  <c r="L135" i="12"/>
  <c r="B136" i="12" s="1"/>
  <c r="O5" i="12" s="1"/>
  <c r="L51" i="12"/>
  <c r="B52" i="12" s="1"/>
  <c r="O3" i="12" s="1"/>
  <c r="L198" i="10"/>
  <c r="B199" i="10" s="1"/>
  <c r="L72" i="10"/>
  <c r="B73" i="10" s="1"/>
  <c r="L177" i="10"/>
  <c r="B178" i="10" s="1"/>
  <c r="Q5" i="10" s="1"/>
  <c r="B390" i="10"/>
  <c r="L387" i="10"/>
  <c r="B388" i="10" s="1"/>
  <c r="L51" i="10"/>
  <c r="B52" i="10" s="1"/>
  <c r="O3" i="10" s="1"/>
  <c r="L261" i="10"/>
  <c r="B262" i="10" s="1"/>
  <c r="L156" i="10"/>
  <c r="B157" i="10" s="1"/>
  <c r="L366" i="10"/>
  <c r="B367" i="10" s="1"/>
  <c r="U6" i="10" s="1"/>
  <c r="L135" i="10"/>
  <c r="B136" i="10" s="1"/>
  <c r="O5" i="10" s="1"/>
  <c r="L345" i="10"/>
  <c r="B346" i="10" s="1"/>
  <c r="U5" i="10" s="1"/>
  <c r="L114" i="10"/>
  <c r="B115" i="10" s="1"/>
  <c r="O4" i="10" s="1"/>
  <c r="L219" i="10"/>
  <c r="B220" i="10" s="1"/>
  <c r="S6" i="10" s="1"/>
  <c r="L93" i="10"/>
  <c r="B94" i="10" s="1"/>
  <c r="U2" i="10" s="1"/>
  <c r="L324" i="10"/>
  <c r="B325" i="10" s="1"/>
  <c r="U4" i="10" s="1"/>
  <c r="L30" i="10"/>
  <c r="B31" i="10" s="1"/>
  <c r="Q2" i="10" s="1"/>
  <c r="L261" i="11"/>
  <c r="B262" i="11" s="1"/>
  <c r="L324" i="11"/>
  <c r="B325" i="11" s="1"/>
  <c r="L114" i="11"/>
  <c r="B115" i="11" s="1"/>
  <c r="O4" i="11" s="1"/>
  <c r="L93" i="11"/>
  <c r="B94" i="11" s="1"/>
  <c r="L72" i="11"/>
  <c r="B73" i="11" s="1"/>
  <c r="L51" i="11"/>
  <c r="B52" i="11" s="1"/>
  <c r="L345" i="11"/>
  <c r="B346" i="11" s="1"/>
  <c r="B391" i="11" s="1"/>
  <c r="E391" i="11" s="1"/>
  <c r="G391" i="11" s="1"/>
  <c r="L177" i="11"/>
  <c r="B178" i="11" s="1"/>
  <c r="Q5" i="11" s="1"/>
  <c r="L156" i="11"/>
  <c r="B157" i="11" s="1"/>
  <c r="Q4" i="11" s="1"/>
  <c r="L282" i="11"/>
  <c r="B283" i="11" s="1"/>
  <c r="S2" i="11" s="1"/>
  <c r="S3" i="11" s="1"/>
  <c r="L19" i="11"/>
  <c r="B20" i="11" s="1"/>
  <c r="L219" i="11"/>
  <c r="B220" i="11" s="1"/>
  <c r="S6" i="11" s="1"/>
  <c r="B390" i="11"/>
  <c r="L135" i="9"/>
  <c r="B136" i="9" s="1"/>
  <c r="O5" i="9" s="1"/>
  <c r="L156" i="9"/>
  <c r="B157" i="9" s="1"/>
  <c r="L387" i="9"/>
  <c r="B388" i="9" s="1"/>
  <c r="L345" i="9"/>
  <c r="B346" i="9" s="1"/>
  <c r="L366" i="9"/>
  <c r="B367" i="9" s="1"/>
  <c r="L261" i="9"/>
  <c r="B262" i="9" s="1"/>
  <c r="L219" i="9"/>
  <c r="B220" i="9" s="1"/>
  <c r="L324" i="9"/>
  <c r="B325" i="9" s="1"/>
  <c r="L19" i="9"/>
  <c r="B20" i="9" s="1"/>
  <c r="O2" i="9" s="1"/>
  <c r="L51" i="9"/>
  <c r="B52" i="9" s="1"/>
  <c r="L282" i="9"/>
  <c r="B283" i="9" s="1"/>
  <c r="L114" i="9"/>
  <c r="B115" i="9" s="1"/>
  <c r="L177" i="9"/>
  <c r="B178" i="9" s="1"/>
  <c r="L72" i="9"/>
  <c r="B73" i="9" s="1"/>
  <c r="B390" i="9"/>
  <c r="L198" i="9"/>
  <c r="B199" i="9" s="1"/>
  <c r="S5" i="9" s="1"/>
  <c r="S9" i="9" s="1"/>
  <c r="L282" i="8"/>
  <c r="B283" i="8" s="1"/>
  <c r="L303" i="8"/>
  <c r="B304" i="8" s="1"/>
  <c r="L156" i="8"/>
  <c r="B157" i="8" s="1"/>
  <c r="Q4" i="8" s="1"/>
  <c r="L240" i="8"/>
  <c r="B241" i="8" s="1"/>
  <c r="L324" i="8"/>
  <c r="B325" i="8" s="1"/>
  <c r="L51" i="8"/>
  <c r="B52" i="8" s="1"/>
  <c r="L93" i="8"/>
  <c r="B94" i="8" s="1"/>
  <c r="L387" i="8"/>
  <c r="B388" i="8" s="1"/>
  <c r="L19" i="8"/>
  <c r="B20" i="8" s="1"/>
  <c r="O2" i="8" s="1"/>
  <c r="L114" i="8"/>
  <c r="B115" i="8" s="1"/>
  <c r="O4" i="8" s="1"/>
  <c r="O9" i="8" s="1"/>
  <c r="L135" i="8"/>
  <c r="B136" i="8" s="1"/>
  <c r="L198" i="8"/>
  <c r="B199" i="8" s="1"/>
  <c r="L177" i="8"/>
  <c r="B178" i="8" s="1"/>
  <c r="Q5" i="8" s="1"/>
  <c r="L72" i="8"/>
  <c r="B73" i="8" s="1"/>
  <c r="B390" i="8"/>
  <c r="L261" i="8"/>
  <c r="B262" i="8" s="1"/>
  <c r="L366" i="8"/>
  <c r="B367" i="8" s="1"/>
  <c r="L324" i="7"/>
  <c r="B325" i="7" s="1"/>
  <c r="L135" i="7"/>
  <c r="B136" i="7" s="1"/>
  <c r="L72" i="7"/>
  <c r="B73" i="7" s="1"/>
  <c r="L51" i="7"/>
  <c r="B52" i="7" s="1"/>
  <c r="O3" i="7" s="1"/>
  <c r="L387" i="7"/>
  <c r="B388" i="7" s="1"/>
  <c r="L282" i="7"/>
  <c r="B283" i="7" s="1"/>
  <c r="S2" i="7" s="1"/>
  <c r="S3" i="7" s="1"/>
  <c r="L345" i="7"/>
  <c r="B346" i="7" s="1"/>
  <c r="L219" i="7"/>
  <c r="B220" i="7" s="1"/>
  <c r="L198" i="7"/>
  <c r="B199" i="7" s="1"/>
  <c r="L30" i="7"/>
  <c r="B31" i="7" s="1"/>
  <c r="Q2" i="7" s="1"/>
  <c r="L114" i="7"/>
  <c r="B115" i="7" s="1"/>
  <c r="O4" i="7" s="1"/>
  <c r="L156" i="7"/>
  <c r="B157" i="7" s="1"/>
  <c r="Q4" i="7" s="1"/>
  <c r="L93" i="7"/>
  <c r="B94" i="7" s="1"/>
  <c r="L177" i="7"/>
  <c r="B178" i="7" s="1"/>
  <c r="Q5" i="7" s="1"/>
  <c r="B390" i="7"/>
  <c r="L30" i="6"/>
  <c r="B31" i="6" s="1"/>
  <c r="Q2" i="6" s="1"/>
  <c r="L72" i="6"/>
  <c r="B73" i="6" s="1"/>
  <c r="L156" i="6"/>
  <c r="B157" i="6" s="1"/>
  <c r="L324" i="6"/>
  <c r="B325" i="6" s="1"/>
  <c r="U4" i="6" s="1"/>
  <c r="L387" i="6"/>
  <c r="B388" i="6" s="1"/>
  <c r="L198" i="6"/>
  <c r="B199" i="6" s="1"/>
  <c r="S5" i="6" s="1"/>
  <c r="L282" i="6"/>
  <c r="B283" i="6" s="1"/>
  <c r="L114" i="6"/>
  <c r="B115" i="6" s="1"/>
  <c r="O4" i="6" s="1"/>
  <c r="L261" i="6"/>
  <c r="B262" i="6" s="1"/>
  <c r="L19" i="6"/>
  <c r="B20" i="6" s="1"/>
  <c r="O2" i="6" s="1"/>
  <c r="L93" i="6"/>
  <c r="B94" i="6" s="1"/>
  <c r="L366" i="6"/>
  <c r="B367" i="6" s="1"/>
  <c r="L177" i="6"/>
  <c r="B178" i="6" s="1"/>
  <c r="L240" i="6"/>
  <c r="B241" i="6" s="1"/>
  <c r="S7" i="6" s="1"/>
  <c r="L345" i="6"/>
  <c r="B346" i="6" s="1"/>
  <c r="U5" i="6" s="1"/>
  <c r="L324" i="5"/>
  <c r="B325" i="5" s="1"/>
  <c r="U4" i="5" s="1"/>
  <c r="L387" i="5"/>
  <c r="B388" i="5" s="1"/>
  <c r="L240" i="5"/>
  <c r="B241" i="5" s="1"/>
  <c r="S7" i="5" s="1"/>
  <c r="L30" i="5"/>
  <c r="B31" i="5" s="1"/>
  <c r="Q2" i="5" s="1"/>
  <c r="L72" i="5"/>
  <c r="B73" i="5" s="1"/>
  <c r="L135" i="5"/>
  <c r="B136" i="5" s="1"/>
  <c r="L198" i="5"/>
  <c r="B199" i="5" s="1"/>
  <c r="L261" i="5"/>
  <c r="B262" i="5" s="1"/>
  <c r="L282" i="5"/>
  <c r="B283" i="5" s="1"/>
  <c r="S2" i="5" s="1"/>
  <c r="S3" i="5" s="1"/>
  <c r="L219" i="5"/>
  <c r="B220" i="5" s="1"/>
  <c r="S6" i="5" s="1"/>
  <c r="L156" i="5"/>
  <c r="B157" i="5" s="1"/>
  <c r="L177" i="5"/>
  <c r="B178" i="5" s="1"/>
  <c r="L114" i="5"/>
  <c r="B115" i="5" s="1"/>
  <c r="L93" i="5"/>
  <c r="B94" i="5" s="1"/>
  <c r="B390" i="5"/>
  <c r="L345" i="5"/>
  <c r="B346" i="5" s="1"/>
  <c r="U5" i="5" s="1"/>
  <c r="L51" i="5"/>
  <c r="B52" i="5" s="1"/>
  <c r="O3" i="5" s="1"/>
  <c r="L19" i="4"/>
  <c r="B20" i="4" s="1"/>
  <c r="O2" i="4" s="1"/>
  <c r="L366" i="4"/>
  <c r="B367" i="4" s="1"/>
  <c r="U6" i="4" s="1"/>
  <c r="L261" i="4"/>
  <c r="B262" i="4" s="1"/>
  <c r="L30" i="4"/>
  <c r="B31" i="4" s="1"/>
  <c r="Q2" i="4" s="1"/>
  <c r="L72" i="4"/>
  <c r="B73" i="4" s="1"/>
  <c r="Q3" i="4" s="1"/>
  <c r="L240" i="4"/>
  <c r="B241" i="4" s="1"/>
  <c r="L324" i="4"/>
  <c r="B325" i="4" s="1"/>
  <c r="U4" i="4" s="1"/>
  <c r="L93" i="4"/>
  <c r="B94" i="4" s="1"/>
  <c r="U2" i="4" s="1"/>
  <c r="L114" i="4"/>
  <c r="B115" i="4" s="1"/>
  <c r="L282" i="4"/>
  <c r="B283" i="4" s="1"/>
  <c r="L156" i="4"/>
  <c r="B157" i="4" s="1"/>
  <c r="L345" i="4"/>
  <c r="B346" i="4" s="1"/>
  <c r="L177" i="4"/>
  <c r="B178" i="4" s="1"/>
  <c r="L51" i="4"/>
  <c r="B52" i="4" s="1"/>
  <c r="L219" i="4"/>
  <c r="B220" i="4" s="1"/>
  <c r="S6" i="4" s="1"/>
  <c r="L387" i="4"/>
  <c r="B388" i="4" s="1"/>
  <c r="B391" i="4" s="1"/>
  <c r="E391" i="4" s="1"/>
  <c r="G391" i="4" s="1"/>
  <c r="B390" i="4"/>
  <c r="O4" i="4"/>
  <c r="S2" i="4"/>
  <c r="S3" i="4" s="1"/>
  <c r="Q5" i="4"/>
  <c r="U5" i="4"/>
  <c r="S7" i="4"/>
  <c r="S9" i="4" s="1"/>
  <c r="U3" i="4"/>
  <c r="O5" i="4"/>
  <c r="O3" i="4"/>
  <c r="O9" i="4" s="1"/>
  <c r="Q4" i="4"/>
  <c r="Q9" i="4" s="1"/>
  <c r="O5" i="5"/>
  <c r="Q5" i="5"/>
  <c r="Q4" i="5"/>
  <c r="S5" i="5"/>
  <c r="S9" i="5" s="1"/>
  <c r="U2" i="5"/>
  <c r="U6" i="5"/>
  <c r="O4" i="5"/>
  <c r="O2" i="5"/>
  <c r="O9" i="5" s="1"/>
  <c r="Q3" i="5"/>
  <c r="Q9" i="5" s="1"/>
  <c r="Q3" i="6"/>
  <c r="U6" i="6"/>
  <c r="S6" i="6"/>
  <c r="Q5" i="6"/>
  <c r="O5" i="6"/>
  <c r="S2" i="6"/>
  <c r="S3" i="6" s="1"/>
  <c r="U2" i="6"/>
  <c r="O3" i="6"/>
  <c r="Q4" i="6"/>
  <c r="U3" i="6"/>
  <c r="O9" i="6"/>
  <c r="O5" i="7"/>
  <c r="U4" i="7"/>
  <c r="Q3" i="7"/>
  <c r="S6" i="7"/>
  <c r="O9" i="7"/>
  <c r="S5" i="7"/>
  <c r="S9" i="7" s="1"/>
  <c r="U6" i="7"/>
  <c r="U2" i="7"/>
  <c r="U5" i="7"/>
  <c r="S6" i="8"/>
  <c r="U4" i="8"/>
  <c r="U2" i="8"/>
  <c r="S7" i="8"/>
  <c r="U5" i="8"/>
  <c r="Q3" i="8"/>
  <c r="O3" i="8"/>
  <c r="S2" i="8"/>
  <c r="S3" i="8" s="1"/>
  <c r="O5" i="8"/>
  <c r="U3" i="8"/>
  <c r="U6" i="8"/>
  <c r="S5" i="8"/>
  <c r="S9" i="8" s="1"/>
  <c r="U4" i="9"/>
  <c r="Q4" i="9"/>
  <c r="U3" i="9"/>
  <c r="O4" i="9"/>
  <c r="S6" i="9"/>
  <c r="S2" i="9"/>
  <c r="S3" i="9" s="1"/>
  <c r="U6" i="9"/>
  <c r="Q5" i="9"/>
  <c r="U2" i="9"/>
  <c r="U5" i="9"/>
  <c r="S7" i="9"/>
  <c r="Q3" i="9"/>
  <c r="Q9" i="9" s="1"/>
  <c r="I12" i="1" s="1"/>
  <c r="O3" i="9"/>
  <c r="O9" i="9" s="1"/>
  <c r="O5" i="11"/>
  <c r="U7" i="11"/>
  <c r="U6" i="11"/>
  <c r="S7" i="11"/>
  <c r="U5" i="11"/>
  <c r="O3" i="11"/>
  <c r="U4" i="11"/>
  <c r="S5" i="11"/>
  <c r="S9" i="11" s="1"/>
  <c r="O2" i="11"/>
  <c r="O9" i="11" s="1"/>
  <c r="U2" i="11"/>
  <c r="U9" i="11" s="1"/>
  <c r="Q3" i="11"/>
  <c r="S7" i="10"/>
  <c r="S5" i="10"/>
  <c r="Q4" i="10"/>
  <c r="Q3" i="10"/>
  <c r="U3" i="10"/>
  <c r="O2" i="10"/>
  <c r="S2" i="10"/>
  <c r="S3" i="10" s="1"/>
  <c r="S5" i="12"/>
  <c r="U4" i="12"/>
  <c r="U6" i="12"/>
  <c r="S7" i="12"/>
  <c r="U3" i="12"/>
  <c r="S2" i="12"/>
  <c r="S3" i="12" s="1"/>
  <c r="S6" i="12"/>
  <c r="Q4" i="12"/>
  <c r="O4" i="12"/>
  <c r="Q5" i="12"/>
  <c r="J14" i="1"/>
  <c r="Q9" i="12" l="1"/>
  <c r="L12" i="1" s="1"/>
  <c r="B391" i="12"/>
  <c r="E391" i="12" s="1"/>
  <c r="G391" i="12" s="1"/>
  <c r="O9" i="10"/>
  <c r="Q9" i="10"/>
  <c r="K12" i="1" s="1"/>
  <c r="S9" i="10"/>
  <c r="B391" i="10"/>
  <c r="E391" i="10" s="1"/>
  <c r="G391" i="10" s="1"/>
  <c r="Q9" i="11"/>
  <c r="J12" i="1" s="1"/>
  <c r="B391" i="9"/>
  <c r="E391" i="9" s="1"/>
  <c r="G391" i="9" s="1"/>
  <c r="B391" i="8"/>
  <c r="E391" i="8" s="1"/>
  <c r="G391" i="8" s="1"/>
  <c r="Q9" i="8"/>
  <c r="Q9" i="7"/>
  <c r="G12" i="1" s="1"/>
  <c r="B391" i="7"/>
  <c r="E391" i="7" s="1"/>
  <c r="G391" i="7" s="1"/>
  <c r="Q9" i="6"/>
  <c r="F12" i="1" s="1"/>
  <c r="S9" i="6"/>
  <c r="B391" i="6"/>
  <c r="E391" i="6" s="1"/>
  <c r="G391" i="6" s="1"/>
  <c r="B391" i="5"/>
  <c r="E391" i="5" s="1"/>
  <c r="G391" i="5" s="1"/>
  <c r="U7" i="4"/>
  <c r="U9" i="4" s="1"/>
  <c r="U7" i="5"/>
  <c r="U9" i="5" s="1"/>
  <c r="U7" i="6"/>
  <c r="U9" i="6" s="1"/>
  <c r="U7" i="7"/>
  <c r="U9" i="7" s="1"/>
  <c r="U7" i="8"/>
  <c r="U9" i="8"/>
  <c r="K3" i="8" s="1"/>
  <c r="U7" i="9"/>
  <c r="U9" i="9" s="1"/>
  <c r="K3" i="11"/>
  <c r="U7" i="10"/>
  <c r="U9" i="10" s="1"/>
  <c r="U7" i="12"/>
  <c r="U9" i="12" s="1"/>
  <c r="L14" i="1" s="1"/>
  <c r="O9" i="12"/>
  <c r="L11" i="1" s="1"/>
  <c r="S9" i="12"/>
  <c r="K11" i="1"/>
  <c r="J11" i="1"/>
  <c r="I11" i="1"/>
  <c r="H12" i="1"/>
  <c r="H14" i="1"/>
  <c r="E12" i="1"/>
  <c r="D12" i="1"/>
  <c r="K3" i="4" l="1"/>
  <c r="D14" i="1"/>
  <c r="G392" i="4"/>
  <c r="E392" i="4"/>
  <c r="E14" i="1"/>
  <c r="K3" i="5"/>
  <c r="G392" i="5"/>
  <c r="E392" i="5"/>
  <c r="K3" i="6"/>
  <c r="F14" i="1"/>
  <c r="E392" i="6"/>
  <c r="G392" i="6"/>
  <c r="K3" i="7"/>
  <c r="G14" i="1"/>
  <c r="E392" i="7"/>
  <c r="G392" i="7"/>
  <c r="G392" i="8"/>
  <c r="E392" i="8"/>
  <c r="I14" i="1"/>
  <c r="K3" i="9"/>
  <c r="E392" i="9"/>
  <c r="G392" i="9"/>
  <c r="G392" i="11"/>
  <c r="E392" i="11"/>
  <c r="K3" i="10"/>
  <c r="K14" i="1"/>
  <c r="G392" i="10"/>
  <c r="E392" i="10"/>
  <c r="G392" i="12"/>
  <c r="E392" i="12"/>
  <c r="K3" i="12"/>
  <c r="H11" i="1"/>
  <c r="G11" i="1"/>
  <c r="F11" i="1"/>
  <c r="E11" i="1"/>
  <c r="D11" i="1"/>
  <c r="K35" i="2" l="1"/>
  <c r="A162" i="2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I13" i="1"/>
  <c r="S8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24" i="2"/>
  <c r="B261" i="2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A246" i="2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K245" i="2"/>
  <c r="L245" i="2" s="1"/>
  <c r="D390" i="2"/>
  <c r="D41" i="1"/>
  <c r="E41" i="1"/>
  <c r="F41" i="1"/>
  <c r="G41" i="1"/>
  <c r="H41" i="1"/>
  <c r="I41" i="1"/>
  <c r="J41" i="1"/>
  <c r="K41" i="1"/>
  <c r="L41" i="1"/>
  <c r="M41" i="1"/>
  <c r="N39" i="1"/>
  <c r="P39" i="1" s="1"/>
  <c r="N37" i="1"/>
  <c r="P37" i="1" s="1"/>
  <c r="L261" i="2" l="1"/>
  <c r="B262" i="2" s="1"/>
  <c r="L13" i="1"/>
  <c r="L15" i="1" s="1"/>
  <c r="K13" i="1"/>
  <c r="K15" i="1" s="1"/>
  <c r="J13" i="1"/>
  <c r="J15" i="1" s="1"/>
  <c r="H13" i="1"/>
  <c r="H15" i="1" s="1"/>
  <c r="G13" i="1"/>
  <c r="G15" i="1" s="1"/>
  <c r="F13" i="1"/>
  <c r="F15" i="1" s="1"/>
  <c r="E13" i="1"/>
  <c r="E15" i="1" s="1"/>
  <c r="D13" i="1"/>
  <c r="N40" i="1"/>
  <c r="P40" i="1" s="1"/>
  <c r="N38" i="1"/>
  <c r="P38" i="1" s="1"/>
  <c r="I15" i="1"/>
  <c r="D15" i="1" l="1"/>
  <c r="K182" i="2" l="1"/>
  <c r="K77" i="2"/>
  <c r="K13" i="2" l="1"/>
  <c r="K43" i="2"/>
  <c r="L43" i="2" s="1"/>
  <c r="K42" i="2"/>
  <c r="L42" i="2" s="1"/>
  <c r="K44" i="2"/>
  <c r="L44" i="2" s="1"/>
  <c r="K41" i="2"/>
  <c r="L41" i="2" s="1"/>
  <c r="K40" i="2"/>
  <c r="L40" i="2" s="1"/>
  <c r="K39" i="2"/>
  <c r="L39" i="2" s="1"/>
  <c r="K38" i="2"/>
  <c r="L38" i="2" s="1"/>
  <c r="A36" i="2"/>
  <c r="A37" i="2" s="1"/>
  <c r="A38" i="2" s="1"/>
  <c r="A39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A57" i="2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K85" i="2"/>
  <c r="L85" i="2" s="1"/>
  <c r="K84" i="2"/>
  <c r="L84" i="2" s="1"/>
  <c r="K83" i="2"/>
  <c r="L83" i="2" s="1"/>
  <c r="K82" i="2"/>
  <c r="L82" i="2" s="1"/>
  <c r="K81" i="2"/>
  <c r="L81" i="2" s="1"/>
  <c r="A78" i="2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9" i="2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L232" i="2"/>
  <c r="L231" i="2"/>
  <c r="L230" i="2"/>
  <c r="L229" i="2"/>
  <c r="L228" i="2"/>
  <c r="L227" i="2"/>
  <c r="L274" i="2"/>
  <c r="L273" i="2"/>
  <c r="L272" i="2"/>
  <c r="L271" i="2"/>
  <c r="L270" i="2"/>
  <c r="L269" i="2"/>
  <c r="A267" i="2"/>
  <c r="A268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A309" i="2"/>
  <c r="A310" i="2" s="1"/>
  <c r="K337" i="2"/>
  <c r="L337" i="2" s="1"/>
  <c r="K336" i="2"/>
  <c r="L336" i="2" s="1"/>
  <c r="K339" i="2"/>
  <c r="L339" i="2" s="1"/>
  <c r="K338" i="2"/>
  <c r="L338" i="2" s="1"/>
  <c r="K335" i="2"/>
  <c r="L335" i="2" s="1"/>
  <c r="K334" i="2"/>
  <c r="L334" i="2" s="1"/>
  <c r="A330" i="2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L379" i="2"/>
  <c r="L378" i="2"/>
  <c r="L377" i="2"/>
  <c r="L376" i="2"/>
  <c r="L375" i="2"/>
  <c r="L374" i="2"/>
  <c r="A372" i="2"/>
  <c r="A373" i="2" s="1"/>
  <c r="A225" i="2"/>
  <c r="A226" i="2" s="1"/>
  <c r="L237" i="2"/>
  <c r="L236" i="2"/>
  <c r="L235" i="2"/>
  <c r="K26" i="2"/>
  <c r="L26" i="2" s="1"/>
  <c r="K25" i="2"/>
  <c r="L25" i="2" s="1"/>
  <c r="K27" i="2"/>
  <c r="L27" i="2" s="1"/>
  <c r="K28" i="2"/>
  <c r="L28" i="2" s="1"/>
  <c r="A25" i="2"/>
  <c r="A26" i="2" s="1"/>
  <c r="A27" i="2" s="1"/>
  <c r="A28" i="2" s="1"/>
  <c r="A14" i="2"/>
  <c r="A15" i="2" s="1"/>
  <c r="A16" i="2" s="1"/>
  <c r="A17" i="2" s="1"/>
  <c r="K16" i="2"/>
  <c r="L16" i="2" s="1"/>
  <c r="K15" i="2"/>
  <c r="L15" i="2" s="1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70" i="2"/>
  <c r="K69" i="2"/>
  <c r="K68" i="2"/>
  <c r="K67" i="2"/>
  <c r="K66" i="2"/>
  <c r="K65" i="2"/>
  <c r="K58" i="2"/>
  <c r="K57" i="2"/>
  <c r="K56" i="2"/>
  <c r="K36" i="2"/>
  <c r="K37" i="2"/>
  <c r="K45" i="2"/>
  <c r="K46" i="2"/>
  <c r="K47" i="2"/>
  <c r="K48" i="2"/>
  <c r="K49" i="2"/>
  <c r="K24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50" i="2"/>
  <c r="K330" i="2"/>
  <c r="K331" i="2"/>
  <c r="K332" i="2"/>
  <c r="K333" i="2"/>
  <c r="K340" i="2"/>
  <c r="K341" i="2"/>
  <c r="K342" i="2"/>
  <c r="K343" i="2"/>
  <c r="K329" i="2"/>
  <c r="K309" i="2"/>
  <c r="K310" i="2"/>
  <c r="K317" i="2"/>
  <c r="K318" i="2"/>
  <c r="K319" i="2"/>
  <c r="K320" i="2"/>
  <c r="K321" i="2"/>
  <c r="K322" i="2"/>
  <c r="K308" i="2"/>
  <c r="K287" i="2"/>
  <c r="K203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04" i="2"/>
  <c r="K78" i="2"/>
  <c r="K79" i="2"/>
  <c r="K80" i="2"/>
  <c r="K86" i="2"/>
  <c r="K87" i="2"/>
  <c r="K88" i="2"/>
  <c r="K89" i="2"/>
  <c r="K90" i="2"/>
  <c r="K91" i="2"/>
  <c r="A40" i="2" l="1"/>
  <c r="A41" i="2" s="1"/>
  <c r="A42" i="2" s="1"/>
  <c r="A43" i="2" s="1"/>
  <c r="A44" i="2" s="1"/>
  <c r="A45" i="2" s="1"/>
  <c r="A46" i="2" s="1"/>
  <c r="A47" i="2"/>
  <c r="A48" i="2" s="1"/>
  <c r="A49" i="2" s="1"/>
  <c r="A227" i="2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311" i="2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74" i="2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K14" i="2"/>
  <c r="O2" i="1" l="1"/>
  <c r="O6" i="1"/>
  <c r="O5" i="1"/>
  <c r="O4" i="1"/>
  <c r="L364" i="2" l="1"/>
  <c r="L363" i="2"/>
  <c r="L362" i="2"/>
  <c r="L361" i="2"/>
  <c r="L360" i="2"/>
  <c r="L359" i="2"/>
  <c r="L358" i="2"/>
  <c r="L357" i="2"/>
  <c r="L356" i="2"/>
  <c r="L355" i="2"/>
  <c r="L354" i="2"/>
  <c r="L353" i="2"/>
  <c r="L352" i="2"/>
  <c r="A351" i="2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A288" i="2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K154" i="2"/>
  <c r="L154" i="2" s="1"/>
  <c r="K153" i="2"/>
  <c r="L153" i="2" s="1"/>
  <c r="K152" i="2"/>
  <c r="L152" i="2" s="1"/>
  <c r="K151" i="2"/>
  <c r="L151" i="2" s="1"/>
  <c r="A141" i="2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K196" i="2"/>
  <c r="L196" i="2" s="1"/>
  <c r="K195" i="2"/>
  <c r="L195" i="2" s="1"/>
  <c r="L217" i="2"/>
  <c r="L216" i="2"/>
  <c r="L215" i="2"/>
  <c r="L214" i="2"/>
  <c r="L213" i="2"/>
  <c r="L212" i="2"/>
  <c r="L211" i="2"/>
  <c r="L210" i="2"/>
  <c r="L209" i="2"/>
  <c r="L208" i="2"/>
  <c r="L207" i="2"/>
  <c r="L206" i="2"/>
  <c r="A204" i="2"/>
  <c r="A205" i="2" s="1"/>
  <c r="K190" i="2"/>
  <c r="L190" i="2" s="1"/>
  <c r="K189" i="2"/>
  <c r="L189" i="2" s="1"/>
  <c r="K188" i="2"/>
  <c r="L188" i="2" s="1"/>
  <c r="K187" i="2"/>
  <c r="L187" i="2" s="1"/>
  <c r="A183" i="2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L175" i="2"/>
  <c r="L174" i="2"/>
  <c r="L173" i="2"/>
  <c r="L172" i="2"/>
  <c r="L171" i="2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12" i="2"/>
  <c r="L112" i="2" s="1"/>
  <c r="K111" i="2"/>
  <c r="L111" i="2" s="1"/>
  <c r="K110" i="2"/>
  <c r="L110" i="2" s="1"/>
  <c r="K109" i="2"/>
  <c r="L109" i="2" s="1"/>
  <c r="K108" i="2"/>
  <c r="L108" i="2" s="1"/>
  <c r="L91" i="2"/>
  <c r="L90" i="2"/>
  <c r="L89" i="2"/>
  <c r="L88" i="2"/>
  <c r="L87" i="2"/>
  <c r="L86" i="2"/>
  <c r="L80" i="2"/>
  <c r="L79" i="2"/>
  <c r="A352" i="2" l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206" i="2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B240" i="2" l="1"/>
  <c r="L238" i="2"/>
  <c r="L234" i="2"/>
  <c r="L233" i="2"/>
  <c r="L226" i="2"/>
  <c r="L225" i="2"/>
  <c r="L224" i="2"/>
  <c r="B219" i="2"/>
  <c r="L205" i="2"/>
  <c r="L204" i="2"/>
  <c r="L203" i="2"/>
  <c r="L219" i="2" l="1"/>
  <c r="B220" i="2" s="1"/>
  <c r="S6" i="2" s="1"/>
  <c r="L240" i="2"/>
  <c r="B241" i="2" l="1"/>
  <c r="S7" i="2" s="1"/>
  <c r="B93" i="2"/>
  <c r="L78" i="2"/>
  <c r="L77" i="2"/>
  <c r="B387" i="2"/>
  <c r="L385" i="2"/>
  <c r="L384" i="2"/>
  <c r="L383" i="2"/>
  <c r="L382" i="2"/>
  <c r="L381" i="2"/>
  <c r="L380" i="2"/>
  <c r="L373" i="2"/>
  <c r="L372" i="2"/>
  <c r="L371" i="2"/>
  <c r="B366" i="2"/>
  <c r="L351" i="2"/>
  <c r="L350" i="2"/>
  <c r="B303" i="2"/>
  <c r="K288" i="2"/>
  <c r="L288" i="2" s="1"/>
  <c r="L287" i="2"/>
  <c r="B345" i="2"/>
  <c r="L343" i="2"/>
  <c r="L342" i="2"/>
  <c r="L341" i="2"/>
  <c r="L340" i="2"/>
  <c r="L333" i="2"/>
  <c r="L332" i="2"/>
  <c r="L331" i="2"/>
  <c r="L330" i="2"/>
  <c r="L329" i="2"/>
  <c r="B198" i="2"/>
  <c r="K194" i="2"/>
  <c r="L194" i="2" s="1"/>
  <c r="K193" i="2"/>
  <c r="L193" i="2" s="1"/>
  <c r="K192" i="2"/>
  <c r="L192" i="2" s="1"/>
  <c r="K191" i="2"/>
  <c r="L191" i="2" s="1"/>
  <c r="K186" i="2"/>
  <c r="L186" i="2" s="1"/>
  <c r="K185" i="2"/>
  <c r="L185" i="2" s="1"/>
  <c r="K184" i="2"/>
  <c r="L184" i="2" s="1"/>
  <c r="K183" i="2"/>
  <c r="L183" i="2" s="1"/>
  <c r="L182" i="2"/>
  <c r="B72" i="2"/>
  <c r="L70" i="2"/>
  <c r="L69" i="2"/>
  <c r="L68" i="2"/>
  <c r="L67" i="2"/>
  <c r="L66" i="2"/>
  <c r="L65" i="2"/>
  <c r="L58" i="2"/>
  <c r="L57" i="2"/>
  <c r="L56" i="2"/>
  <c r="B30" i="2"/>
  <c r="L24" i="2"/>
  <c r="L366" i="2" l="1"/>
  <c r="B367" i="2" s="1"/>
  <c r="U6" i="2" s="1"/>
  <c r="L345" i="2"/>
  <c r="B346" i="2" s="1"/>
  <c r="U5" i="2" s="1"/>
  <c r="L303" i="2"/>
  <c r="B304" i="2" s="1"/>
  <c r="U3" i="2" s="1"/>
  <c r="L93" i="2"/>
  <c r="B94" i="2" s="1"/>
  <c r="U2" i="2" s="1"/>
  <c r="L198" i="2"/>
  <c r="B199" i="2" s="1"/>
  <c r="S5" i="2" s="1"/>
  <c r="L387" i="2"/>
  <c r="L72" i="2"/>
  <c r="L30" i="2"/>
  <c r="S9" i="2" l="1"/>
  <c r="C36" i="1" s="1"/>
  <c r="B31" i="2"/>
  <c r="Q2" i="2" s="1"/>
  <c r="B73" i="2"/>
  <c r="Q3" i="2" s="1"/>
  <c r="B388" i="2"/>
  <c r="U7" i="2" s="1"/>
  <c r="C41" i="1" l="1"/>
  <c r="N41" i="1" s="1"/>
  <c r="N36" i="1"/>
  <c r="P36" i="1" s="1"/>
  <c r="P41" i="1" s="1"/>
  <c r="B324" i="2"/>
  <c r="L322" i="2"/>
  <c r="L321" i="2"/>
  <c r="L320" i="2"/>
  <c r="L319" i="2"/>
  <c r="L318" i="2"/>
  <c r="L317" i="2"/>
  <c r="L310" i="2"/>
  <c r="L309" i="2"/>
  <c r="L308" i="2"/>
  <c r="B282" i="2"/>
  <c r="L280" i="2"/>
  <c r="L279" i="2"/>
  <c r="L278" i="2"/>
  <c r="L277" i="2"/>
  <c r="L276" i="2"/>
  <c r="L275" i="2"/>
  <c r="L268" i="2"/>
  <c r="L267" i="2"/>
  <c r="L266" i="2"/>
  <c r="B156" i="2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L140" i="2"/>
  <c r="B177" i="2"/>
  <c r="L170" i="2"/>
  <c r="L169" i="2"/>
  <c r="L168" i="2"/>
  <c r="L167" i="2"/>
  <c r="L166" i="2"/>
  <c r="L165" i="2"/>
  <c r="L164" i="2"/>
  <c r="L163" i="2"/>
  <c r="L162" i="2"/>
  <c r="K161" i="2"/>
  <c r="L161" i="2" s="1"/>
  <c r="B135" i="2"/>
  <c r="K133" i="2"/>
  <c r="L133" i="2" s="1"/>
  <c r="K132" i="2"/>
  <c r="L132" i="2" s="1"/>
  <c r="K131" i="2"/>
  <c r="L131" i="2" s="1"/>
  <c r="K130" i="2"/>
  <c r="L130" i="2" s="1"/>
  <c r="K123" i="2"/>
  <c r="L123" i="2" s="1"/>
  <c r="K122" i="2"/>
  <c r="L122" i="2" s="1"/>
  <c r="K121" i="2"/>
  <c r="L121" i="2" s="1"/>
  <c r="K120" i="2"/>
  <c r="L120" i="2" s="1"/>
  <c r="K119" i="2"/>
  <c r="L119" i="2" s="1"/>
  <c r="B114" i="2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B51" i="2"/>
  <c r="L49" i="2"/>
  <c r="L48" i="2"/>
  <c r="L47" i="2"/>
  <c r="L46" i="2"/>
  <c r="L45" i="2"/>
  <c r="L37" i="2"/>
  <c r="L36" i="2"/>
  <c r="L35" i="2"/>
  <c r="B19" i="2"/>
  <c r="L14" i="2"/>
  <c r="L13" i="2"/>
  <c r="B20" i="2" l="1"/>
  <c r="L324" i="2"/>
  <c r="B325" i="2" s="1"/>
  <c r="U4" i="2" s="1"/>
  <c r="U9" i="2" s="1"/>
  <c r="L51" i="2"/>
  <c r="B52" i="2" s="1"/>
  <c r="O3" i="2" s="1"/>
  <c r="L156" i="2"/>
  <c r="B157" i="2" s="1"/>
  <c r="Q4" i="2" s="1"/>
  <c r="L282" i="2"/>
  <c r="B283" i="2" s="1"/>
  <c r="L114" i="2"/>
  <c r="B115" i="2" s="1"/>
  <c r="B390" i="2"/>
  <c r="L135" i="2"/>
  <c r="L177" i="2"/>
  <c r="O4" i="2"/>
  <c r="S2" i="2" l="1"/>
  <c r="S3" i="2" s="1"/>
  <c r="B391" i="2"/>
  <c r="C13" i="1"/>
  <c r="M13" i="1" s="1"/>
  <c r="C14" i="1"/>
  <c r="M14" i="1" s="1"/>
  <c r="B178" i="2"/>
  <c r="B136" i="2"/>
  <c r="O5" i="2" s="1"/>
  <c r="O2" i="2"/>
  <c r="O14" i="1" l="1"/>
  <c r="O13" i="1"/>
  <c r="E391" i="2"/>
  <c r="Q5" i="2"/>
  <c r="Q9" i="2" s="1"/>
  <c r="O9" i="2"/>
  <c r="K3" i="2" s="1"/>
  <c r="C11" i="1" l="1"/>
  <c r="G391" i="2"/>
  <c r="G392" i="2" s="1"/>
  <c r="E392" i="2"/>
  <c r="C12" i="1"/>
  <c r="M12" i="1" s="1"/>
  <c r="M11" i="1" l="1"/>
  <c r="O11" i="1" s="1"/>
  <c r="O12" i="1"/>
  <c r="O15" i="1" l="1"/>
  <c r="C15" i="1"/>
  <c r="M15" i="1" s="1"/>
</calcChain>
</file>

<file path=xl/sharedStrings.xml><?xml version="1.0" encoding="utf-8"?>
<sst xmlns="http://schemas.openxmlformats.org/spreadsheetml/2006/main" count="2783" uniqueCount="139">
  <si>
    <t>MEMORIA DE ÁREAS</t>
  </si>
  <si>
    <t>FECHA</t>
  </si>
  <si>
    <t>COTIZACIÓN</t>
  </si>
  <si>
    <t>XXXXXX</t>
  </si>
  <si>
    <t>PROYECTO</t>
  </si>
  <si>
    <t>CLIENTE</t>
  </si>
  <si>
    <t>PROYECTISTA</t>
  </si>
  <si>
    <t>TOTAL</t>
  </si>
  <si>
    <t xml:space="preserve">MUROS </t>
  </si>
  <si>
    <t>LOSA</t>
  </si>
  <si>
    <t>PRETIL</t>
  </si>
  <si>
    <t>PERIMETRO ANDAMIAJE</t>
  </si>
  <si>
    <t>PERIMETRO ÁNGULO DE ARRASTRE</t>
  </si>
  <si>
    <t>CÓDIGO</t>
  </si>
  <si>
    <t>IMAGEN MUROS</t>
  </si>
  <si>
    <t>IMAGEN LOSA</t>
  </si>
  <si>
    <t>IMAGEN MODELO COMPLETO</t>
  </si>
  <si>
    <t>DESCRIPCIÓN DEL ALCANCE</t>
  </si>
  <si>
    <t>CULATAS</t>
  </si>
  <si>
    <t>TINACO</t>
  </si>
  <si>
    <t>%</t>
  </si>
  <si>
    <t>SOLO AREA COMERCIAL</t>
  </si>
  <si>
    <t>EQUIPO INDEPENDIENTE</t>
  </si>
  <si>
    <t>AREA +%</t>
  </si>
  <si>
    <t>IMAGEN CULATAS</t>
  </si>
  <si>
    <t>PERIMETRO PARA ANGULO DE ARRASTE</t>
  </si>
  <si>
    <t>PERIMETRO PARA ANDAMIAJE</t>
  </si>
  <si>
    <t>IMAGEN ESCALERA</t>
  </si>
  <si>
    <t>MUROS</t>
  </si>
  <si>
    <t>CLIENTE:</t>
  </si>
  <si>
    <t>ELABORADO POR:</t>
  </si>
  <si>
    <t>PROYECTO:</t>
  </si>
  <si>
    <t>FECHA:</t>
  </si>
  <si>
    <t>REFERENCIA:</t>
  </si>
  <si>
    <t>ITEM</t>
  </si>
  <si>
    <t>CAN.</t>
  </si>
  <si>
    <t>DESCRIPCION</t>
  </si>
  <si>
    <t>ANC1</t>
  </si>
  <si>
    <t>ALT1</t>
  </si>
  <si>
    <t>ALT2</t>
  </si>
  <si>
    <t>ANC2</t>
  </si>
  <si>
    <t>OBSERVACIONES</t>
  </si>
  <si>
    <t>TOTAL M²</t>
  </si>
  <si>
    <t>ESQUINEROS DE MURO</t>
  </si>
  <si>
    <t>FORMALETAS DE MURO</t>
  </si>
  <si>
    <t>DESCRIP</t>
  </si>
  <si>
    <t>CUMB.</t>
  </si>
  <si>
    <t>TOTAL UNDS ALUMINIO</t>
  </si>
  <si>
    <t>ENTREGADO POR:</t>
  </si>
  <si>
    <t>RECIBIDO POR:</t>
  </si>
  <si>
    <t>ESQUINEROS DE MURO (EQM)</t>
  </si>
  <si>
    <t>CAPS (CP)/BORDE DE LOSA (CPBL)</t>
  </si>
  <si>
    <t>CULATAS CUMBRERA (CLC)</t>
  </si>
  <si>
    <t>UNION MURO LOSA CON PENDIENTE (EQL CON PENDIENTE)</t>
  </si>
  <si>
    <t>CULATÓN (CLT)</t>
  </si>
  <si>
    <t>UNIÓN MURO LOSA</t>
  </si>
  <si>
    <t>ESQUINEROS DE MURO CON TAPA Y PENDIENTE (EQMT)</t>
  </si>
  <si>
    <t>EQUIPO MUROS</t>
  </si>
  <si>
    <t>SUBTOTAL</t>
  </si>
  <si>
    <t>EQUIPO LOSA</t>
  </si>
  <si>
    <t>EQL</t>
  </si>
  <si>
    <t>EQUIPO CULATAS</t>
  </si>
  <si>
    <t>CULATÓN</t>
  </si>
  <si>
    <t>EQL CON PENDIENTE</t>
  </si>
  <si>
    <t>ANGULOS PARA LOSA</t>
  </si>
  <si>
    <t>EQUIPO UNION MURO LOSA</t>
  </si>
  <si>
    <t>CAPS PRETIL CON PENDIENTE (CPP PENDIENTE)</t>
  </si>
  <si>
    <t>FORMALETAS DE LOSA (FL/FLP)</t>
  </si>
  <si>
    <t>ANGULOS PARA MUROS</t>
  </si>
  <si>
    <t>ESQUINEROS DE MURO C/TAPA</t>
  </si>
  <si>
    <t>TOTAL ÁNGULOS PARA MUROS</t>
  </si>
  <si>
    <t>TOTAL ÁNGULOS PARA LOSA</t>
  </si>
  <si>
    <t>TOTAL ESQUINEROS DE MURO</t>
  </si>
  <si>
    <t>TOTAL ESQUINEROS MURO C/TAPA</t>
  </si>
  <si>
    <t>TOTAL ESQ. DE MURO C/TAPA PENDIENTE</t>
  </si>
  <si>
    <t>TOTAL DE TAPAS</t>
  </si>
  <si>
    <t>TOTAL FORMALETAS DE MURO</t>
  </si>
  <si>
    <t>TOTAL CAPS/BORDE LOSA</t>
  </si>
  <si>
    <t>TOTAL CAPS PRETIL</t>
  </si>
  <si>
    <t>TOTAL CAPS PRETIL C/PENDIENTE</t>
  </si>
  <si>
    <t>TOTAL FORMALETAS DE LOSA</t>
  </si>
  <si>
    <t>TOTAL UNION MURO LOSA</t>
  </si>
  <si>
    <t>TOTAL EQL CON PENDIENTE</t>
  </si>
  <si>
    <t>TOTAL CULATAS</t>
  </si>
  <si>
    <t>TOTAL CULATAS CUMBRERAS</t>
  </si>
  <si>
    <t>TOTAL CULATÓN</t>
  </si>
  <si>
    <t>TOTAL CULATÓN CUMBRERA</t>
  </si>
  <si>
    <t>CAPS / BORDE DE LOSA</t>
  </si>
  <si>
    <t>ESQUINEROS EQMT</t>
  </si>
  <si>
    <t>CULATAS CUMBRERA</t>
  </si>
  <si>
    <t>CULATÓN CUMBRERA</t>
  </si>
  <si>
    <t>CAPS PRETIL</t>
  </si>
  <si>
    <t>CAPS PRETIL C/PENDIENTE</t>
  </si>
  <si>
    <t>ESQUINERO DE MURO PRETIL Y C/PENDIENTE (EQMP/EQMP PENDIENTE)</t>
  </si>
  <si>
    <t>TOTAL EQMP/EQMP PENDIENTE</t>
  </si>
  <si>
    <t>PERÍMETRO COMPLETO</t>
  </si>
  <si>
    <t>UNION MURO LOSA</t>
  </si>
  <si>
    <t>LISTA DE EMPAQUE PARA ÁREAS</t>
  </si>
  <si>
    <t>ÁNGULOS PARA MUROS (AG)</t>
  </si>
  <si>
    <t>ÁNGULOS PARA LOSA (AG)</t>
  </si>
  <si>
    <t>FORMALETAS DE MURO (FM/FMD/FME)</t>
  </si>
  <si>
    <t>TAPAS (TMV/TMH/TMP)</t>
  </si>
  <si>
    <t xml:space="preserve">    No.</t>
  </si>
  <si>
    <r>
      <t xml:space="preserve">FORMALETA DE LOSA, FLP </t>
    </r>
    <r>
      <rPr>
        <sz val="10"/>
        <color rgb="FFFF0000"/>
        <rFont val="Calibri"/>
        <family val="2"/>
        <scheme val="minor"/>
      </rPr>
      <t>(SON 3)</t>
    </r>
  </si>
  <si>
    <r>
      <t xml:space="preserve">TAPAS, TAPA PUNTAL </t>
    </r>
    <r>
      <rPr>
        <sz val="10"/>
        <color rgb="FFFF0000"/>
        <rFont val="Calibri"/>
        <family val="2"/>
        <scheme val="minor"/>
      </rPr>
      <t>(SON 3)</t>
    </r>
  </si>
  <si>
    <t>ESQUINEROS DE MURO CON TAPA (EQMT/EQMT "L")</t>
  </si>
  <si>
    <t>EQUIPO ADICIONAL</t>
  </si>
  <si>
    <t>ESCALERA</t>
  </si>
  <si>
    <t>ESCALERA  1ER NIVEL</t>
  </si>
  <si>
    <t>ESCALERA  ULTIMO NIVEL</t>
  </si>
  <si>
    <t>PUNTO FIJO  1ER NIVEL</t>
  </si>
  <si>
    <t>PUNTO FIJO  ULTIMO NIVEL</t>
  </si>
  <si>
    <t>ESCALERA  PL. BAJA</t>
  </si>
  <si>
    <t>PUNTO FIJO  
PL. BAJA</t>
  </si>
  <si>
    <t>IMAGEN PRETIL</t>
  </si>
  <si>
    <t>IMAGEN PUNTO FIJO</t>
  </si>
  <si>
    <t>IMAGEN TINACO</t>
  </si>
  <si>
    <t>ESTANDAR</t>
  </si>
  <si>
    <t>ESPECIAL</t>
  </si>
  <si>
    <t>AREA TOTAL</t>
  </si>
  <si>
    <t>CULATÓN CUMBRERA (CLTC)</t>
  </si>
  <si>
    <t>CULATAS (CL)</t>
  </si>
  <si>
    <t>UNION MURO LOSA (EQL/CUCHILLA 0,7)</t>
  </si>
  <si>
    <t>CAPS PRETIL (CPP)</t>
  </si>
  <si>
    <t>ESCALERA  2DO NIVEL</t>
  </si>
  <si>
    <t>PUNTO FIJO  2DO NIVEL</t>
  </si>
  <si>
    <t>ESQUINERO DE MURO PRETIL (EQMP)</t>
  </si>
  <si>
    <t>EQMP</t>
  </si>
  <si>
    <t>EQMP C/PENDIENTE</t>
  </si>
  <si>
    <t>1. EQ. BASE</t>
  </si>
  <si>
    <t>2. EQ. ADIC. "A"</t>
  </si>
  <si>
    <t>10. EQ. ADIC. "I"</t>
  </si>
  <si>
    <t>9. EQ. ADIC. "H"</t>
  </si>
  <si>
    <t>8. EQ. ADIC. "G"</t>
  </si>
  <si>
    <t>7. EQ. ADIC. "F"</t>
  </si>
  <si>
    <t>6. EQ. ADIC. "E"</t>
  </si>
  <si>
    <t>5. EQ. ADIC. "D"</t>
  </si>
  <si>
    <t>4. EQ. ADIC. "C"</t>
  </si>
  <si>
    <t>3. EQ. ADIC. "B"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</si>
</sst>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\ \-\ mmmm\ \-\ yyyy"/>
    <numFmt numFmtId="165" formatCode="0.0"/>
    <numFmt numFmtId="166" formatCode="0.000"/>
    <numFmt numFmtId="167" formatCode="0.00000"/>
    <numFmt numFmtId="168" formatCode="_-* #,##0.000_-;\-* #,##0.000_-;_-* &quot;-&quot;??_-;_-@_-"/>
    <numFmt numFmtId="169" formatCode="#,##0.0_ ;\-#,##0.0\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"/>
      <family val="2"/>
    </font>
    <font>
      <b/>
      <sz val="18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9"/>
      <color theme="1"/>
      <name val="Aptos"/>
      <family val="2"/>
    </font>
    <font>
      <b/>
      <sz val="30"/>
      <color theme="1"/>
      <name val="Aptos"/>
      <family val="2"/>
    </font>
    <font>
      <b/>
      <sz val="11"/>
      <color rgb="FFFF0000"/>
      <name val="Aptos"/>
      <family val="2"/>
    </font>
    <font>
      <b/>
      <sz val="11"/>
      <name val="Aptos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lightUp">
        <fgColor rgb="FFFF0000"/>
      </patternFill>
    </fill>
    <fill>
      <patternFill patternType="solid">
        <fgColor rgb="FFB7B7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E3DE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B40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rgb="FFFF0000"/>
      </right>
      <top style="medium">
        <color rgb="FFFF0000"/>
      </top>
      <bottom style="thin">
        <color theme="9" tint="-0.24994659260841701"/>
      </bottom>
      <diagonal/>
    </border>
    <border>
      <left style="medium">
        <color rgb="FFFF0000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rgb="FFFF0000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rgb="FFFF0000"/>
      </left>
      <right style="thin">
        <color theme="9" tint="-0.24994659260841701"/>
      </right>
      <top style="thin">
        <color theme="9" tint="-0.24994659260841701"/>
      </top>
      <bottom style="medium">
        <color rgb="FFFF0000"/>
      </bottom>
      <diagonal/>
    </border>
    <border>
      <left style="thin">
        <color theme="9" tint="-0.24994659260841701"/>
      </left>
      <right style="medium">
        <color rgb="FFFF0000"/>
      </right>
      <top style="thin">
        <color theme="9" tint="-0.24994659260841701"/>
      </top>
      <bottom style="medium">
        <color rgb="FFFF0000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9" tint="0.39994506668294322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F0000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33" fillId="0" borderId="0" applyNumberFormat="0" applyFill="0" applyBorder="0" applyAlignment="0" applyProtection="0"/>
    <xf numFmtId="0" fontId="34" fillId="0" borderId="59" applyNumberFormat="0" applyFill="0" applyAlignment="0" applyProtection="0"/>
    <xf numFmtId="0" fontId="35" fillId="0" borderId="60" applyNumberFormat="0" applyFill="0" applyAlignment="0" applyProtection="0"/>
    <xf numFmtId="0" fontId="36" fillId="0" borderId="61" applyNumberFormat="0" applyFill="0" applyAlignment="0" applyProtection="0"/>
    <xf numFmtId="0" fontId="36" fillId="0" borderId="0" applyNumberFormat="0" applyFill="0" applyBorder="0" applyAlignment="0" applyProtection="0"/>
    <xf numFmtId="0" fontId="37" fillId="17" borderId="0" applyNumberFormat="0" applyBorder="0" applyAlignment="0" applyProtection="0"/>
    <xf numFmtId="0" fontId="38" fillId="18" borderId="0" applyNumberFormat="0" applyBorder="0" applyAlignment="0" applyProtection="0"/>
    <xf numFmtId="0" fontId="39" fillId="20" borderId="62" applyNumberFormat="0" applyAlignment="0" applyProtection="0"/>
    <xf numFmtId="0" fontId="40" fillId="21" borderId="63" applyNumberFormat="0" applyAlignment="0" applyProtection="0"/>
    <xf numFmtId="0" fontId="41" fillId="21" borderId="62" applyNumberFormat="0" applyAlignment="0" applyProtection="0"/>
    <xf numFmtId="0" fontId="42" fillId="0" borderId="64" applyNumberFormat="0" applyFill="0" applyAlignment="0" applyProtection="0"/>
    <xf numFmtId="0" fontId="43" fillId="22" borderId="65" applyNumberFormat="0" applyAlignment="0" applyProtection="0"/>
    <xf numFmtId="0" fontId="44" fillId="0" borderId="0" applyNumberFormat="0" applyFill="0" applyBorder="0" applyAlignment="0" applyProtection="0"/>
    <xf numFmtId="0" fontId="1" fillId="23" borderId="66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67" applyNumberFormat="0" applyFill="0" applyAlignment="0" applyProtection="0"/>
    <xf numFmtId="0" fontId="4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6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46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43" fontId="1" fillId="0" borderId="0" applyFont="0" applyFill="0" applyBorder="0" applyAlignment="0" applyProtection="0"/>
    <xf numFmtId="0" fontId="47" fillId="19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5" borderId="0" applyNumberFormat="0" applyBorder="0" applyAlignment="0" applyProtection="0"/>
    <xf numFmtId="0" fontId="46" fillId="39" borderId="0" applyNumberFormat="0" applyBorder="0" applyAlignment="0" applyProtection="0"/>
    <xf numFmtId="0" fontId="46" fillId="43" borderId="0" applyNumberFormat="0" applyBorder="0" applyAlignment="0" applyProtection="0"/>
    <xf numFmtId="0" fontId="46" fillId="47" borderId="0" applyNumberFormat="0" applyBorder="0" applyAlignment="0" applyProtection="0"/>
  </cellStyleXfs>
  <cellXfs count="30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6" xfId="0" applyFill="1" applyBorder="1" applyAlignment="1">
      <alignment horizontal="right" vertical="center"/>
    </xf>
    <xf numFmtId="2" fontId="2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0" fontId="7" fillId="3" borderId="12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4" xfId="0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9" fillId="9" borderId="0" xfId="0" applyFont="1" applyFill="1" applyAlignment="1">
      <alignment vertical="center"/>
    </xf>
    <xf numFmtId="0" fontId="18" fillId="8" borderId="34" xfId="0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vertical="center"/>
    </xf>
    <xf numFmtId="0" fontId="18" fillId="8" borderId="36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8" borderId="1" xfId="0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8" borderId="27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3" fillId="8" borderId="44" xfId="0" applyFont="1" applyFill="1" applyBorder="1" applyAlignment="1">
      <alignment horizontal="center" vertical="center"/>
    </xf>
    <xf numFmtId="0" fontId="18" fillId="8" borderId="45" xfId="0" applyFont="1" applyFill="1" applyBorder="1" applyAlignment="1">
      <alignment vertical="center"/>
    </xf>
    <xf numFmtId="0" fontId="19" fillId="0" borderId="46" xfId="0" applyFont="1" applyBorder="1" applyAlignment="1">
      <alignment horizontal="center" vertical="center"/>
    </xf>
    <xf numFmtId="0" fontId="18" fillId="8" borderId="2" xfId="0" applyFont="1" applyFill="1" applyBorder="1" applyAlignment="1">
      <alignment vertical="center"/>
    </xf>
    <xf numFmtId="0" fontId="17" fillId="0" borderId="46" xfId="0" applyFont="1" applyBorder="1" applyAlignment="1">
      <alignment horizontal="center" vertical="center"/>
    </xf>
    <xf numFmtId="0" fontId="23" fillId="8" borderId="44" xfId="0" applyFont="1" applyFill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4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18" fillId="10" borderId="27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25" fillId="0" borderId="53" xfId="0" applyFont="1" applyBorder="1" applyAlignment="1">
      <alignment vertical="center" textRotation="90"/>
    </xf>
    <xf numFmtId="0" fontId="25" fillId="0" borderId="0" xfId="0" applyFont="1" applyAlignment="1">
      <alignment vertical="center" textRotation="90"/>
    </xf>
    <xf numFmtId="0" fontId="25" fillId="0" borderId="45" xfId="0" applyFont="1" applyBorder="1" applyAlignment="1">
      <alignment vertical="center" textRotation="90"/>
    </xf>
    <xf numFmtId="166" fontId="18" fillId="8" borderId="27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7" fontId="17" fillId="0" borderId="0" xfId="0" applyNumberFormat="1" applyFont="1" applyAlignment="1">
      <alignment vertical="center"/>
    </xf>
    <xf numFmtId="167" fontId="26" fillId="16" borderId="23" xfId="0" applyNumberFormat="1" applyFont="1" applyFill="1" applyBorder="1" applyAlignment="1">
      <alignment vertical="center"/>
    </xf>
    <xf numFmtId="167" fontId="22" fillId="0" borderId="0" xfId="0" applyNumberFormat="1" applyFont="1" applyAlignment="1">
      <alignment vertical="center"/>
    </xf>
    <xf numFmtId="167" fontId="20" fillId="16" borderId="23" xfId="0" applyNumberFormat="1" applyFont="1" applyFill="1" applyBorder="1" applyAlignment="1">
      <alignment vertical="center"/>
    </xf>
    <xf numFmtId="167" fontId="19" fillId="0" borderId="0" xfId="0" applyNumberFormat="1" applyFont="1" applyAlignment="1">
      <alignment vertical="center"/>
    </xf>
    <xf numFmtId="166" fontId="18" fillId="10" borderId="27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8" borderId="44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167" fontId="24" fillId="0" borderId="0" xfId="0" applyNumberFormat="1" applyFont="1" applyAlignment="1">
      <alignment vertical="center"/>
    </xf>
    <xf numFmtId="43" fontId="0" fillId="0" borderId="6" xfId="0" applyNumberFormat="1" applyBorder="1" applyAlignment="1">
      <alignment horizontal="right" vertical="center"/>
    </xf>
    <xf numFmtId="2" fontId="2" fillId="2" borderId="6" xfId="0" applyNumberFormat="1" applyFont="1" applyFill="1" applyBorder="1" applyAlignment="1">
      <alignment horizontal="right" vertical="center"/>
    </xf>
    <xf numFmtId="2" fontId="0" fillId="2" borderId="13" xfId="0" applyNumberFormat="1" applyFill="1" applyBorder="1" applyAlignment="1">
      <alignment horizontal="right" vertical="center"/>
    </xf>
    <xf numFmtId="2" fontId="0" fillId="4" borderId="16" xfId="1" applyNumberFormat="1" applyFont="1" applyFill="1" applyBorder="1" applyAlignment="1">
      <alignment horizontal="right" vertical="center"/>
    </xf>
    <xf numFmtId="2" fontId="0" fillId="4" borderId="17" xfId="0" applyNumberFormat="1" applyFill="1" applyBorder="1" applyAlignment="1">
      <alignment horizontal="right" vertical="center"/>
    </xf>
    <xf numFmtId="2" fontId="2" fillId="2" borderId="13" xfId="0" applyNumberFormat="1" applyFont="1" applyFill="1" applyBorder="1" applyAlignment="1">
      <alignment horizontal="right" vertical="center"/>
    </xf>
    <xf numFmtId="2" fontId="2" fillId="4" borderId="18" xfId="0" applyNumberFormat="1" applyFont="1" applyFill="1" applyBorder="1" applyAlignment="1">
      <alignment horizontal="right" vertical="center"/>
    </xf>
    <xf numFmtId="2" fontId="2" fillId="4" borderId="19" xfId="0" applyNumberFormat="1" applyFont="1" applyFill="1" applyBorder="1" applyAlignment="1">
      <alignment horizontal="right" vertical="center"/>
    </xf>
    <xf numFmtId="15" fontId="6" fillId="0" borderId="13" xfId="0" applyNumberFormat="1" applyFont="1" applyBorder="1" applyAlignment="1">
      <alignment vertical="center"/>
    </xf>
    <xf numFmtId="15" fontId="6" fillId="0" borderId="54" xfId="0" applyNumberFormat="1" applyFont="1" applyBorder="1" applyAlignment="1">
      <alignment vertical="center"/>
    </xf>
    <xf numFmtId="15" fontId="6" fillId="0" borderId="55" xfId="0" applyNumberFormat="1" applyFont="1" applyBorder="1" applyAlignment="1">
      <alignment vertical="center"/>
    </xf>
    <xf numFmtId="14" fontId="11" fillId="7" borderId="25" xfId="3" applyNumberFormat="1" applyFill="1" applyBorder="1" applyAlignment="1">
      <alignment horizontal="left" vertical="center"/>
    </xf>
    <xf numFmtId="14" fontId="11" fillId="7" borderId="25" xfId="3" applyNumberFormat="1" applyFill="1" applyBorder="1" applyAlignment="1">
      <alignment vertical="center"/>
    </xf>
    <xf numFmtId="14" fontId="11" fillId="7" borderId="26" xfId="3" applyNumberFormat="1" applyFill="1" applyBorder="1" applyAlignment="1">
      <alignment vertical="center"/>
    </xf>
    <xf numFmtId="0" fontId="14" fillId="7" borderId="25" xfId="3" applyFont="1" applyFill="1" applyBorder="1" applyAlignment="1">
      <alignment vertical="center" wrapText="1"/>
    </xf>
    <xf numFmtId="0" fontId="15" fillId="0" borderId="25" xfId="0" applyFont="1" applyBorder="1" applyAlignment="1">
      <alignment vertical="center"/>
    </xf>
    <xf numFmtId="0" fontId="14" fillId="7" borderId="43" xfId="3" applyFont="1" applyFill="1" applyBorder="1" applyAlignment="1">
      <alignment vertical="center" wrapText="1"/>
    </xf>
    <xf numFmtId="0" fontId="14" fillId="7" borderId="26" xfId="3" applyFont="1" applyFill="1" applyBorder="1" applyAlignment="1">
      <alignment vertical="center" wrapText="1"/>
    </xf>
    <xf numFmtId="0" fontId="15" fillId="0" borderId="43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1" fillId="0" borderId="25" xfId="3" applyBorder="1" applyAlignment="1">
      <alignment vertical="center"/>
    </xf>
    <xf numFmtId="0" fontId="11" fillId="0" borderId="26" xfId="3" applyBorder="1" applyAlignment="1">
      <alignment vertical="center"/>
    </xf>
    <xf numFmtId="164" fontId="6" fillId="0" borderId="54" xfId="0" applyNumberFormat="1" applyFont="1" applyBorder="1" applyAlignment="1">
      <alignment vertical="center"/>
    </xf>
    <xf numFmtId="164" fontId="6" fillId="0" borderId="55" xfId="0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2" xfId="0" applyBorder="1" applyAlignment="1">
      <alignment vertical="center"/>
    </xf>
    <xf numFmtId="0" fontId="19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0" fillId="0" borderId="50" xfId="0" applyBorder="1" applyAlignment="1">
      <alignment vertical="center"/>
    </xf>
    <xf numFmtId="0" fontId="31" fillId="0" borderId="23" xfId="0" applyFont="1" applyBorder="1" applyAlignment="1">
      <alignment vertical="center"/>
    </xf>
    <xf numFmtId="43" fontId="31" fillId="0" borderId="23" xfId="2" applyFont="1" applyBorder="1" applyAlignment="1">
      <alignment horizontal="center" vertical="center"/>
    </xf>
    <xf numFmtId="43" fontId="31" fillId="0" borderId="23" xfId="2" applyFont="1" applyFill="1" applyBorder="1" applyAlignment="1">
      <alignment horizontal="center" vertical="center"/>
    </xf>
    <xf numFmtId="0" fontId="30" fillId="8" borderId="23" xfId="0" applyFont="1" applyFill="1" applyBorder="1" applyAlignment="1">
      <alignment horizontal="right" vertical="center"/>
    </xf>
    <xf numFmtId="43" fontId="30" fillId="8" borderId="23" xfId="2" applyFont="1" applyFill="1" applyBorder="1" applyAlignment="1">
      <alignment horizontal="center" vertical="center"/>
    </xf>
    <xf numFmtId="168" fontId="31" fillId="0" borderId="23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8" fontId="30" fillId="8" borderId="23" xfId="2" applyNumberFormat="1" applyFont="1" applyFill="1" applyBorder="1" applyAlignment="1">
      <alignment horizontal="center" vertical="center"/>
    </xf>
    <xf numFmtId="167" fontId="0" fillId="9" borderId="0" xfId="0" applyNumberFormat="1" applyFill="1" applyAlignment="1">
      <alignment vertical="center"/>
    </xf>
    <xf numFmtId="167" fontId="17" fillId="9" borderId="0" xfId="0" applyNumberFormat="1" applyFont="1" applyFill="1" applyAlignment="1">
      <alignment vertical="center"/>
    </xf>
    <xf numFmtId="167" fontId="22" fillId="9" borderId="0" xfId="0" applyNumberFormat="1" applyFont="1" applyFill="1" applyAlignment="1">
      <alignment vertical="center"/>
    </xf>
    <xf numFmtId="167" fontId="19" fillId="9" borderId="0" xfId="0" applyNumberFormat="1" applyFont="1" applyFill="1" applyAlignment="1">
      <alignment vertical="center"/>
    </xf>
    <xf numFmtId="167" fontId="0" fillId="9" borderId="0" xfId="0" applyNumberFormat="1" applyFill="1"/>
    <xf numFmtId="0" fontId="6" fillId="0" borderId="6" xfId="0" applyFont="1" applyBorder="1" applyAlignment="1">
      <alignment vertical="center"/>
    </xf>
    <xf numFmtId="164" fontId="6" fillId="0" borderId="13" xfId="0" applyNumberFormat="1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9" fontId="0" fillId="0" borderId="0" xfId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5" fontId="6" fillId="0" borderId="21" xfId="0" applyNumberFormat="1" applyFont="1" applyBorder="1" applyAlignment="1">
      <alignment vertical="center"/>
    </xf>
    <xf numFmtId="15" fontId="6" fillId="0" borderId="69" xfId="0" applyNumberFormat="1" applyFont="1" applyBorder="1" applyAlignment="1">
      <alignment vertical="center"/>
    </xf>
    <xf numFmtId="15" fontId="6" fillId="0" borderId="70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167" fontId="48" fillId="0" borderId="0" xfId="0" applyNumberFormat="1" applyFont="1" applyAlignment="1">
      <alignment vertical="center"/>
    </xf>
    <xf numFmtId="169" fontId="17" fillId="0" borderId="27" xfId="0" applyNumberFormat="1" applyFon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48" borderId="20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vertical="center"/>
    </xf>
    <xf numFmtId="14" fontId="13" fillId="7" borderId="25" xfId="3" applyNumberFormat="1" applyFont="1" applyFill="1" applyBorder="1" applyAlignment="1">
      <alignment horizontal="left" vertical="center"/>
    </xf>
    <xf numFmtId="0" fontId="13" fillId="0" borderId="25" xfId="3" applyFont="1" applyBorder="1" applyAlignment="1">
      <alignment vertical="center"/>
    </xf>
    <xf numFmtId="0" fontId="2" fillId="50" borderId="20" xfId="0" applyFont="1" applyFill="1" applyBorder="1" applyAlignment="1">
      <alignment horizontal="center" vertical="center" wrapText="1"/>
    </xf>
    <xf numFmtId="0" fontId="2" fillId="51" borderId="20" xfId="0" applyFont="1" applyFill="1" applyBorder="1" applyAlignment="1">
      <alignment horizontal="center" vertical="center" wrapText="1"/>
    </xf>
    <xf numFmtId="0" fontId="2" fillId="52" borderId="20" xfId="0" applyFont="1" applyFill="1" applyBorder="1" applyAlignment="1">
      <alignment horizontal="center" vertical="center" wrapText="1"/>
    </xf>
    <xf numFmtId="0" fontId="2" fillId="53" borderId="20" xfId="0" applyFont="1" applyFill="1" applyBorder="1" applyAlignment="1">
      <alignment horizontal="center" vertical="center" wrapText="1"/>
    </xf>
    <xf numFmtId="0" fontId="2" fillId="54" borderId="20" xfId="0" applyFont="1" applyFill="1" applyBorder="1" applyAlignment="1">
      <alignment horizontal="center" vertical="center" wrapText="1"/>
    </xf>
    <xf numFmtId="0" fontId="2" fillId="55" borderId="20" xfId="0" applyFont="1" applyFill="1" applyBorder="1" applyAlignment="1">
      <alignment horizontal="center" vertical="center" wrapText="1"/>
    </xf>
    <xf numFmtId="0" fontId="2" fillId="56" borderId="20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2" fillId="15" borderId="20" xfId="0" applyFont="1" applyFill="1" applyBorder="1" applyAlignment="1">
      <alignment horizontal="center" vertical="center" wrapText="1"/>
    </xf>
    <xf numFmtId="0" fontId="2" fillId="57" borderId="20" xfId="0" applyFont="1" applyFill="1" applyBorder="1" applyAlignment="1">
      <alignment horizontal="center" vertical="center" wrapText="1"/>
    </xf>
    <xf numFmtId="165" fontId="30" fillId="0" borderId="27" xfId="0" applyNumberFormat="1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166" fontId="20" fillId="3" borderId="27" xfId="0" applyNumberFormat="1" applyFont="1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9" fillId="0" borderId="6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49" borderId="57" xfId="0" applyFill="1" applyBorder="1" applyAlignment="1">
      <alignment horizontal="center" vertical="center"/>
    </xf>
    <xf numFmtId="0" fontId="0" fillId="49" borderId="73" xfId="0" applyFill="1" applyBorder="1" applyAlignment="1">
      <alignment horizontal="center" vertical="center"/>
    </xf>
    <xf numFmtId="0" fontId="0" fillId="49" borderId="48" xfId="0" applyFill="1" applyBorder="1" applyAlignment="1">
      <alignment horizontal="center" vertical="center"/>
    </xf>
    <xf numFmtId="0" fontId="17" fillId="14" borderId="39" xfId="0" applyFont="1" applyFill="1" applyBorder="1" applyAlignment="1">
      <alignment horizontal="center" vertical="center"/>
    </xf>
    <xf numFmtId="0" fontId="17" fillId="14" borderId="72" xfId="0" applyFont="1" applyFill="1" applyBorder="1" applyAlignment="1">
      <alignment horizontal="center" vertical="center"/>
    </xf>
    <xf numFmtId="0" fontId="17" fillId="14" borderId="33" xfId="0" applyFont="1" applyFill="1" applyBorder="1" applyAlignment="1">
      <alignment horizontal="center" vertical="center"/>
    </xf>
    <xf numFmtId="0" fontId="24" fillId="11" borderId="39" xfId="0" applyFont="1" applyFill="1" applyBorder="1" applyAlignment="1">
      <alignment horizontal="center" vertical="center"/>
    </xf>
    <xf numFmtId="0" fontId="24" fillId="11" borderId="72" xfId="0" applyFont="1" applyFill="1" applyBorder="1" applyAlignment="1">
      <alignment horizontal="center" vertical="center"/>
    </xf>
    <xf numFmtId="0" fontId="24" fillId="11" borderId="33" xfId="0" applyFont="1" applyFill="1" applyBorder="1" applyAlignment="1">
      <alignment horizontal="center" vertical="center"/>
    </xf>
    <xf numFmtId="0" fontId="24" fillId="15" borderId="39" xfId="0" applyFont="1" applyFill="1" applyBorder="1" applyAlignment="1">
      <alignment horizontal="center" vertical="center"/>
    </xf>
    <xf numFmtId="0" fontId="24" fillId="15" borderId="72" xfId="0" applyFont="1" applyFill="1" applyBorder="1" applyAlignment="1">
      <alignment horizontal="center" vertical="center"/>
    </xf>
    <xf numFmtId="0" fontId="24" fillId="15" borderId="33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43" xfId="0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2" fillId="13" borderId="43" xfId="0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25" fillId="12" borderId="44" xfId="0" applyFont="1" applyFill="1" applyBorder="1" applyAlignment="1">
      <alignment horizontal="center" vertical="center" textRotation="90"/>
    </xf>
    <xf numFmtId="0" fontId="25" fillId="12" borderId="51" xfId="0" applyFont="1" applyFill="1" applyBorder="1" applyAlignment="1">
      <alignment horizontal="center" vertical="center" textRotation="90"/>
    </xf>
    <xf numFmtId="0" fontId="25" fillId="12" borderId="34" xfId="0" applyFont="1" applyFill="1" applyBorder="1" applyAlignment="1">
      <alignment horizontal="center" vertical="center" textRotation="90"/>
    </xf>
    <xf numFmtId="0" fontId="25" fillId="13" borderId="44" xfId="0" applyFont="1" applyFill="1" applyBorder="1" applyAlignment="1">
      <alignment horizontal="center" vertical="center" textRotation="90"/>
    </xf>
    <xf numFmtId="0" fontId="25" fillId="13" borderId="51" xfId="0" applyFont="1" applyFill="1" applyBorder="1" applyAlignment="1">
      <alignment horizontal="center" vertical="center" textRotation="90"/>
    </xf>
    <xf numFmtId="0" fontId="25" fillId="13" borderId="34" xfId="0" applyFont="1" applyFill="1" applyBorder="1" applyAlignment="1">
      <alignment horizontal="center" vertical="center" textRotation="90"/>
    </xf>
    <xf numFmtId="0" fontId="25" fillId="11" borderId="44" xfId="0" applyFont="1" applyFill="1" applyBorder="1" applyAlignment="1">
      <alignment horizontal="center" vertical="center" textRotation="90" wrapText="1"/>
    </xf>
    <xf numFmtId="0" fontId="25" fillId="11" borderId="51" xfId="0" applyFont="1" applyFill="1" applyBorder="1" applyAlignment="1">
      <alignment horizontal="center" vertical="center" textRotation="90" wrapText="1"/>
    </xf>
    <xf numFmtId="0" fontId="25" fillId="11" borderId="34" xfId="0" applyFont="1" applyFill="1" applyBorder="1" applyAlignment="1">
      <alignment horizontal="center" vertical="center" textRotation="90" wrapText="1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18" fillId="8" borderId="41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25" fillId="11" borderId="44" xfId="0" applyFont="1" applyFill="1" applyBorder="1" applyAlignment="1">
      <alignment horizontal="center" vertical="center" textRotation="90"/>
    </xf>
    <xf numFmtId="0" fontId="25" fillId="11" borderId="51" xfId="0" applyFont="1" applyFill="1" applyBorder="1" applyAlignment="1">
      <alignment horizontal="center" vertical="center" textRotation="90"/>
    </xf>
    <xf numFmtId="0" fontId="25" fillId="11" borderId="34" xfId="0" applyFont="1" applyFill="1" applyBorder="1" applyAlignment="1">
      <alignment horizontal="center" vertical="center" textRotation="90"/>
    </xf>
    <xf numFmtId="0" fontId="2" fillId="11" borderId="25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0" fontId="2" fillId="15" borderId="26" xfId="0" applyFont="1" applyFill="1" applyBorder="1" applyAlignment="1">
      <alignment horizontal="center" vertical="center"/>
    </xf>
    <xf numFmtId="0" fontId="2" fillId="13" borderId="26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68" fontId="2" fillId="8" borderId="46" xfId="2" applyNumberFormat="1" applyFont="1" applyFill="1" applyBorder="1" applyAlignment="1">
      <alignment horizontal="center" vertical="center"/>
    </xf>
    <xf numFmtId="168" fontId="2" fillId="8" borderId="71" xfId="2" applyNumberFormat="1" applyFont="1" applyFill="1" applyBorder="1" applyAlignment="1">
      <alignment horizontal="center" vertical="center"/>
    </xf>
    <xf numFmtId="168" fontId="2" fillId="8" borderId="35" xfId="2" applyNumberFormat="1" applyFont="1" applyFill="1" applyBorder="1" applyAlignment="1">
      <alignment horizontal="center" vertical="center"/>
    </xf>
    <xf numFmtId="168" fontId="2" fillId="8" borderId="36" xfId="2" applyNumberFormat="1" applyFont="1" applyFill="1" applyBorder="1" applyAlignment="1">
      <alignment horizontal="center" vertical="center"/>
    </xf>
    <xf numFmtId="0" fontId="28" fillId="11" borderId="44" xfId="0" applyFont="1" applyFill="1" applyBorder="1" applyAlignment="1">
      <alignment horizontal="center" vertical="center" textRotation="90" wrapText="1"/>
    </xf>
    <xf numFmtId="0" fontId="28" fillId="11" borderId="51" xfId="0" applyFont="1" applyFill="1" applyBorder="1" applyAlignment="1">
      <alignment horizontal="center" vertical="center" textRotation="90" wrapText="1"/>
    </xf>
    <xf numFmtId="0" fontId="28" fillId="11" borderId="34" xfId="0" applyFont="1" applyFill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left" vertical="center"/>
    </xf>
    <xf numFmtId="165" fontId="2" fillId="0" borderId="22" xfId="0" applyNumberFormat="1" applyFont="1" applyBorder="1" applyAlignment="1">
      <alignment horizontal="left" vertical="center"/>
    </xf>
    <xf numFmtId="0" fontId="12" fillId="6" borderId="23" xfId="3" applyFont="1" applyFill="1" applyBorder="1" applyAlignment="1">
      <alignment horizontal="center" vertical="center" wrapText="1"/>
    </xf>
    <xf numFmtId="49" fontId="29" fillId="7" borderId="23" xfId="3" applyNumberFormat="1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13" fillId="6" borderId="23" xfId="3" applyFont="1" applyFill="1" applyBorder="1" applyAlignment="1">
      <alignment horizontal="left" vertical="center" wrapText="1"/>
    </xf>
    <xf numFmtId="0" fontId="16" fillId="6" borderId="23" xfId="3" applyFont="1" applyFill="1" applyBorder="1" applyAlignment="1">
      <alignment horizontal="center" vertical="center"/>
    </xf>
    <xf numFmtId="0" fontId="13" fillId="6" borderId="23" xfId="3" applyFont="1" applyFill="1" applyBorder="1" applyAlignment="1">
      <alignment horizontal="left" vertical="center"/>
    </xf>
    <xf numFmtId="0" fontId="13" fillId="6" borderId="23" xfId="3" applyFont="1" applyFill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5" fillId="14" borderId="44" xfId="0" applyFont="1" applyFill="1" applyBorder="1" applyAlignment="1">
      <alignment horizontal="center" vertical="center" textRotation="90"/>
    </xf>
    <xf numFmtId="0" fontId="25" fillId="14" borderId="51" xfId="0" applyFont="1" applyFill="1" applyBorder="1" applyAlignment="1">
      <alignment horizontal="center" vertical="center" textRotation="90"/>
    </xf>
    <xf numFmtId="0" fontId="25" fillId="14" borderId="34" xfId="0" applyFont="1" applyFill="1" applyBorder="1" applyAlignment="1">
      <alignment horizontal="center" vertical="center" textRotation="90"/>
    </xf>
    <xf numFmtId="0" fontId="25" fillId="15" borderId="44" xfId="0" applyFont="1" applyFill="1" applyBorder="1" applyAlignment="1">
      <alignment horizontal="center" vertical="center" textRotation="90"/>
    </xf>
    <xf numFmtId="0" fontId="25" fillId="15" borderId="51" xfId="0" applyFont="1" applyFill="1" applyBorder="1" applyAlignment="1">
      <alignment horizontal="center" vertical="center" textRotation="90"/>
    </xf>
    <xf numFmtId="0" fontId="25" fillId="15" borderId="34" xfId="0" applyFont="1" applyFill="1" applyBorder="1" applyAlignment="1">
      <alignment horizontal="center" vertical="center" textRotation="90"/>
    </xf>
    <xf numFmtId="168" fontId="2" fillId="8" borderId="74" xfId="2" applyNumberFormat="1" applyFont="1" applyFill="1" applyBorder="1" applyAlignment="1">
      <alignment horizontal="center" vertical="center"/>
    </xf>
    <xf numFmtId="168" fontId="2" fillId="8" borderId="58" xfId="2" applyNumberFormat="1" applyFont="1" applyFill="1" applyBorder="1" applyAlignment="1">
      <alignment horizontal="center" vertical="center"/>
    </xf>
    <xf numFmtId="49" fontId="29" fillId="7" borderId="75" xfId="3" applyNumberFormat="1" applyFont="1" applyFill="1" applyBorder="1" applyAlignment="1">
      <alignment horizontal="left" vertical="center"/>
    </xf>
    <xf numFmtId="49" fontId="29" fillId="7" borderId="76" xfId="3" applyNumberFormat="1" applyFont="1" applyFill="1" applyBorder="1" applyAlignment="1">
      <alignment horizontal="left" vertical="center"/>
    </xf>
    <xf numFmtId="49" fontId="29" fillId="7" borderId="77" xfId="3" applyNumberFormat="1" applyFont="1" applyFill="1" applyBorder="1" applyAlignment="1">
      <alignment horizontal="left" vertical="center"/>
    </xf>
    <xf numFmtId="49" fontId="29" fillId="7" borderId="78" xfId="3" applyNumberFormat="1" applyFont="1" applyFill="1" applyBorder="1" applyAlignment="1">
      <alignment horizontal="left" vertical="center"/>
    </xf>
    <xf numFmtId="49" fontId="29" fillId="7" borderId="79" xfId="3" applyNumberFormat="1" applyFont="1" applyFill="1" applyBorder="1" applyAlignment="1">
      <alignment horizontal="left" vertical="center"/>
    </xf>
    <xf numFmtId="49" fontId="29" fillId="7" borderId="80" xfId="3" applyNumberFormat="1" applyFont="1" applyFill="1" applyBorder="1" applyAlignment="1">
      <alignment horizontal="left" vertical="center"/>
    </xf>
    <xf numFmtId="0" fontId="12" fillId="6" borderId="75" xfId="3" applyFont="1" applyFill="1" applyBorder="1" applyAlignment="1">
      <alignment horizontal="center" vertical="center" wrapText="1"/>
    </xf>
    <xf numFmtId="0" fontId="12" fillId="6" borderId="22" xfId="3" applyFont="1" applyFill="1" applyBorder="1" applyAlignment="1">
      <alignment horizontal="center" vertical="center" wrapText="1"/>
    </xf>
    <xf numFmtId="0" fontId="12" fillId="6" borderId="76" xfId="3" applyFont="1" applyFill="1" applyBorder="1" applyAlignment="1">
      <alignment horizontal="center" vertical="center" wrapText="1"/>
    </xf>
    <xf numFmtId="0" fontId="12" fillId="6" borderId="77" xfId="3" applyFont="1" applyFill="1" applyBorder="1" applyAlignment="1">
      <alignment horizontal="center" vertical="center" wrapText="1"/>
    </xf>
    <xf numFmtId="0" fontId="12" fillId="6" borderId="0" xfId="3" applyFont="1" applyFill="1" applyBorder="1" applyAlignment="1">
      <alignment horizontal="center" vertical="center" wrapText="1"/>
    </xf>
    <xf numFmtId="0" fontId="12" fillId="6" borderId="78" xfId="3" applyFont="1" applyFill="1" applyBorder="1" applyAlignment="1">
      <alignment horizontal="center" vertical="center" wrapText="1"/>
    </xf>
    <xf numFmtId="0" fontId="12" fillId="6" borderId="79" xfId="3" applyFont="1" applyFill="1" applyBorder="1" applyAlignment="1">
      <alignment horizontal="center" vertical="center" wrapText="1"/>
    </xf>
    <xf numFmtId="0" fontId="12" fillId="6" borderId="24" xfId="3" applyFont="1" applyFill="1" applyBorder="1" applyAlignment="1">
      <alignment horizontal="center" vertical="center" wrapText="1"/>
    </xf>
    <xf numFmtId="0" fontId="12" fillId="6" borderId="80" xfId="3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3" fillId="6" borderId="25" xfId="3" applyFont="1" applyFill="1" applyBorder="1" applyAlignment="1">
      <alignment horizontal="right" vertical="center"/>
    </xf>
    <xf numFmtId="0" fontId="13" fillId="6" borderId="26" xfId="3" applyFont="1" applyFill="1" applyBorder="1" applyAlignment="1">
      <alignment horizontal="right" vertical="center"/>
    </xf>
    <xf numFmtId="0" fontId="13" fillId="6" borderId="25" xfId="3" applyFont="1" applyFill="1" applyBorder="1" applyAlignment="1">
      <alignment horizontal="left" vertical="center" wrapText="1"/>
    </xf>
    <xf numFmtId="0" fontId="13" fillId="6" borderId="26" xfId="3" applyFont="1" applyFill="1" applyBorder="1" applyAlignment="1">
      <alignment horizontal="left" vertical="center" wrapText="1"/>
    </xf>
    <xf numFmtId="0" fontId="13" fillId="6" borderId="25" xfId="3" applyFont="1" applyFill="1" applyBorder="1" applyAlignment="1">
      <alignment horizontal="left" vertical="center"/>
    </xf>
    <xf numFmtId="0" fontId="13" fillId="6" borderId="26" xfId="3" applyFont="1" applyFill="1" applyBorder="1" applyAlignment="1">
      <alignment horizontal="left" vertical="center"/>
    </xf>
    <xf numFmtId="0" fontId="16" fillId="6" borderId="25" xfId="3" applyFont="1" applyFill="1" applyBorder="1" applyAlignment="1">
      <alignment horizontal="center" vertical="center"/>
    </xf>
    <xf numFmtId="0" fontId="16" fillId="6" borderId="26" xfId="3" applyFont="1" applyFill="1" applyBorder="1" applyAlignment="1">
      <alignment horizontal="center" vertical="center"/>
    </xf>
  </cellXfs>
  <cellStyles count="46">
    <cellStyle name="20% - Énfasis1" xfId="21" builtinId="30" customBuiltin="1"/>
    <cellStyle name="20% - Énfasis2" xfId="24" builtinId="34" customBuiltin="1"/>
    <cellStyle name="20% - Énfasis3" xfId="27" builtinId="38" customBuiltin="1"/>
    <cellStyle name="20% - Énfasis4" xfId="30" builtinId="42" customBuiltin="1"/>
    <cellStyle name="20% - Énfasis5" xfId="33" builtinId="46" customBuiltin="1"/>
    <cellStyle name="20% - Énfasis6" xfId="36" builtinId="50" customBuiltin="1"/>
    <cellStyle name="40% - Énfasis1" xfId="22" builtinId="31" customBuiltin="1"/>
    <cellStyle name="40% - Énfasis2" xfId="25" builtinId="35" customBuiltin="1"/>
    <cellStyle name="40% - Énfasis3" xfId="28" builtinId="39" customBuiltin="1"/>
    <cellStyle name="40% - Énfasis4" xfId="31" builtinId="43" customBuiltin="1"/>
    <cellStyle name="40% - Énfasis5" xfId="34" builtinId="47" customBuiltin="1"/>
    <cellStyle name="40% - Énfasis6" xfId="37" builtinId="51" customBuiltin="1"/>
    <cellStyle name="60% - Énfasis1 2" xfId="40" xr:uid="{E9A37306-7995-4A87-A649-6D6F5EBDE41C}"/>
    <cellStyle name="60% - Énfasis2 2" xfId="41" xr:uid="{FB44AA4C-F359-4227-890B-F4B314BF33C8}"/>
    <cellStyle name="60% - Énfasis3 2" xfId="42" xr:uid="{6731CB3E-7A25-4F61-BF51-2F1E7C9C69FB}"/>
    <cellStyle name="60% - Énfasis4 2" xfId="43" xr:uid="{41091E23-0AEF-4E59-914A-F1AF425627BB}"/>
    <cellStyle name="60% - Énfasis5 2" xfId="44" xr:uid="{26860300-B551-4883-AAE9-5B3D944E8C6A}"/>
    <cellStyle name="60% - Énfasis6 2" xfId="45" xr:uid="{B3EB7D8B-AAD7-4C5C-B38D-0144055FEBBF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1" builtinId="20" customBuiltin="1"/>
    <cellStyle name="Incorrecto" xfId="10" builtinId="27" customBuiltin="1"/>
    <cellStyle name="Millares" xfId="2" builtinId="3"/>
    <cellStyle name="Millares 2" xfId="38" xr:uid="{C305AED4-F037-4EF8-94BD-4196F17D3F00}"/>
    <cellStyle name="Neutral 2" xfId="39" xr:uid="{D5766D22-75E1-46E6-8930-864EC051BC2B}"/>
    <cellStyle name="Normal" xfId="0" builtinId="0"/>
    <cellStyle name="Normal 3" xfId="3" xr:uid="{3503645F-E147-493B-8B89-447452F5CA50}"/>
    <cellStyle name="Notas" xfId="17" builtinId="10" customBuiltin="1"/>
    <cellStyle name="Porcentaje" xfId="1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19" builtinId="25" customBuiltin="1"/>
  </cellStyles>
  <dxfs count="83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00B400"/>
      <color rgb="FFFF9966"/>
      <color rgb="FF009900"/>
      <color rgb="FFFFBDFF"/>
      <color rgb="FF00E3DE"/>
      <color rgb="FFB7B7FF"/>
      <color rgb="FFCC66FF"/>
      <color rgb="FFFFFF66"/>
      <color rgb="FF66FFFF"/>
      <color rgb="FFD8B0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114299</xdr:rowOff>
    </xdr:from>
    <xdr:to>
      <xdr:col>4</xdr:col>
      <xdr:colOff>251225</xdr:colOff>
      <xdr:row>5</xdr:row>
      <xdr:rowOff>142874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5865570-D968-4604-802A-35A6A1C3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6" t="18127" r="4297"/>
        <a:stretch>
          <a:fillRect/>
        </a:stretch>
      </xdr:blipFill>
      <xdr:spPr bwMode="auto">
        <a:xfrm>
          <a:off x="152400" y="304799"/>
          <a:ext cx="3208432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7CF754C9-B7F1-45C3-B7A9-B1CC68A02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1373C36D-C720-B3DD-6CC9-58F0B6D93299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23EBD9FE-554C-6B57-A0D2-835C6DCF73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61615CC9-ED95-38C5-AC7C-B38AE32FF8DD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9A255E9D-8E52-77A5-EBFE-0A4AC0F85A6B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AFFD68D9-83BF-4896-8B64-58069CD914F0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CFB10227-CA6F-323B-C29A-952DAC271966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8732E03F-DD76-4D5B-BE08-71CFCDE7C0F9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B353D1D9-1E46-4CAD-9284-38506C9E4CBC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5BD3FC07-5F3E-40EE-88FB-F1BF67551485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45F95E0F-5F07-A96A-D938-7D15D8138C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33C3A097-C7AE-CB51-CF18-D40D8977547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" name="Conector recto de flecha 32">
            <a:extLst>
              <a:ext uri="{FF2B5EF4-FFF2-40B4-BE49-F238E27FC236}">
                <a16:creationId xmlns:a16="http://schemas.microsoft.com/office/drawing/2014/main" id="{9BFD9A7A-C5A1-DF11-9A93-4DE03A46D7D9}"/>
              </a:ext>
            </a:extLst>
          </xdr:cNvPr>
          <xdr:cNvCxnSpPr>
            <a:endCxn id="3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AF2E614D-E2A2-7F65-FBB1-06873B416A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15F8AB77-91D4-DF89-E4B3-9F6C17E10EAB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71A03BC6-C2C3-0539-2318-468D4AA09274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5E442F54-F261-5CFB-0FB8-5F91A34109B4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44" name="CuadroTexto 43">
            <a:extLst>
              <a:ext uri="{FF2B5EF4-FFF2-40B4-BE49-F238E27FC236}">
                <a16:creationId xmlns:a16="http://schemas.microsoft.com/office/drawing/2014/main" id="{5FBCABA5-5195-4D8E-B2C4-4714E8DD82E1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F5406827-D293-8F1E-6272-3B9032B28F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00AB0A4D-4077-4FD7-A98C-159AF9CCA477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9" name="Conector recto de flecha 38">
            <a:extLst>
              <a:ext uri="{FF2B5EF4-FFF2-40B4-BE49-F238E27FC236}">
                <a16:creationId xmlns:a16="http://schemas.microsoft.com/office/drawing/2014/main" id="{4DBF9C06-76B7-43F8-8F0D-B3D57562BDAD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" name="CuadroTexto 41">
            <a:extLst>
              <a:ext uri="{FF2B5EF4-FFF2-40B4-BE49-F238E27FC236}">
                <a16:creationId xmlns:a16="http://schemas.microsoft.com/office/drawing/2014/main" id="{E5BC4B45-3EFF-49D9-8E54-38DAB1C99B4E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B5B909A6-7AF2-E85C-F496-09934171E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id="{C3F7DAEB-BD1E-9DB2-4305-163EA222825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5E997368-A0FC-6028-A961-AE99E236BA64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56" name="CuadroTexto 55">
            <a:extLst>
              <a:ext uri="{FF2B5EF4-FFF2-40B4-BE49-F238E27FC236}">
                <a16:creationId xmlns:a16="http://schemas.microsoft.com/office/drawing/2014/main" id="{548CA4CF-1AD1-5AFD-0E64-D6C4CE5A0885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7" name="Conector recto de flecha 56">
            <a:extLst>
              <a:ext uri="{FF2B5EF4-FFF2-40B4-BE49-F238E27FC236}">
                <a16:creationId xmlns:a16="http://schemas.microsoft.com/office/drawing/2014/main" id="{D22DCF89-7E48-476F-6A5E-01DBFE99998C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8" name="CuadroTexto 57">
            <a:extLst>
              <a:ext uri="{FF2B5EF4-FFF2-40B4-BE49-F238E27FC236}">
                <a16:creationId xmlns:a16="http://schemas.microsoft.com/office/drawing/2014/main" id="{7FFB8E71-4D32-511D-21FD-D5EAE7DB2345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C5788151-0DAC-5FA4-C108-E1C072021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BF15805F-DB09-417D-8414-16D03E4FE46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" name="CuadroTexto 62">
            <a:extLst>
              <a:ext uri="{FF2B5EF4-FFF2-40B4-BE49-F238E27FC236}">
                <a16:creationId xmlns:a16="http://schemas.microsoft.com/office/drawing/2014/main" id="{B63C02E5-D1AA-4D95-A530-B2B065E36899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" name="Imagen 60">
            <a:extLst>
              <a:ext uri="{FF2B5EF4-FFF2-40B4-BE49-F238E27FC236}">
                <a16:creationId xmlns:a16="http://schemas.microsoft.com/office/drawing/2014/main" id="{D251068D-B1A0-3700-1642-322B996540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4" name="Imagen 63">
            <a:extLst>
              <a:ext uri="{FF2B5EF4-FFF2-40B4-BE49-F238E27FC236}">
                <a16:creationId xmlns:a16="http://schemas.microsoft.com/office/drawing/2014/main" id="{F5768153-4A83-21DE-2E69-CA024032AF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5" name="Imagen 64">
            <a:extLst>
              <a:ext uri="{FF2B5EF4-FFF2-40B4-BE49-F238E27FC236}">
                <a16:creationId xmlns:a16="http://schemas.microsoft.com/office/drawing/2014/main" id="{E17C7883-C67B-ABA1-5A7C-365884B0A8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id="{C9E07285-5E2C-4B3B-05E2-F668C6C72463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8" name="CuadroTexto 67">
            <a:extLst>
              <a:ext uri="{FF2B5EF4-FFF2-40B4-BE49-F238E27FC236}">
                <a16:creationId xmlns:a16="http://schemas.microsoft.com/office/drawing/2014/main" id="{ED433B12-B72B-60BB-82D3-D9BF8E4945D0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9" name="CuadroTexto 68">
            <a:extLst>
              <a:ext uri="{FF2B5EF4-FFF2-40B4-BE49-F238E27FC236}">
                <a16:creationId xmlns:a16="http://schemas.microsoft.com/office/drawing/2014/main" id="{8F1ABE11-E010-AFE9-E0C1-2CB9BA431DB7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0" name="Conector recto de flecha 69">
            <a:extLst>
              <a:ext uri="{FF2B5EF4-FFF2-40B4-BE49-F238E27FC236}">
                <a16:creationId xmlns:a16="http://schemas.microsoft.com/office/drawing/2014/main" id="{FC2870B1-E53C-1B16-3FFD-C3E0CB2B39D6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" name="CuadroTexto 70">
            <a:extLst>
              <a:ext uri="{FF2B5EF4-FFF2-40B4-BE49-F238E27FC236}">
                <a16:creationId xmlns:a16="http://schemas.microsoft.com/office/drawing/2014/main" id="{5E53947C-6CA0-C47E-021C-3FA7710C33CD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" name="Imagen 71">
            <a:extLst>
              <a:ext uri="{FF2B5EF4-FFF2-40B4-BE49-F238E27FC236}">
                <a16:creationId xmlns:a16="http://schemas.microsoft.com/office/drawing/2014/main" id="{20F20BD5-4704-3483-EA41-97659DE271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79" name="CuadroTexto 78">
            <a:extLst>
              <a:ext uri="{FF2B5EF4-FFF2-40B4-BE49-F238E27FC236}">
                <a16:creationId xmlns:a16="http://schemas.microsoft.com/office/drawing/2014/main" id="{10CD5046-0107-416B-83F2-43278D9326B1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78" name="Imagen 77">
            <a:extLst>
              <a:ext uri="{FF2B5EF4-FFF2-40B4-BE49-F238E27FC236}">
                <a16:creationId xmlns:a16="http://schemas.microsoft.com/office/drawing/2014/main" id="{727365F4-1BF3-B368-FB99-8C9B3ED6B6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80" name="Conector recto de flecha 79">
            <a:extLst>
              <a:ext uri="{FF2B5EF4-FFF2-40B4-BE49-F238E27FC236}">
                <a16:creationId xmlns:a16="http://schemas.microsoft.com/office/drawing/2014/main" id="{3B552AB2-B387-4F24-A49D-3C95CD1BF107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4EB8B3BF-DBF0-FBA8-C4F7-78852A14B3C6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85" name="Imagen 84">
            <a:extLst>
              <a:ext uri="{FF2B5EF4-FFF2-40B4-BE49-F238E27FC236}">
                <a16:creationId xmlns:a16="http://schemas.microsoft.com/office/drawing/2014/main" id="{988F81F3-1656-3E3B-B309-961ABD6A6C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86" name="CuadroTexto 85">
            <a:extLst>
              <a:ext uri="{FF2B5EF4-FFF2-40B4-BE49-F238E27FC236}">
                <a16:creationId xmlns:a16="http://schemas.microsoft.com/office/drawing/2014/main" id="{9B4E5FAD-EBE8-49EB-AA82-92D4BDC83062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7" name="Conector recto de flecha 86">
            <a:extLst>
              <a:ext uri="{FF2B5EF4-FFF2-40B4-BE49-F238E27FC236}">
                <a16:creationId xmlns:a16="http://schemas.microsoft.com/office/drawing/2014/main" id="{1F097C24-AAA1-44BA-92C2-EBCE3B098D1F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90" name="CuadroTexto 89">
            <a:extLst>
              <a:ext uri="{FF2B5EF4-FFF2-40B4-BE49-F238E27FC236}">
                <a16:creationId xmlns:a16="http://schemas.microsoft.com/office/drawing/2014/main" id="{3A1349CE-E4DB-4395-9786-9E356F12349E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92" name="Conector recto de flecha 91">
            <a:extLst>
              <a:ext uri="{FF2B5EF4-FFF2-40B4-BE49-F238E27FC236}">
                <a16:creationId xmlns:a16="http://schemas.microsoft.com/office/drawing/2014/main" id="{F6D9842A-E8CA-9044-D3E8-015273DCAA5A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115" name="Grupo 114">
          <a:extLst>
            <a:ext uri="{FF2B5EF4-FFF2-40B4-BE49-F238E27FC236}">
              <a16:creationId xmlns:a16="http://schemas.microsoft.com/office/drawing/2014/main" id="{410D36F4-E4C6-A46D-3F47-21CFFB89828A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96" name="Imagen 95">
            <a:extLst>
              <a:ext uri="{FF2B5EF4-FFF2-40B4-BE49-F238E27FC236}">
                <a16:creationId xmlns:a16="http://schemas.microsoft.com/office/drawing/2014/main" id="{4D881F39-2BB6-30A4-7456-9E0B62771B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97" name="CuadroTexto 96">
            <a:extLst>
              <a:ext uri="{FF2B5EF4-FFF2-40B4-BE49-F238E27FC236}">
                <a16:creationId xmlns:a16="http://schemas.microsoft.com/office/drawing/2014/main" id="{3ED50F9A-3119-49AD-8EEE-E71661AA1AD8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98" name="CuadroTexto 97">
            <a:extLst>
              <a:ext uri="{FF2B5EF4-FFF2-40B4-BE49-F238E27FC236}">
                <a16:creationId xmlns:a16="http://schemas.microsoft.com/office/drawing/2014/main" id="{FDD4D0FB-A08F-4899-8B5B-F967E16E8FB8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99" name="Conector recto de flecha 98">
            <a:extLst>
              <a:ext uri="{FF2B5EF4-FFF2-40B4-BE49-F238E27FC236}">
                <a16:creationId xmlns:a16="http://schemas.microsoft.com/office/drawing/2014/main" id="{4242A12F-ABCE-4679-A4A9-09080D7A5102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3" name="CuadroTexto 102">
            <a:extLst>
              <a:ext uri="{FF2B5EF4-FFF2-40B4-BE49-F238E27FC236}">
                <a16:creationId xmlns:a16="http://schemas.microsoft.com/office/drawing/2014/main" id="{CF530BB9-6A45-4F84-971E-FBDE9F0903CF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02" name="Conector recto de flecha 101">
            <a:extLst>
              <a:ext uri="{FF2B5EF4-FFF2-40B4-BE49-F238E27FC236}">
                <a16:creationId xmlns:a16="http://schemas.microsoft.com/office/drawing/2014/main" id="{E3EBBF1B-FD15-D491-21EA-CE4A7984ABA6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4" name="CuadroTexto 103">
            <a:extLst>
              <a:ext uri="{FF2B5EF4-FFF2-40B4-BE49-F238E27FC236}">
                <a16:creationId xmlns:a16="http://schemas.microsoft.com/office/drawing/2014/main" id="{374E357E-E6FF-4B57-8B2B-027D658B69C6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06" name="Imagen 105">
            <a:extLst>
              <a:ext uri="{FF2B5EF4-FFF2-40B4-BE49-F238E27FC236}">
                <a16:creationId xmlns:a16="http://schemas.microsoft.com/office/drawing/2014/main" id="{0860B708-0DFB-FBC1-D8E6-9B4C682AC5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107" name="CuadroTexto 106">
            <a:extLst>
              <a:ext uri="{FF2B5EF4-FFF2-40B4-BE49-F238E27FC236}">
                <a16:creationId xmlns:a16="http://schemas.microsoft.com/office/drawing/2014/main" id="{0D288219-8D57-4A1F-8122-F9E2309EFD20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10" name="CuadroTexto 109">
            <a:extLst>
              <a:ext uri="{FF2B5EF4-FFF2-40B4-BE49-F238E27FC236}">
                <a16:creationId xmlns:a16="http://schemas.microsoft.com/office/drawing/2014/main" id="{15317FA5-3E13-4779-BAE3-3422900690B3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09" name="Conector recto de flecha 108">
            <a:extLst>
              <a:ext uri="{FF2B5EF4-FFF2-40B4-BE49-F238E27FC236}">
                <a16:creationId xmlns:a16="http://schemas.microsoft.com/office/drawing/2014/main" id="{B1E7ECFA-FA25-A7BC-4E06-628193B95F3C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35" name="Grupo 134">
          <a:extLst>
            <a:ext uri="{FF2B5EF4-FFF2-40B4-BE49-F238E27FC236}">
              <a16:creationId xmlns:a16="http://schemas.microsoft.com/office/drawing/2014/main" id="{CCBF8F00-A2D7-4EB4-0CBF-48B6BC8350C4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8" name="Imagen 127">
            <a:extLst>
              <a:ext uri="{FF2B5EF4-FFF2-40B4-BE49-F238E27FC236}">
                <a16:creationId xmlns:a16="http://schemas.microsoft.com/office/drawing/2014/main" id="{05BE42E2-1F87-40D5-A7E2-813E31A76E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16" name="Imagen 115">
            <a:extLst>
              <a:ext uri="{FF2B5EF4-FFF2-40B4-BE49-F238E27FC236}">
                <a16:creationId xmlns:a16="http://schemas.microsoft.com/office/drawing/2014/main" id="{06A2292F-4B29-717C-1B41-22AC962158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17" name="CuadroTexto 116">
            <a:extLst>
              <a:ext uri="{FF2B5EF4-FFF2-40B4-BE49-F238E27FC236}">
                <a16:creationId xmlns:a16="http://schemas.microsoft.com/office/drawing/2014/main" id="{21626900-3D04-43F5-8515-01FB34721869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18" name="Conector recto de flecha 117">
            <a:extLst>
              <a:ext uri="{FF2B5EF4-FFF2-40B4-BE49-F238E27FC236}">
                <a16:creationId xmlns:a16="http://schemas.microsoft.com/office/drawing/2014/main" id="{46A9E2A8-79D2-45A0-BA99-A4E4C46E8790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22" name="CuadroTexto 121">
            <a:extLst>
              <a:ext uri="{FF2B5EF4-FFF2-40B4-BE49-F238E27FC236}">
                <a16:creationId xmlns:a16="http://schemas.microsoft.com/office/drawing/2014/main" id="{CB1B6FC7-D024-49D2-A15F-0A588E13A7F6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23" name="Conector recto de flecha 122">
            <a:extLst>
              <a:ext uri="{FF2B5EF4-FFF2-40B4-BE49-F238E27FC236}">
                <a16:creationId xmlns:a16="http://schemas.microsoft.com/office/drawing/2014/main" id="{9F9D8C43-2AE5-4414-A670-DA41145C54F5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29" name="CuadroTexto 128">
            <a:extLst>
              <a:ext uri="{FF2B5EF4-FFF2-40B4-BE49-F238E27FC236}">
                <a16:creationId xmlns:a16="http://schemas.microsoft.com/office/drawing/2014/main" id="{86711B4C-2DD6-4EBF-AF34-B16AA3F9ED57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0" name="Conector recto de flecha 129">
            <a:extLst>
              <a:ext uri="{FF2B5EF4-FFF2-40B4-BE49-F238E27FC236}">
                <a16:creationId xmlns:a16="http://schemas.microsoft.com/office/drawing/2014/main" id="{D6B2EB04-342C-493A-B644-87383D561A46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2" name="CuadroTexto 131">
            <a:extLst>
              <a:ext uri="{FF2B5EF4-FFF2-40B4-BE49-F238E27FC236}">
                <a16:creationId xmlns:a16="http://schemas.microsoft.com/office/drawing/2014/main" id="{6D798F6B-1FB8-4733-A87E-0E31F7732D34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56" name="Grupo 155">
          <a:extLst>
            <a:ext uri="{FF2B5EF4-FFF2-40B4-BE49-F238E27FC236}">
              <a16:creationId xmlns:a16="http://schemas.microsoft.com/office/drawing/2014/main" id="{A5127885-D781-2AF9-3909-EFA58F7450E0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38" name="Imagen 137">
            <a:extLst>
              <a:ext uri="{FF2B5EF4-FFF2-40B4-BE49-F238E27FC236}">
                <a16:creationId xmlns:a16="http://schemas.microsoft.com/office/drawing/2014/main" id="{40ADC832-636B-750C-91E1-2FB50E1206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2BB1C630-22FB-96F0-531B-77CC57B0D383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D067A5F5-4915-0F1A-EC17-5BA2635342B4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2C06BA13-19DF-EDA1-877A-A085D0915D49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6" name="Conector recto de flecha 145">
            <a:extLst>
              <a:ext uri="{FF2B5EF4-FFF2-40B4-BE49-F238E27FC236}">
                <a16:creationId xmlns:a16="http://schemas.microsoft.com/office/drawing/2014/main" id="{149CFF3D-8449-D34C-E7D5-D3DC981FFD3E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9" name="CuadroTexto 148">
            <a:extLst>
              <a:ext uri="{FF2B5EF4-FFF2-40B4-BE49-F238E27FC236}">
                <a16:creationId xmlns:a16="http://schemas.microsoft.com/office/drawing/2014/main" id="{3083543D-C611-4D70-BC25-43FC6FD7238C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54" name="CuadroTexto 153">
            <a:extLst>
              <a:ext uri="{FF2B5EF4-FFF2-40B4-BE49-F238E27FC236}">
                <a16:creationId xmlns:a16="http://schemas.microsoft.com/office/drawing/2014/main" id="{EAA30EBD-D219-499A-B91B-7524A53FCBDC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5" name="Conector recto de flecha 154">
            <a:extLst>
              <a:ext uri="{FF2B5EF4-FFF2-40B4-BE49-F238E27FC236}">
                <a16:creationId xmlns:a16="http://schemas.microsoft.com/office/drawing/2014/main" id="{18FD20D4-D659-4C6D-B7D8-DE5B64A776D2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B8AE901B-6A75-D13C-B1C1-67E36E268385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B17BE78E-7CB8-620F-6797-2090C54329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B7A4A135-78B8-1568-F6C8-C4FD48EE2454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3DD7B788-1E9A-A3E0-D5D7-09A2B37C5052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4" name="CuadroTexto 163">
            <a:extLst>
              <a:ext uri="{FF2B5EF4-FFF2-40B4-BE49-F238E27FC236}">
                <a16:creationId xmlns:a16="http://schemas.microsoft.com/office/drawing/2014/main" id="{09E7200C-2893-432F-9324-0E12BB87E20D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5" name="Conector recto de flecha 164">
            <a:extLst>
              <a:ext uri="{FF2B5EF4-FFF2-40B4-BE49-F238E27FC236}">
                <a16:creationId xmlns:a16="http://schemas.microsoft.com/office/drawing/2014/main" id="{21D0652D-1EF2-B73A-8B78-6B8C73A27F69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61" name="Grupo 260">
          <a:extLst>
            <a:ext uri="{FF2B5EF4-FFF2-40B4-BE49-F238E27FC236}">
              <a16:creationId xmlns:a16="http://schemas.microsoft.com/office/drawing/2014/main" id="{C53F783D-EAB8-60C4-ED42-6F13BACBCFDC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E18C9D1C-5649-24BB-35EE-5ABB66EAC813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48" name="Imagen 247">
            <a:extLst>
              <a:ext uri="{FF2B5EF4-FFF2-40B4-BE49-F238E27FC236}">
                <a16:creationId xmlns:a16="http://schemas.microsoft.com/office/drawing/2014/main" id="{D789969B-41D3-AC68-5812-948FD8673B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49" name="Imagen 248">
            <a:extLst>
              <a:ext uri="{FF2B5EF4-FFF2-40B4-BE49-F238E27FC236}">
                <a16:creationId xmlns:a16="http://schemas.microsoft.com/office/drawing/2014/main" id="{EBB2FC5D-F1D6-64B8-645F-6DC7B09C7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50" name="CuadroTexto 249">
            <a:extLst>
              <a:ext uri="{FF2B5EF4-FFF2-40B4-BE49-F238E27FC236}">
                <a16:creationId xmlns:a16="http://schemas.microsoft.com/office/drawing/2014/main" id="{008F6201-3771-3500-C3A1-00D1DBC7600A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09F7D60F-B251-802B-F42F-669F85FBC9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E850EDE0-C037-7446-B168-DDDFBAE91E73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EB0920A0-59A9-7DB9-BA91-DE8FC898872F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738CA8F1-825B-9DA1-F4E1-723260208E80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55" name="CuadroTexto 254">
            <a:extLst>
              <a:ext uri="{FF2B5EF4-FFF2-40B4-BE49-F238E27FC236}">
                <a16:creationId xmlns:a16="http://schemas.microsoft.com/office/drawing/2014/main" id="{C1EF437B-B1F1-73B2-1977-350EBDA3A618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6" name="Conector recto de flecha 255">
            <a:extLst>
              <a:ext uri="{FF2B5EF4-FFF2-40B4-BE49-F238E27FC236}">
                <a16:creationId xmlns:a16="http://schemas.microsoft.com/office/drawing/2014/main" id="{8A8B49B0-7F13-5195-B289-0EAF38DBED29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3DF335CB-50DC-6CB7-478A-F93933094013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8" name="Conector recto de flecha 257">
            <a:extLst>
              <a:ext uri="{FF2B5EF4-FFF2-40B4-BE49-F238E27FC236}">
                <a16:creationId xmlns:a16="http://schemas.microsoft.com/office/drawing/2014/main" id="{DA43A0C7-C5C5-9027-0702-D20ECC46DF37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59" name="Conector recto de flecha 258">
            <a:extLst>
              <a:ext uri="{FF2B5EF4-FFF2-40B4-BE49-F238E27FC236}">
                <a16:creationId xmlns:a16="http://schemas.microsoft.com/office/drawing/2014/main" id="{0A352BE5-6660-0D63-A317-C908C5327B89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60" name="Imagen 259">
            <a:extLst>
              <a:ext uri="{FF2B5EF4-FFF2-40B4-BE49-F238E27FC236}">
                <a16:creationId xmlns:a16="http://schemas.microsoft.com/office/drawing/2014/main" id="{9F134895-5631-01AC-5B34-AD7AAB4065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85" name="Grupo 284">
          <a:extLst>
            <a:ext uri="{FF2B5EF4-FFF2-40B4-BE49-F238E27FC236}">
              <a16:creationId xmlns:a16="http://schemas.microsoft.com/office/drawing/2014/main" id="{DF6927D9-9B5A-06D8-F3AF-538D9C0DF7EB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9" name="Imagen 278">
            <a:extLst>
              <a:ext uri="{FF2B5EF4-FFF2-40B4-BE49-F238E27FC236}">
                <a16:creationId xmlns:a16="http://schemas.microsoft.com/office/drawing/2014/main" id="{E52F4379-63D6-8B87-8641-D96A112B4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66" name="CuadroTexto 265">
            <a:extLst>
              <a:ext uri="{FF2B5EF4-FFF2-40B4-BE49-F238E27FC236}">
                <a16:creationId xmlns:a16="http://schemas.microsoft.com/office/drawing/2014/main" id="{10A27E29-5195-2946-0234-C944961D321F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68" name="CuadroTexto 267">
            <a:extLst>
              <a:ext uri="{FF2B5EF4-FFF2-40B4-BE49-F238E27FC236}">
                <a16:creationId xmlns:a16="http://schemas.microsoft.com/office/drawing/2014/main" id="{CF8A6D42-4FEA-1CAF-1995-CBB059A4F9E4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5FBAEA03-7F57-3E3D-628E-F0EED4267677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0" name="CuadroTexto 269">
            <a:extLst>
              <a:ext uri="{FF2B5EF4-FFF2-40B4-BE49-F238E27FC236}">
                <a16:creationId xmlns:a16="http://schemas.microsoft.com/office/drawing/2014/main" id="{3294CB93-053A-46DA-B70A-47AB6D30CBEB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1" name="CuadroTexto 270">
            <a:extLst>
              <a:ext uri="{FF2B5EF4-FFF2-40B4-BE49-F238E27FC236}">
                <a16:creationId xmlns:a16="http://schemas.microsoft.com/office/drawing/2014/main" id="{74E267BB-6652-3B1D-C9DB-C46ABBD90D65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2" name="Conector recto de flecha 271">
            <a:extLst>
              <a:ext uri="{FF2B5EF4-FFF2-40B4-BE49-F238E27FC236}">
                <a16:creationId xmlns:a16="http://schemas.microsoft.com/office/drawing/2014/main" id="{9A81D4CB-819E-5F52-5C54-BFBEAB185C2F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B61655DD-D989-A230-D89C-6451477A1BA0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7" name="Imagen 276">
            <a:extLst>
              <a:ext uri="{FF2B5EF4-FFF2-40B4-BE49-F238E27FC236}">
                <a16:creationId xmlns:a16="http://schemas.microsoft.com/office/drawing/2014/main" id="{31736550-633B-7E06-BD9D-67427C968B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15" name="Grupo 314">
          <a:extLst>
            <a:ext uri="{FF2B5EF4-FFF2-40B4-BE49-F238E27FC236}">
              <a16:creationId xmlns:a16="http://schemas.microsoft.com/office/drawing/2014/main" id="{C486573C-ADF0-2F9E-8652-7D459410EA99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53391015-9193-7D2B-18B4-4D19F813FA28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981F088A-C5ED-7D47-8AD8-6008A3230C17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4" name="CuadroTexto 303">
            <a:extLst>
              <a:ext uri="{FF2B5EF4-FFF2-40B4-BE49-F238E27FC236}">
                <a16:creationId xmlns:a16="http://schemas.microsoft.com/office/drawing/2014/main" id="{23BF18C7-53EB-01B6-F057-8F4BCA1A7A0C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5" name="Conector recto de flecha 304">
            <a:extLst>
              <a:ext uri="{FF2B5EF4-FFF2-40B4-BE49-F238E27FC236}">
                <a16:creationId xmlns:a16="http://schemas.microsoft.com/office/drawing/2014/main" id="{0BBFAFDD-417D-F60E-CC4F-DA1E7F9667AE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6" name="CuadroTexto 305">
            <a:extLst>
              <a:ext uri="{FF2B5EF4-FFF2-40B4-BE49-F238E27FC236}">
                <a16:creationId xmlns:a16="http://schemas.microsoft.com/office/drawing/2014/main" id="{703209E4-2497-7429-056F-533E9944083F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7" name="Conector recto de flecha 306">
            <a:extLst>
              <a:ext uri="{FF2B5EF4-FFF2-40B4-BE49-F238E27FC236}">
                <a16:creationId xmlns:a16="http://schemas.microsoft.com/office/drawing/2014/main" id="{10494B43-D84E-8B36-97B3-FB1FBAD92E53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9" name="Imagen 308">
            <a:extLst>
              <a:ext uri="{FF2B5EF4-FFF2-40B4-BE49-F238E27FC236}">
                <a16:creationId xmlns:a16="http://schemas.microsoft.com/office/drawing/2014/main" id="{4170E25A-F779-0918-6E28-DA08D87FF1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26" name="Conector recto 325">
          <a:extLst>
            <a:ext uri="{FF2B5EF4-FFF2-40B4-BE49-F238E27FC236}">
              <a16:creationId xmlns:a16="http://schemas.microsoft.com/office/drawing/2014/main" id="{CD11B68D-91B1-D98D-5867-27643F9B0484}"/>
            </a:ext>
          </a:extLst>
        </xdr:cNvPr>
        <xdr:cNvCxnSpPr>
          <a:stCxn id="308" idx="0"/>
          <a:endCxn id="308" idx="0"/>
        </xdr:cNvCxnSpPr>
      </xdr:nvCxnSpPr>
      <xdr:spPr>
        <a:xfrm>
          <a:off x="10811794" y="57305594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30" name="Grupo 329">
          <a:extLst>
            <a:ext uri="{FF2B5EF4-FFF2-40B4-BE49-F238E27FC236}">
              <a16:creationId xmlns:a16="http://schemas.microsoft.com/office/drawing/2014/main" id="{4D2B7EC8-88DF-76F1-91F2-60C60AD8CC5B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E6FACF76-FDF7-A27F-BA1F-0978D3A7C010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4DB58D62-1C48-983F-9470-FAA46B8C40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18" name="Conector recto de flecha 317">
            <a:extLst>
              <a:ext uri="{FF2B5EF4-FFF2-40B4-BE49-F238E27FC236}">
                <a16:creationId xmlns:a16="http://schemas.microsoft.com/office/drawing/2014/main" id="{6504D71E-A405-FE8C-549E-BD070236D3FB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19" name="CuadroTexto 318">
            <a:extLst>
              <a:ext uri="{FF2B5EF4-FFF2-40B4-BE49-F238E27FC236}">
                <a16:creationId xmlns:a16="http://schemas.microsoft.com/office/drawing/2014/main" id="{2D73AA3B-8844-6916-EEA8-496A519EE5BC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20" name="Conector recto de flecha 319">
            <a:extLst>
              <a:ext uri="{FF2B5EF4-FFF2-40B4-BE49-F238E27FC236}">
                <a16:creationId xmlns:a16="http://schemas.microsoft.com/office/drawing/2014/main" id="{A5EC1149-C13E-9F40-7692-5B6B25C051D2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28" name="Conector recto 327">
            <a:extLst>
              <a:ext uri="{FF2B5EF4-FFF2-40B4-BE49-F238E27FC236}">
                <a16:creationId xmlns:a16="http://schemas.microsoft.com/office/drawing/2014/main" id="{F5222DF1-2BFE-B34A-2958-59C487E5BF48}"/>
              </a:ext>
            </a:extLst>
          </xdr:cNvPr>
          <xdr:cNvCxnSpPr>
            <a:stCxn id="30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6F314C78-3A30-86E5-1164-1D4186BCF4E5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06D6A268-B3D9-5BBE-0251-CA46A1ECEE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89" name="CuadroTexto 288">
            <a:extLst>
              <a:ext uri="{FF2B5EF4-FFF2-40B4-BE49-F238E27FC236}">
                <a16:creationId xmlns:a16="http://schemas.microsoft.com/office/drawing/2014/main" id="{493B4BB2-C6D7-FF0D-0805-3909A528FED5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90" name="CuadroTexto 289">
            <a:extLst>
              <a:ext uri="{FF2B5EF4-FFF2-40B4-BE49-F238E27FC236}">
                <a16:creationId xmlns:a16="http://schemas.microsoft.com/office/drawing/2014/main" id="{2718CE95-F0D5-FBF5-26DA-40CB3FE556C9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91" name="Conector recto de flecha 290">
            <a:extLst>
              <a:ext uri="{FF2B5EF4-FFF2-40B4-BE49-F238E27FC236}">
                <a16:creationId xmlns:a16="http://schemas.microsoft.com/office/drawing/2014/main" id="{AC88B457-7068-A11B-5D05-F2B294118D7E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2" name="CuadroTexto 291">
            <a:extLst>
              <a:ext uri="{FF2B5EF4-FFF2-40B4-BE49-F238E27FC236}">
                <a16:creationId xmlns:a16="http://schemas.microsoft.com/office/drawing/2014/main" id="{A9BE5A93-F338-BEBE-FE74-D1290D4CD7FD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4" name="Conector recto de flecha 293">
            <a:extLst>
              <a:ext uri="{FF2B5EF4-FFF2-40B4-BE49-F238E27FC236}">
                <a16:creationId xmlns:a16="http://schemas.microsoft.com/office/drawing/2014/main" id="{D8826D96-391E-BDCC-ED96-F3B691813E3D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97" name="Imagen 296">
            <a:extLst>
              <a:ext uri="{FF2B5EF4-FFF2-40B4-BE49-F238E27FC236}">
                <a16:creationId xmlns:a16="http://schemas.microsoft.com/office/drawing/2014/main" id="{FB2EDB78-4910-9392-82AB-90CC31444A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35" name="CuadroTexto 334">
            <a:extLst>
              <a:ext uri="{FF2B5EF4-FFF2-40B4-BE49-F238E27FC236}">
                <a16:creationId xmlns:a16="http://schemas.microsoft.com/office/drawing/2014/main" id="{10BD0164-D444-4CDA-80A5-E63FFA8A3C3B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6" name="Conector recto de flecha 335">
            <a:extLst>
              <a:ext uri="{FF2B5EF4-FFF2-40B4-BE49-F238E27FC236}">
                <a16:creationId xmlns:a16="http://schemas.microsoft.com/office/drawing/2014/main" id="{2EB8641F-2F2E-4B6A-A51D-8DC13AEA6654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39" name="Grupo 338">
          <a:extLst>
            <a:ext uri="{FF2B5EF4-FFF2-40B4-BE49-F238E27FC236}">
              <a16:creationId xmlns:a16="http://schemas.microsoft.com/office/drawing/2014/main" id="{6CDB7F5E-9F40-4278-9826-0718C4BF3DCE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40" name="Imagen 339">
            <a:extLst>
              <a:ext uri="{FF2B5EF4-FFF2-40B4-BE49-F238E27FC236}">
                <a16:creationId xmlns:a16="http://schemas.microsoft.com/office/drawing/2014/main" id="{FCA51B0F-172C-FF1A-CFCD-BB727ACBC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41" name="CuadroTexto 340">
            <a:extLst>
              <a:ext uri="{FF2B5EF4-FFF2-40B4-BE49-F238E27FC236}">
                <a16:creationId xmlns:a16="http://schemas.microsoft.com/office/drawing/2014/main" id="{B854AA7C-93AC-B508-3F60-3F964D9C2702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2" name="Conector recto de flecha 341">
            <a:extLst>
              <a:ext uri="{FF2B5EF4-FFF2-40B4-BE49-F238E27FC236}">
                <a16:creationId xmlns:a16="http://schemas.microsoft.com/office/drawing/2014/main" id="{EEFCE864-C372-9EBD-A7D0-3EB50522FB04}"/>
              </a:ext>
            </a:extLst>
          </xdr:cNvPr>
          <xdr:cNvCxnSpPr>
            <a:endCxn id="34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3" name="Imagen 342">
            <a:extLst>
              <a:ext uri="{FF2B5EF4-FFF2-40B4-BE49-F238E27FC236}">
                <a16:creationId xmlns:a16="http://schemas.microsoft.com/office/drawing/2014/main" id="{94A33498-23C8-16DA-5E46-65BFA8ACDC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611F5CF7-C5E9-52C4-FACB-842C9F33F60F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45" name="CuadroTexto 344">
            <a:extLst>
              <a:ext uri="{FF2B5EF4-FFF2-40B4-BE49-F238E27FC236}">
                <a16:creationId xmlns:a16="http://schemas.microsoft.com/office/drawing/2014/main" id="{57B5A7E0-5BAE-78B1-F0B2-5B8C5381B50D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022B5468-83F3-9435-4AB7-8062E44D5B24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689BA54F-7057-02D2-FCA3-541B1F529E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907EA7B0-2BE2-CF8B-E279-DCE42AD1F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8D3B817D-CFF8-3022-B321-31328412B748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28DE9B00-560F-1BA5-27C6-22084E16CE51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0F973387-7FC1-33A9-A934-81CC10D66F1B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878728B1-FE4B-4217-B657-C410342E017F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22" name="Conector recto de flecha 21">
            <a:extLst>
              <a:ext uri="{FF2B5EF4-FFF2-40B4-BE49-F238E27FC236}">
                <a16:creationId xmlns:a16="http://schemas.microsoft.com/office/drawing/2014/main" id="{0807A8A5-75C7-DF32-61AD-0DC1C35C70F2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B406681D-AC98-2739-BB4D-491BBB03DD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59" name="Conector recto 58">
            <a:extLst>
              <a:ext uri="{FF2B5EF4-FFF2-40B4-BE49-F238E27FC236}">
                <a16:creationId xmlns:a16="http://schemas.microsoft.com/office/drawing/2014/main" id="{47606AF3-132D-DDE0-4BD5-9997F1BA5C52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869C5846-0FFE-4D6B-9896-E689CC840DA9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8D6F7CDB-10C8-D854-37BA-F9F8BF57AFFC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4D542C53-207D-16D2-FFFB-6FD715127082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C4E7DE66-223C-13A3-73A5-01D51A37C33E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8193815-81BE-E3A2-2AE9-316531159272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519BF133-5488-BCB2-7623-BE0D301418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6DEB63CC-B20D-EA3C-6D9F-A266EB7900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BED9279B-CCD4-D661-335C-E9F4EC27C8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D1B196F9-7004-926A-4EE6-4E668B315512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61A347D9-7DA5-B1F7-98A9-6F26BC40062B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06C18DCC-D513-8C02-1C92-DB5D2FCB436A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" name="Conector recto de flecha 40">
            <a:extLst>
              <a:ext uri="{FF2B5EF4-FFF2-40B4-BE49-F238E27FC236}">
                <a16:creationId xmlns:a16="http://schemas.microsoft.com/office/drawing/2014/main" id="{086E4B6C-D933-FD80-5CA7-1054E2C6DBC1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6" name="CuadroTexto 45">
            <a:extLst>
              <a:ext uri="{FF2B5EF4-FFF2-40B4-BE49-F238E27FC236}">
                <a16:creationId xmlns:a16="http://schemas.microsoft.com/office/drawing/2014/main" id="{B54BD2C2-4D0D-15F7-2A2E-F533CD5DC3B1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8" name="Conector recto de flecha 47">
            <a:extLst>
              <a:ext uri="{FF2B5EF4-FFF2-40B4-BE49-F238E27FC236}">
                <a16:creationId xmlns:a16="http://schemas.microsoft.com/office/drawing/2014/main" id="{5365CFF1-FA9A-EC96-CEAC-CFF2B28F73EC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100" name="Grupo 99">
          <a:extLst>
            <a:ext uri="{FF2B5EF4-FFF2-40B4-BE49-F238E27FC236}">
              <a16:creationId xmlns:a16="http://schemas.microsoft.com/office/drawing/2014/main" id="{5A901862-2BE8-6269-F9BE-FD10076CE8C1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7" name="CuadroTexto 46">
            <a:extLst>
              <a:ext uri="{FF2B5EF4-FFF2-40B4-BE49-F238E27FC236}">
                <a16:creationId xmlns:a16="http://schemas.microsoft.com/office/drawing/2014/main" id="{F23D7121-EC4A-38DA-736D-AB3C987FC2DB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51" name="CuadroTexto 50">
            <a:extLst>
              <a:ext uri="{FF2B5EF4-FFF2-40B4-BE49-F238E27FC236}">
                <a16:creationId xmlns:a16="http://schemas.microsoft.com/office/drawing/2014/main" id="{8661054F-BA5A-4713-4CDA-D3108CAEDFCE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73" name="Imagen 172">
            <a:extLst>
              <a:ext uri="{FF2B5EF4-FFF2-40B4-BE49-F238E27FC236}">
                <a16:creationId xmlns:a16="http://schemas.microsoft.com/office/drawing/2014/main" id="{95057F96-0D1B-1C41-F8E1-8B215E63C6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183" name="CuadroTexto 182">
            <a:extLst>
              <a:ext uri="{FF2B5EF4-FFF2-40B4-BE49-F238E27FC236}">
                <a16:creationId xmlns:a16="http://schemas.microsoft.com/office/drawing/2014/main" id="{D7E7F70A-72F5-432C-A2B2-8FECA789BE0A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4" name="Conector recto de flecha 183">
            <a:extLst>
              <a:ext uri="{FF2B5EF4-FFF2-40B4-BE49-F238E27FC236}">
                <a16:creationId xmlns:a16="http://schemas.microsoft.com/office/drawing/2014/main" id="{B4FEA551-9934-4B6B-AD83-AD2DE634669B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86" name="CuadroTexto 185">
            <a:extLst>
              <a:ext uri="{FF2B5EF4-FFF2-40B4-BE49-F238E27FC236}">
                <a16:creationId xmlns:a16="http://schemas.microsoft.com/office/drawing/2014/main" id="{5576D991-3DAC-4252-9486-4270D52B4F43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7" name="Conector recto de flecha 186">
            <a:extLst>
              <a:ext uri="{FF2B5EF4-FFF2-40B4-BE49-F238E27FC236}">
                <a16:creationId xmlns:a16="http://schemas.microsoft.com/office/drawing/2014/main" id="{AABAC927-3AAD-42DE-80A7-AB0A5659D857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E81BC739-EDD7-B13C-5DCB-EF356DBE21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3" name="Imagen 72">
            <a:extLst>
              <a:ext uri="{FF2B5EF4-FFF2-40B4-BE49-F238E27FC236}">
                <a16:creationId xmlns:a16="http://schemas.microsoft.com/office/drawing/2014/main" id="{CCC43337-3F32-8BF4-2FD2-3DD52C8ED6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9935BFEF-5D6F-4C86-A2DE-48CEC7BB0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A8E1FD79-C5CE-4AEB-AD43-678349593674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48" name="Imagen 347" descr="logo-01.png">
          <a:extLst>
            <a:ext uri="{FF2B5EF4-FFF2-40B4-BE49-F238E27FC236}">
              <a16:creationId xmlns:a16="http://schemas.microsoft.com/office/drawing/2014/main" id="{88178542-FDFF-4906-8350-48B439FAE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349" name="Grupo 348">
          <a:extLst>
            <a:ext uri="{FF2B5EF4-FFF2-40B4-BE49-F238E27FC236}">
              <a16:creationId xmlns:a16="http://schemas.microsoft.com/office/drawing/2014/main" id="{E365127D-18B6-40EC-B6C6-8774F6041CC7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350" name="Imagen 349">
            <a:extLst>
              <a:ext uri="{FF2B5EF4-FFF2-40B4-BE49-F238E27FC236}">
                <a16:creationId xmlns:a16="http://schemas.microsoft.com/office/drawing/2014/main" id="{84F498F8-8222-2FA1-BA15-73A3E1F693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351" name="CuadroTexto 350">
            <a:extLst>
              <a:ext uri="{FF2B5EF4-FFF2-40B4-BE49-F238E27FC236}">
                <a16:creationId xmlns:a16="http://schemas.microsoft.com/office/drawing/2014/main" id="{BC1535EB-8869-E649-CD94-FC8DE6C98926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2" name="Conector recto de flecha 351">
            <a:extLst>
              <a:ext uri="{FF2B5EF4-FFF2-40B4-BE49-F238E27FC236}">
                <a16:creationId xmlns:a16="http://schemas.microsoft.com/office/drawing/2014/main" id="{17097B16-86C5-FB2D-A966-E665A14E298D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D706ADC0-0CC3-FC06-41BB-B10C808879F6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440C72FA-27D8-93FD-CB74-BF9C5559EAE9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5" name="CuadroTexto 354">
            <a:extLst>
              <a:ext uri="{FF2B5EF4-FFF2-40B4-BE49-F238E27FC236}">
                <a16:creationId xmlns:a16="http://schemas.microsoft.com/office/drawing/2014/main" id="{B3C32BA4-67E2-C078-386B-751008A806B1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6" name="Conector recto de flecha 355">
            <a:extLst>
              <a:ext uri="{FF2B5EF4-FFF2-40B4-BE49-F238E27FC236}">
                <a16:creationId xmlns:a16="http://schemas.microsoft.com/office/drawing/2014/main" id="{46DB0BCF-3925-26A0-F7E1-E31C91B79BA3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D332D717-0344-4A97-A1A6-100F6FA2C1A1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358" name="Imagen 357">
            <a:extLst>
              <a:ext uri="{FF2B5EF4-FFF2-40B4-BE49-F238E27FC236}">
                <a16:creationId xmlns:a16="http://schemas.microsoft.com/office/drawing/2014/main" id="{2A65BC5F-4A96-0061-A1B4-3066D0FC5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59" name="CuadroTexto 358">
            <a:extLst>
              <a:ext uri="{FF2B5EF4-FFF2-40B4-BE49-F238E27FC236}">
                <a16:creationId xmlns:a16="http://schemas.microsoft.com/office/drawing/2014/main" id="{EC7D51E3-3ADB-8BA6-91F8-4B2B835AC6D6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0" name="Conector recto de flecha 359">
            <a:extLst>
              <a:ext uri="{FF2B5EF4-FFF2-40B4-BE49-F238E27FC236}">
                <a16:creationId xmlns:a16="http://schemas.microsoft.com/office/drawing/2014/main" id="{CD93B961-DF61-4DA3-618D-57DBC56F4C17}"/>
              </a:ext>
            </a:extLst>
          </xdr:cNvPr>
          <xdr:cNvCxnSpPr>
            <a:endCxn id="35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1" name="Imagen 360">
            <a:extLst>
              <a:ext uri="{FF2B5EF4-FFF2-40B4-BE49-F238E27FC236}">
                <a16:creationId xmlns:a16="http://schemas.microsoft.com/office/drawing/2014/main" id="{43700DF8-4D95-97B1-B87D-C7BF98A402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B1221B88-F15C-68A2-7771-500E29BF852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63" name="CuadroTexto 362">
            <a:extLst>
              <a:ext uri="{FF2B5EF4-FFF2-40B4-BE49-F238E27FC236}">
                <a16:creationId xmlns:a16="http://schemas.microsoft.com/office/drawing/2014/main" id="{74E6010C-34CC-28D1-FC7C-8AF4C41AD938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364" name="Grupo 363">
          <a:extLst>
            <a:ext uri="{FF2B5EF4-FFF2-40B4-BE49-F238E27FC236}">
              <a16:creationId xmlns:a16="http://schemas.microsoft.com/office/drawing/2014/main" id="{03357018-81AA-414C-AABC-9D3995E07AC5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365" name="CuadroTexto 364">
            <a:extLst>
              <a:ext uri="{FF2B5EF4-FFF2-40B4-BE49-F238E27FC236}">
                <a16:creationId xmlns:a16="http://schemas.microsoft.com/office/drawing/2014/main" id="{156BC79F-9C93-2812-9650-A8BAD3719AB3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66" name="Imagen 365">
            <a:extLst>
              <a:ext uri="{FF2B5EF4-FFF2-40B4-BE49-F238E27FC236}">
                <a16:creationId xmlns:a16="http://schemas.microsoft.com/office/drawing/2014/main" id="{446D8C09-D943-E4CB-0691-787F4E0DB9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8B2B10B8-4F7E-9236-3ACA-3946C779D325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8" name="Conector recto de flecha 367">
            <a:extLst>
              <a:ext uri="{FF2B5EF4-FFF2-40B4-BE49-F238E27FC236}">
                <a16:creationId xmlns:a16="http://schemas.microsoft.com/office/drawing/2014/main" id="{F9279092-164C-12EA-0915-611350D33496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9" name="CuadroTexto 368">
            <a:extLst>
              <a:ext uri="{FF2B5EF4-FFF2-40B4-BE49-F238E27FC236}">
                <a16:creationId xmlns:a16="http://schemas.microsoft.com/office/drawing/2014/main" id="{F976292D-0CCD-68A4-6F91-DDEE92A353FD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70" name="Imagen 369">
            <a:extLst>
              <a:ext uri="{FF2B5EF4-FFF2-40B4-BE49-F238E27FC236}">
                <a16:creationId xmlns:a16="http://schemas.microsoft.com/office/drawing/2014/main" id="{8A420106-1165-4AFB-3084-083B2E7E11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371" name="Grupo 370">
          <a:extLst>
            <a:ext uri="{FF2B5EF4-FFF2-40B4-BE49-F238E27FC236}">
              <a16:creationId xmlns:a16="http://schemas.microsoft.com/office/drawing/2014/main" id="{F2874621-55AF-49AA-82BA-EDA84140B411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372" name="CuadroTexto 371">
            <a:extLst>
              <a:ext uri="{FF2B5EF4-FFF2-40B4-BE49-F238E27FC236}">
                <a16:creationId xmlns:a16="http://schemas.microsoft.com/office/drawing/2014/main" id="{7AB8120C-5702-0FC9-3087-A717245CA79B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3" name="CuadroTexto 372">
            <a:extLst>
              <a:ext uri="{FF2B5EF4-FFF2-40B4-BE49-F238E27FC236}">
                <a16:creationId xmlns:a16="http://schemas.microsoft.com/office/drawing/2014/main" id="{5AD5BEA6-B28B-C350-CBC5-8A5F387A58B7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4" name="Conector recto de flecha 373">
            <a:extLst>
              <a:ext uri="{FF2B5EF4-FFF2-40B4-BE49-F238E27FC236}">
                <a16:creationId xmlns:a16="http://schemas.microsoft.com/office/drawing/2014/main" id="{3A397B69-6A26-26F4-F80A-0B959832EB1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DD8CF61A-4F20-F606-417D-35D19E7B1979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76" name="Imagen 375">
            <a:extLst>
              <a:ext uri="{FF2B5EF4-FFF2-40B4-BE49-F238E27FC236}">
                <a16:creationId xmlns:a16="http://schemas.microsoft.com/office/drawing/2014/main" id="{BCC0FD40-8EA0-2405-79A5-FE09140AEE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77" name="CuadroTexto 376">
            <a:extLst>
              <a:ext uri="{FF2B5EF4-FFF2-40B4-BE49-F238E27FC236}">
                <a16:creationId xmlns:a16="http://schemas.microsoft.com/office/drawing/2014/main" id="{98482F1B-6765-D703-BFBE-7CA394D5171E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8E61729A-5589-D40A-5753-B1E6C9219944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79" name="Imagen 378">
            <a:extLst>
              <a:ext uri="{FF2B5EF4-FFF2-40B4-BE49-F238E27FC236}">
                <a16:creationId xmlns:a16="http://schemas.microsoft.com/office/drawing/2014/main" id="{B6C1F6B1-8163-4D3D-0F37-A526139980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5C9741B7-6D6F-F570-E55D-FE32A373FD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81" name="Imagen 380">
            <a:extLst>
              <a:ext uri="{FF2B5EF4-FFF2-40B4-BE49-F238E27FC236}">
                <a16:creationId xmlns:a16="http://schemas.microsoft.com/office/drawing/2014/main" id="{AB145A2E-F913-2EFC-C7C5-67B34F67B7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82" name="Grupo 381">
          <a:extLst>
            <a:ext uri="{FF2B5EF4-FFF2-40B4-BE49-F238E27FC236}">
              <a16:creationId xmlns:a16="http://schemas.microsoft.com/office/drawing/2014/main" id="{7F5AD201-9655-4754-8AF0-993F3068417F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3" name="CuadroTexto 382">
            <a:extLst>
              <a:ext uri="{FF2B5EF4-FFF2-40B4-BE49-F238E27FC236}">
                <a16:creationId xmlns:a16="http://schemas.microsoft.com/office/drawing/2014/main" id="{21CD4BDA-37D2-5E41-A318-2F6D85273620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84" name="CuadroTexto 383">
            <a:extLst>
              <a:ext uri="{FF2B5EF4-FFF2-40B4-BE49-F238E27FC236}">
                <a16:creationId xmlns:a16="http://schemas.microsoft.com/office/drawing/2014/main" id="{4704DC53-7A30-417B-8FF7-4426CFFB4419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5" name="Conector recto de flecha 384">
            <a:extLst>
              <a:ext uri="{FF2B5EF4-FFF2-40B4-BE49-F238E27FC236}">
                <a16:creationId xmlns:a16="http://schemas.microsoft.com/office/drawing/2014/main" id="{207E5BFE-2C72-5C4B-B39C-B4F65BB47CC5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86" name="CuadroTexto 385">
            <a:extLst>
              <a:ext uri="{FF2B5EF4-FFF2-40B4-BE49-F238E27FC236}">
                <a16:creationId xmlns:a16="http://schemas.microsoft.com/office/drawing/2014/main" id="{307EA52E-DFF0-E111-C4AE-8ABF31C598A0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27F34046-3181-614C-47A6-C96B75FDC0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AF49779D-2A4D-9EC6-3031-132F4BF10020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389" name="Imagen 388">
            <a:extLst>
              <a:ext uri="{FF2B5EF4-FFF2-40B4-BE49-F238E27FC236}">
                <a16:creationId xmlns:a16="http://schemas.microsoft.com/office/drawing/2014/main" id="{5B2FFDB0-5D78-04BC-2684-2505CAD638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390" name="Conector recto de flecha 389">
            <a:extLst>
              <a:ext uri="{FF2B5EF4-FFF2-40B4-BE49-F238E27FC236}">
                <a16:creationId xmlns:a16="http://schemas.microsoft.com/office/drawing/2014/main" id="{D78493F7-D4A5-074D-AA28-90E15A05055E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391" name="Grupo 390">
          <a:extLst>
            <a:ext uri="{FF2B5EF4-FFF2-40B4-BE49-F238E27FC236}">
              <a16:creationId xmlns:a16="http://schemas.microsoft.com/office/drawing/2014/main" id="{80BC2FD3-7546-4278-B41F-F04B63F88C22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BF9B97B8-926D-85F7-88EC-D41A20BE06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1197748F-3611-9C8F-F919-E165574212C7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94" name="Conector recto de flecha 393">
            <a:extLst>
              <a:ext uri="{FF2B5EF4-FFF2-40B4-BE49-F238E27FC236}">
                <a16:creationId xmlns:a16="http://schemas.microsoft.com/office/drawing/2014/main" id="{13F35E59-4EDC-D19C-B0A8-63576A827229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5" name="CuadroTexto 394">
            <a:extLst>
              <a:ext uri="{FF2B5EF4-FFF2-40B4-BE49-F238E27FC236}">
                <a16:creationId xmlns:a16="http://schemas.microsoft.com/office/drawing/2014/main" id="{0375FC5D-9C9B-7B1F-C6E7-D2B1FB5DAFF9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6" name="Conector recto de flecha 395">
            <a:extLst>
              <a:ext uri="{FF2B5EF4-FFF2-40B4-BE49-F238E27FC236}">
                <a16:creationId xmlns:a16="http://schemas.microsoft.com/office/drawing/2014/main" id="{310E21C7-4BDC-FCBD-C973-A4D80F29CFEA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397" name="Grupo 396">
          <a:extLst>
            <a:ext uri="{FF2B5EF4-FFF2-40B4-BE49-F238E27FC236}">
              <a16:creationId xmlns:a16="http://schemas.microsoft.com/office/drawing/2014/main" id="{8F4B24D1-2071-4352-AD9B-6B2D54BB4621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1A72F6E9-4B8E-632C-64CA-59A3AA1C7A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399" name="CuadroTexto 398">
            <a:extLst>
              <a:ext uri="{FF2B5EF4-FFF2-40B4-BE49-F238E27FC236}">
                <a16:creationId xmlns:a16="http://schemas.microsoft.com/office/drawing/2014/main" id="{6347A048-E884-0736-37EB-2EF3895444FC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400" name="CuadroTexto 399">
            <a:extLst>
              <a:ext uri="{FF2B5EF4-FFF2-40B4-BE49-F238E27FC236}">
                <a16:creationId xmlns:a16="http://schemas.microsoft.com/office/drawing/2014/main" id="{8AA28A2D-73E4-8C08-4265-419E4FE96581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1" name="Conector recto de flecha 400">
            <a:extLst>
              <a:ext uri="{FF2B5EF4-FFF2-40B4-BE49-F238E27FC236}">
                <a16:creationId xmlns:a16="http://schemas.microsoft.com/office/drawing/2014/main" id="{C6B53D06-DA5E-A0AC-BED7-840C69F3569F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C5AFABAA-352E-05FE-A701-AC3EB464A32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DE6F38C4-9D2D-2EE7-D3B0-75D20D4D2897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CBF6C4D7-7E3A-A750-FBBA-BFFD89B9CAE9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8C094EAF-DE4D-829D-E7D0-C4114F4FEE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406" name="CuadroTexto 405">
            <a:extLst>
              <a:ext uri="{FF2B5EF4-FFF2-40B4-BE49-F238E27FC236}">
                <a16:creationId xmlns:a16="http://schemas.microsoft.com/office/drawing/2014/main" id="{D9307081-1BD1-0FC4-17F9-5411A1BF13CB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407" name="CuadroTexto 406">
            <a:extLst>
              <a:ext uri="{FF2B5EF4-FFF2-40B4-BE49-F238E27FC236}">
                <a16:creationId xmlns:a16="http://schemas.microsoft.com/office/drawing/2014/main" id="{345B7FBF-BFCE-4917-B2B5-8DC1082A81C1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8" name="Conector recto de flecha 407">
            <a:extLst>
              <a:ext uri="{FF2B5EF4-FFF2-40B4-BE49-F238E27FC236}">
                <a16:creationId xmlns:a16="http://schemas.microsoft.com/office/drawing/2014/main" id="{06A5461C-0B69-2F53-8094-B01D0590844F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409" name="Grupo 408">
          <a:extLst>
            <a:ext uri="{FF2B5EF4-FFF2-40B4-BE49-F238E27FC236}">
              <a16:creationId xmlns:a16="http://schemas.microsoft.com/office/drawing/2014/main" id="{6AFD28A2-E474-4EC7-9E95-2FE7A1FE819B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410" name="Imagen 409">
            <a:extLst>
              <a:ext uri="{FF2B5EF4-FFF2-40B4-BE49-F238E27FC236}">
                <a16:creationId xmlns:a16="http://schemas.microsoft.com/office/drawing/2014/main" id="{8758583D-4986-A91A-B10A-3570AA4E8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411" name="Imagen 410">
            <a:extLst>
              <a:ext uri="{FF2B5EF4-FFF2-40B4-BE49-F238E27FC236}">
                <a16:creationId xmlns:a16="http://schemas.microsoft.com/office/drawing/2014/main" id="{DA8A9A77-5A1A-7697-24E3-E5B2E63E30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F335CFD4-C438-9E48-2269-F63966281BFD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136692CB-96AC-C330-0D64-55CD2150CB08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4" name="CuadroTexto 413">
            <a:extLst>
              <a:ext uri="{FF2B5EF4-FFF2-40B4-BE49-F238E27FC236}">
                <a16:creationId xmlns:a16="http://schemas.microsoft.com/office/drawing/2014/main" id="{6740A928-422A-3AB0-1EC5-542F9D68AC65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5" name="Conector recto de flecha 414">
            <a:extLst>
              <a:ext uri="{FF2B5EF4-FFF2-40B4-BE49-F238E27FC236}">
                <a16:creationId xmlns:a16="http://schemas.microsoft.com/office/drawing/2014/main" id="{39E5AC02-BBAE-9C25-30CB-42F0796ABF5B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843E5A61-0648-5D20-705E-C1CA05199F73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7" name="Conector recto de flecha 416">
            <a:extLst>
              <a:ext uri="{FF2B5EF4-FFF2-40B4-BE49-F238E27FC236}">
                <a16:creationId xmlns:a16="http://schemas.microsoft.com/office/drawing/2014/main" id="{E465C681-D4E1-BAD5-8EAA-B3D7DECCB873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8C95DE43-2496-3B97-E5DB-7D40F74AB13F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419" name="Grupo 418">
          <a:extLst>
            <a:ext uri="{FF2B5EF4-FFF2-40B4-BE49-F238E27FC236}">
              <a16:creationId xmlns:a16="http://schemas.microsoft.com/office/drawing/2014/main" id="{10E8D9D8-FCBC-4926-977B-CBF40680CBB5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420" name="Imagen 419">
            <a:extLst>
              <a:ext uri="{FF2B5EF4-FFF2-40B4-BE49-F238E27FC236}">
                <a16:creationId xmlns:a16="http://schemas.microsoft.com/office/drawing/2014/main" id="{AF4B56F9-8A78-9F14-4452-09F9048384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421" name="CuadroTexto 420">
            <a:extLst>
              <a:ext uri="{FF2B5EF4-FFF2-40B4-BE49-F238E27FC236}">
                <a16:creationId xmlns:a16="http://schemas.microsoft.com/office/drawing/2014/main" id="{52F0D61E-787D-7D12-8D1F-F2A2F3C72354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22" name="Conector recto de flecha 421">
            <a:extLst>
              <a:ext uri="{FF2B5EF4-FFF2-40B4-BE49-F238E27FC236}">
                <a16:creationId xmlns:a16="http://schemas.microsoft.com/office/drawing/2014/main" id="{63C00D08-17EA-477C-16E4-EF1464B23FDB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3" name="CuadroTexto 422">
            <a:extLst>
              <a:ext uri="{FF2B5EF4-FFF2-40B4-BE49-F238E27FC236}">
                <a16:creationId xmlns:a16="http://schemas.microsoft.com/office/drawing/2014/main" id="{4BAF208C-55C3-25C4-E6F7-8A4B32AA7D4F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4" name="Conector recto de flecha 423">
            <a:extLst>
              <a:ext uri="{FF2B5EF4-FFF2-40B4-BE49-F238E27FC236}">
                <a16:creationId xmlns:a16="http://schemas.microsoft.com/office/drawing/2014/main" id="{D503A511-DE91-A29B-00A6-C991372F651F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5" name="CuadroTexto 424">
            <a:extLst>
              <a:ext uri="{FF2B5EF4-FFF2-40B4-BE49-F238E27FC236}">
                <a16:creationId xmlns:a16="http://schemas.microsoft.com/office/drawing/2014/main" id="{C7D36F91-84A2-CDBD-5A71-8C178145980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426" name="CuadroTexto 425">
            <a:extLst>
              <a:ext uri="{FF2B5EF4-FFF2-40B4-BE49-F238E27FC236}">
                <a16:creationId xmlns:a16="http://schemas.microsoft.com/office/drawing/2014/main" id="{64D31CF3-5953-8A55-74C4-D8D244E2005B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27" name="Conector recto de flecha 426">
            <a:extLst>
              <a:ext uri="{FF2B5EF4-FFF2-40B4-BE49-F238E27FC236}">
                <a16:creationId xmlns:a16="http://schemas.microsoft.com/office/drawing/2014/main" id="{F65820FA-4CD0-AA0B-A5BD-D45441A13252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428" name="Grupo 427">
          <a:extLst>
            <a:ext uri="{FF2B5EF4-FFF2-40B4-BE49-F238E27FC236}">
              <a16:creationId xmlns:a16="http://schemas.microsoft.com/office/drawing/2014/main" id="{CDC91DEC-612E-42F7-A9AD-B899C48F0050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429" name="Imagen 428">
            <a:extLst>
              <a:ext uri="{FF2B5EF4-FFF2-40B4-BE49-F238E27FC236}">
                <a16:creationId xmlns:a16="http://schemas.microsoft.com/office/drawing/2014/main" id="{FF46B553-46B6-737E-A93B-78EA5FC75C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430" name="CuadroTexto 429">
            <a:extLst>
              <a:ext uri="{FF2B5EF4-FFF2-40B4-BE49-F238E27FC236}">
                <a16:creationId xmlns:a16="http://schemas.microsoft.com/office/drawing/2014/main" id="{760890D0-910F-1EFD-63BD-7335AA5C711A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31" name="Conector recto de flecha 430">
            <a:extLst>
              <a:ext uri="{FF2B5EF4-FFF2-40B4-BE49-F238E27FC236}">
                <a16:creationId xmlns:a16="http://schemas.microsoft.com/office/drawing/2014/main" id="{8CE5680B-0AD7-263D-AF12-A259CDCAF4DE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32" name="CuadroTexto 431">
            <a:extLst>
              <a:ext uri="{FF2B5EF4-FFF2-40B4-BE49-F238E27FC236}">
                <a16:creationId xmlns:a16="http://schemas.microsoft.com/office/drawing/2014/main" id="{4A564263-7291-3FD7-08C8-C5EFFD8EE363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33" name="Conector recto de flecha 432">
            <a:extLst>
              <a:ext uri="{FF2B5EF4-FFF2-40B4-BE49-F238E27FC236}">
                <a16:creationId xmlns:a16="http://schemas.microsoft.com/office/drawing/2014/main" id="{64FD1CEF-EA0C-D447-9B4C-7FF3485C90C2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434" name="Grupo 433">
          <a:extLst>
            <a:ext uri="{FF2B5EF4-FFF2-40B4-BE49-F238E27FC236}">
              <a16:creationId xmlns:a16="http://schemas.microsoft.com/office/drawing/2014/main" id="{779D8475-0C33-45B5-AE0C-4B86071B1176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435" name="CuadroTexto 434">
            <a:extLst>
              <a:ext uri="{FF2B5EF4-FFF2-40B4-BE49-F238E27FC236}">
                <a16:creationId xmlns:a16="http://schemas.microsoft.com/office/drawing/2014/main" id="{6E66881C-7BDC-9696-6A4F-6FE94137770C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436" name="Imagen 435">
            <a:extLst>
              <a:ext uri="{FF2B5EF4-FFF2-40B4-BE49-F238E27FC236}">
                <a16:creationId xmlns:a16="http://schemas.microsoft.com/office/drawing/2014/main" id="{B4334ABC-BCAE-254A-9484-6DA8CAC97A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437" name="Imagen 436">
            <a:extLst>
              <a:ext uri="{FF2B5EF4-FFF2-40B4-BE49-F238E27FC236}">
                <a16:creationId xmlns:a16="http://schemas.microsoft.com/office/drawing/2014/main" id="{0F805BCE-E90A-DBDC-5B16-8006B8E76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438" name="CuadroTexto 437">
            <a:extLst>
              <a:ext uri="{FF2B5EF4-FFF2-40B4-BE49-F238E27FC236}">
                <a16:creationId xmlns:a16="http://schemas.microsoft.com/office/drawing/2014/main" id="{01D36542-DD38-37A3-94AB-19469DDF2198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439" name="Imagen 438">
            <a:extLst>
              <a:ext uri="{FF2B5EF4-FFF2-40B4-BE49-F238E27FC236}">
                <a16:creationId xmlns:a16="http://schemas.microsoft.com/office/drawing/2014/main" id="{7C987C88-DEDE-1BEE-CD5B-AF833762D5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440" name="CuadroTexto 439">
            <a:extLst>
              <a:ext uri="{FF2B5EF4-FFF2-40B4-BE49-F238E27FC236}">
                <a16:creationId xmlns:a16="http://schemas.microsoft.com/office/drawing/2014/main" id="{3E08B827-82EC-8B10-BFB6-C611C4353979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41" name="Conector recto de flecha 440">
            <a:extLst>
              <a:ext uri="{FF2B5EF4-FFF2-40B4-BE49-F238E27FC236}">
                <a16:creationId xmlns:a16="http://schemas.microsoft.com/office/drawing/2014/main" id="{9DE4B6A3-CE68-2A81-86F0-4D32BFB6E8C1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42" name="CuadroTexto 441">
            <a:extLst>
              <a:ext uri="{FF2B5EF4-FFF2-40B4-BE49-F238E27FC236}">
                <a16:creationId xmlns:a16="http://schemas.microsoft.com/office/drawing/2014/main" id="{27E7946B-60AB-537E-092A-76373E7F0B0F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443" name="CuadroTexto 442">
            <a:extLst>
              <a:ext uri="{FF2B5EF4-FFF2-40B4-BE49-F238E27FC236}">
                <a16:creationId xmlns:a16="http://schemas.microsoft.com/office/drawing/2014/main" id="{CD39C77B-AA42-BDA3-F09C-49F4B1545567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44" name="Conector recto de flecha 443">
            <a:extLst>
              <a:ext uri="{FF2B5EF4-FFF2-40B4-BE49-F238E27FC236}">
                <a16:creationId xmlns:a16="http://schemas.microsoft.com/office/drawing/2014/main" id="{02E6F858-03B6-D0C5-1F3E-498B33B99332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45" name="CuadroTexto 444">
            <a:extLst>
              <a:ext uri="{FF2B5EF4-FFF2-40B4-BE49-F238E27FC236}">
                <a16:creationId xmlns:a16="http://schemas.microsoft.com/office/drawing/2014/main" id="{064A114B-90DF-5B5D-7C29-BC8E84128DD9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46" name="Conector recto de flecha 445">
            <a:extLst>
              <a:ext uri="{FF2B5EF4-FFF2-40B4-BE49-F238E27FC236}">
                <a16:creationId xmlns:a16="http://schemas.microsoft.com/office/drawing/2014/main" id="{A651D48C-1D11-1AD1-272F-2CFAF954067A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47" name="Conector recto de flecha 446">
            <a:extLst>
              <a:ext uri="{FF2B5EF4-FFF2-40B4-BE49-F238E27FC236}">
                <a16:creationId xmlns:a16="http://schemas.microsoft.com/office/drawing/2014/main" id="{0EBDFA2A-6355-569C-C13D-520E3C8CA482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48" name="Imagen 447">
            <a:extLst>
              <a:ext uri="{FF2B5EF4-FFF2-40B4-BE49-F238E27FC236}">
                <a16:creationId xmlns:a16="http://schemas.microsoft.com/office/drawing/2014/main" id="{80604E1D-F287-1E07-83AC-C4B91645C3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449" name="Grupo 448">
          <a:extLst>
            <a:ext uri="{FF2B5EF4-FFF2-40B4-BE49-F238E27FC236}">
              <a16:creationId xmlns:a16="http://schemas.microsoft.com/office/drawing/2014/main" id="{20FC2698-71B9-4926-9E3A-294E01DD1C1F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450" name="Imagen 449">
            <a:extLst>
              <a:ext uri="{FF2B5EF4-FFF2-40B4-BE49-F238E27FC236}">
                <a16:creationId xmlns:a16="http://schemas.microsoft.com/office/drawing/2014/main" id="{315AB074-0F34-373F-C673-0AA6451A6F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451" name="CuadroTexto 450">
            <a:extLst>
              <a:ext uri="{FF2B5EF4-FFF2-40B4-BE49-F238E27FC236}">
                <a16:creationId xmlns:a16="http://schemas.microsoft.com/office/drawing/2014/main" id="{4A66684F-1057-31C4-5303-68058562E287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52" name="CuadroTexto 451">
            <a:extLst>
              <a:ext uri="{FF2B5EF4-FFF2-40B4-BE49-F238E27FC236}">
                <a16:creationId xmlns:a16="http://schemas.microsoft.com/office/drawing/2014/main" id="{51994162-E4DD-B6C8-5399-C688B2CB6590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53" name="Conector recto de flecha 452">
            <a:extLst>
              <a:ext uri="{FF2B5EF4-FFF2-40B4-BE49-F238E27FC236}">
                <a16:creationId xmlns:a16="http://schemas.microsoft.com/office/drawing/2014/main" id="{34DFE13D-91FB-0405-8FD3-CCEA3600F920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54" name="CuadroTexto 453">
            <a:extLst>
              <a:ext uri="{FF2B5EF4-FFF2-40B4-BE49-F238E27FC236}">
                <a16:creationId xmlns:a16="http://schemas.microsoft.com/office/drawing/2014/main" id="{0A19E8D7-C0F0-E1D9-6932-641FD19A946E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455" name="CuadroTexto 454">
            <a:extLst>
              <a:ext uri="{FF2B5EF4-FFF2-40B4-BE49-F238E27FC236}">
                <a16:creationId xmlns:a16="http://schemas.microsoft.com/office/drawing/2014/main" id="{62D815BC-D084-8F13-F03A-DAC43D98218C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56" name="Conector recto de flecha 455">
            <a:extLst>
              <a:ext uri="{FF2B5EF4-FFF2-40B4-BE49-F238E27FC236}">
                <a16:creationId xmlns:a16="http://schemas.microsoft.com/office/drawing/2014/main" id="{8E8DCCBF-027B-8737-B12C-3CB2ABDC9578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57" name="Conector recto de flecha 456">
            <a:extLst>
              <a:ext uri="{FF2B5EF4-FFF2-40B4-BE49-F238E27FC236}">
                <a16:creationId xmlns:a16="http://schemas.microsoft.com/office/drawing/2014/main" id="{D38F58AD-B5C1-9099-4824-1EE2F3000265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58" name="Imagen 457">
            <a:extLst>
              <a:ext uri="{FF2B5EF4-FFF2-40B4-BE49-F238E27FC236}">
                <a16:creationId xmlns:a16="http://schemas.microsoft.com/office/drawing/2014/main" id="{48DBA1DB-22BA-2FE4-AC95-7D7E79BD9C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459" name="Grupo 458">
          <a:extLst>
            <a:ext uri="{FF2B5EF4-FFF2-40B4-BE49-F238E27FC236}">
              <a16:creationId xmlns:a16="http://schemas.microsoft.com/office/drawing/2014/main" id="{5B299872-05E0-496F-86AC-F5CDDF06A7A8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460" name="CuadroTexto 459">
            <a:extLst>
              <a:ext uri="{FF2B5EF4-FFF2-40B4-BE49-F238E27FC236}">
                <a16:creationId xmlns:a16="http://schemas.microsoft.com/office/drawing/2014/main" id="{52340C7C-9A61-46D2-A9D2-616645431F4B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61" name="Conector recto de flecha 460">
            <a:extLst>
              <a:ext uri="{FF2B5EF4-FFF2-40B4-BE49-F238E27FC236}">
                <a16:creationId xmlns:a16="http://schemas.microsoft.com/office/drawing/2014/main" id="{4B2A8395-5441-CA40-E77A-C6B0254F7D6A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62" name="CuadroTexto 461">
            <a:extLst>
              <a:ext uri="{FF2B5EF4-FFF2-40B4-BE49-F238E27FC236}">
                <a16:creationId xmlns:a16="http://schemas.microsoft.com/office/drawing/2014/main" id="{6C164396-54E3-2F84-BEC0-2474ED9AB44C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63" name="Conector recto de flecha 462">
            <a:extLst>
              <a:ext uri="{FF2B5EF4-FFF2-40B4-BE49-F238E27FC236}">
                <a16:creationId xmlns:a16="http://schemas.microsoft.com/office/drawing/2014/main" id="{6495B561-D498-B901-866F-2E9880B13687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64" name="CuadroTexto 463">
            <a:extLst>
              <a:ext uri="{FF2B5EF4-FFF2-40B4-BE49-F238E27FC236}">
                <a16:creationId xmlns:a16="http://schemas.microsoft.com/office/drawing/2014/main" id="{8550E938-5F0F-9648-265A-406A37D4F48B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65" name="Conector recto de flecha 464">
            <a:extLst>
              <a:ext uri="{FF2B5EF4-FFF2-40B4-BE49-F238E27FC236}">
                <a16:creationId xmlns:a16="http://schemas.microsoft.com/office/drawing/2014/main" id="{261F8F70-49EE-49AD-F3E9-34D7CCB60B7F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66" name="Imagen 465">
            <a:extLst>
              <a:ext uri="{FF2B5EF4-FFF2-40B4-BE49-F238E27FC236}">
                <a16:creationId xmlns:a16="http://schemas.microsoft.com/office/drawing/2014/main" id="{7629666A-D660-B342-A97D-4C662E7272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467" name="Conector recto 466">
          <a:extLst>
            <a:ext uri="{FF2B5EF4-FFF2-40B4-BE49-F238E27FC236}">
              <a16:creationId xmlns:a16="http://schemas.microsoft.com/office/drawing/2014/main" id="{F04F3B25-E525-43CA-BE32-D36B9029947A}"/>
            </a:ext>
          </a:extLst>
        </xdr:cNvPr>
        <xdr:cNvCxnSpPr>
          <a:stCxn id="470" idx="0"/>
          <a:endCxn id="470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468" name="Grupo 467">
          <a:extLst>
            <a:ext uri="{FF2B5EF4-FFF2-40B4-BE49-F238E27FC236}">
              <a16:creationId xmlns:a16="http://schemas.microsoft.com/office/drawing/2014/main" id="{8D86F061-271B-4793-BBCB-3AD718B0A198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469" name="CuadroTexto 468">
            <a:extLst>
              <a:ext uri="{FF2B5EF4-FFF2-40B4-BE49-F238E27FC236}">
                <a16:creationId xmlns:a16="http://schemas.microsoft.com/office/drawing/2014/main" id="{95FB2C5B-47B3-1F77-CF82-4DE327316435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70" name="Imagen 469">
            <a:extLst>
              <a:ext uri="{FF2B5EF4-FFF2-40B4-BE49-F238E27FC236}">
                <a16:creationId xmlns:a16="http://schemas.microsoft.com/office/drawing/2014/main" id="{4EE0BC69-BBA7-7D41-5645-4DC3824FD1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471" name="Conector recto de flecha 470">
            <a:extLst>
              <a:ext uri="{FF2B5EF4-FFF2-40B4-BE49-F238E27FC236}">
                <a16:creationId xmlns:a16="http://schemas.microsoft.com/office/drawing/2014/main" id="{9C8BD257-2513-0A7E-9F6F-CD0A4A091DC7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72" name="CuadroTexto 471">
            <a:extLst>
              <a:ext uri="{FF2B5EF4-FFF2-40B4-BE49-F238E27FC236}">
                <a16:creationId xmlns:a16="http://schemas.microsoft.com/office/drawing/2014/main" id="{5C13F1D5-0598-ABE9-99A3-944CA6134741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473" name="Conector recto de flecha 472">
            <a:extLst>
              <a:ext uri="{FF2B5EF4-FFF2-40B4-BE49-F238E27FC236}">
                <a16:creationId xmlns:a16="http://schemas.microsoft.com/office/drawing/2014/main" id="{FAE056F2-BDD6-A581-10EB-3850F7F261D2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74" name="Conector recto 473">
            <a:extLst>
              <a:ext uri="{FF2B5EF4-FFF2-40B4-BE49-F238E27FC236}">
                <a16:creationId xmlns:a16="http://schemas.microsoft.com/office/drawing/2014/main" id="{D26DA253-2E6F-8AF7-4771-A660079F52AB}"/>
              </a:ext>
            </a:extLst>
          </xdr:cNvPr>
          <xdr:cNvCxnSpPr>
            <a:stCxn id="470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475" name="Grupo 474">
          <a:extLst>
            <a:ext uri="{FF2B5EF4-FFF2-40B4-BE49-F238E27FC236}">
              <a16:creationId xmlns:a16="http://schemas.microsoft.com/office/drawing/2014/main" id="{096F4A94-8742-4684-B489-A4CFE640B098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476" name="Imagen 475">
            <a:extLst>
              <a:ext uri="{FF2B5EF4-FFF2-40B4-BE49-F238E27FC236}">
                <a16:creationId xmlns:a16="http://schemas.microsoft.com/office/drawing/2014/main" id="{02A77D72-BD77-E2C0-02DC-D2E68C2A93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477" name="CuadroTexto 476">
            <a:extLst>
              <a:ext uri="{FF2B5EF4-FFF2-40B4-BE49-F238E27FC236}">
                <a16:creationId xmlns:a16="http://schemas.microsoft.com/office/drawing/2014/main" id="{9B1DF69C-A014-5AE6-B919-01951D9CBA8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78" name="CuadroTexto 477">
            <a:extLst>
              <a:ext uri="{FF2B5EF4-FFF2-40B4-BE49-F238E27FC236}">
                <a16:creationId xmlns:a16="http://schemas.microsoft.com/office/drawing/2014/main" id="{A0F117A7-1EBC-4F01-4D51-6E77DC33FABA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79" name="Conector recto de flecha 478">
            <a:extLst>
              <a:ext uri="{FF2B5EF4-FFF2-40B4-BE49-F238E27FC236}">
                <a16:creationId xmlns:a16="http://schemas.microsoft.com/office/drawing/2014/main" id="{71832004-F178-E7C3-A99A-51F67FB097A2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80" name="CuadroTexto 479">
            <a:extLst>
              <a:ext uri="{FF2B5EF4-FFF2-40B4-BE49-F238E27FC236}">
                <a16:creationId xmlns:a16="http://schemas.microsoft.com/office/drawing/2014/main" id="{997AC72C-53A5-0427-B3EA-2C0FACFCDE1D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81" name="Conector recto de flecha 480">
            <a:extLst>
              <a:ext uri="{FF2B5EF4-FFF2-40B4-BE49-F238E27FC236}">
                <a16:creationId xmlns:a16="http://schemas.microsoft.com/office/drawing/2014/main" id="{0E8C925D-FCA5-3B7E-4ABA-714330816BCE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82" name="Imagen 481">
            <a:extLst>
              <a:ext uri="{FF2B5EF4-FFF2-40B4-BE49-F238E27FC236}">
                <a16:creationId xmlns:a16="http://schemas.microsoft.com/office/drawing/2014/main" id="{ED447174-8CC4-B170-C93D-8799C23BF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483" name="CuadroTexto 482">
            <a:extLst>
              <a:ext uri="{FF2B5EF4-FFF2-40B4-BE49-F238E27FC236}">
                <a16:creationId xmlns:a16="http://schemas.microsoft.com/office/drawing/2014/main" id="{4929F7EE-E886-42D3-7920-6A90EA57C12E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84" name="Conector recto de flecha 483">
            <a:extLst>
              <a:ext uri="{FF2B5EF4-FFF2-40B4-BE49-F238E27FC236}">
                <a16:creationId xmlns:a16="http://schemas.microsoft.com/office/drawing/2014/main" id="{99BBC009-633A-F064-BC49-BAC2BD04B177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485" name="Grupo 484">
          <a:extLst>
            <a:ext uri="{FF2B5EF4-FFF2-40B4-BE49-F238E27FC236}">
              <a16:creationId xmlns:a16="http://schemas.microsoft.com/office/drawing/2014/main" id="{E1528524-E166-4EBC-90AA-B41A22526C2B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486" name="Imagen 485">
            <a:extLst>
              <a:ext uri="{FF2B5EF4-FFF2-40B4-BE49-F238E27FC236}">
                <a16:creationId xmlns:a16="http://schemas.microsoft.com/office/drawing/2014/main" id="{B3C6C22A-501C-A122-EEF2-431D326E55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487" name="CuadroTexto 486">
            <a:extLst>
              <a:ext uri="{FF2B5EF4-FFF2-40B4-BE49-F238E27FC236}">
                <a16:creationId xmlns:a16="http://schemas.microsoft.com/office/drawing/2014/main" id="{D63D8B89-D441-6A95-771E-7A3A349E9376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88" name="Conector recto de flecha 487">
            <a:extLst>
              <a:ext uri="{FF2B5EF4-FFF2-40B4-BE49-F238E27FC236}">
                <a16:creationId xmlns:a16="http://schemas.microsoft.com/office/drawing/2014/main" id="{0E68EC6E-511C-95FD-D111-122ABB89CF86}"/>
              </a:ext>
            </a:extLst>
          </xdr:cNvPr>
          <xdr:cNvCxnSpPr>
            <a:endCxn id="486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89" name="Imagen 488">
            <a:extLst>
              <a:ext uri="{FF2B5EF4-FFF2-40B4-BE49-F238E27FC236}">
                <a16:creationId xmlns:a16="http://schemas.microsoft.com/office/drawing/2014/main" id="{C672B2D9-6C72-F559-8423-8430B340F8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490" name="CuadroTexto 489">
            <a:extLst>
              <a:ext uri="{FF2B5EF4-FFF2-40B4-BE49-F238E27FC236}">
                <a16:creationId xmlns:a16="http://schemas.microsoft.com/office/drawing/2014/main" id="{F2E9316F-5A10-9E89-2BD7-D794DE7F7E1B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491" name="CuadroTexto 490">
            <a:extLst>
              <a:ext uri="{FF2B5EF4-FFF2-40B4-BE49-F238E27FC236}">
                <a16:creationId xmlns:a16="http://schemas.microsoft.com/office/drawing/2014/main" id="{A520BBDA-E52B-8283-7F52-FB2BF977885C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492" name="Grupo 491">
          <a:extLst>
            <a:ext uri="{FF2B5EF4-FFF2-40B4-BE49-F238E27FC236}">
              <a16:creationId xmlns:a16="http://schemas.microsoft.com/office/drawing/2014/main" id="{3C0432A7-C97B-4BF9-BA38-1A9893ECEC1B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493" name="Imagen 492">
            <a:extLst>
              <a:ext uri="{FF2B5EF4-FFF2-40B4-BE49-F238E27FC236}">
                <a16:creationId xmlns:a16="http://schemas.microsoft.com/office/drawing/2014/main" id="{9C73ACA4-D31B-B277-CF1C-BADCDF9991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494" name="Imagen 493">
            <a:extLst>
              <a:ext uri="{FF2B5EF4-FFF2-40B4-BE49-F238E27FC236}">
                <a16:creationId xmlns:a16="http://schemas.microsoft.com/office/drawing/2014/main" id="{687C281B-D43D-6F91-4611-888DEF4F70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495" name="CuadroTexto 494">
            <a:extLst>
              <a:ext uri="{FF2B5EF4-FFF2-40B4-BE49-F238E27FC236}">
                <a16:creationId xmlns:a16="http://schemas.microsoft.com/office/drawing/2014/main" id="{87A3695E-0D32-9749-7523-C66658000BFB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96" name="CuadroTexto 495">
            <a:extLst>
              <a:ext uri="{FF2B5EF4-FFF2-40B4-BE49-F238E27FC236}">
                <a16:creationId xmlns:a16="http://schemas.microsoft.com/office/drawing/2014/main" id="{B330DFF5-1A7D-5E27-4C8F-D093B8895607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497" name="Conector recto de flecha 496">
            <a:extLst>
              <a:ext uri="{FF2B5EF4-FFF2-40B4-BE49-F238E27FC236}">
                <a16:creationId xmlns:a16="http://schemas.microsoft.com/office/drawing/2014/main" id="{41F97B68-A2A8-C26A-2E79-ED3E52538A0D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98" name="CuadroTexto 497">
            <a:extLst>
              <a:ext uri="{FF2B5EF4-FFF2-40B4-BE49-F238E27FC236}">
                <a16:creationId xmlns:a16="http://schemas.microsoft.com/office/drawing/2014/main" id="{AA5A8900-C8E9-1505-D22F-5102974A523D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499" name="Conector recto de flecha 498">
            <a:extLst>
              <a:ext uri="{FF2B5EF4-FFF2-40B4-BE49-F238E27FC236}">
                <a16:creationId xmlns:a16="http://schemas.microsoft.com/office/drawing/2014/main" id="{FFB3E7AC-C487-2781-E02F-ED713CB72CC0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500" name="Imagen 499">
            <a:extLst>
              <a:ext uri="{FF2B5EF4-FFF2-40B4-BE49-F238E27FC236}">
                <a16:creationId xmlns:a16="http://schemas.microsoft.com/office/drawing/2014/main" id="{71339167-A19F-64B3-132E-DE9A41E6E0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501" name="Conector recto 500">
            <a:extLst>
              <a:ext uri="{FF2B5EF4-FFF2-40B4-BE49-F238E27FC236}">
                <a16:creationId xmlns:a16="http://schemas.microsoft.com/office/drawing/2014/main" id="{CD7059F7-603D-B47C-0799-33AF61982BCE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502" name="Grupo 501">
          <a:extLst>
            <a:ext uri="{FF2B5EF4-FFF2-40B4-BE49-F238E27FC236}">
              <a16:creationId xmlns:a16="http://schemas.microsoft.com/office/drawing/2014/main" id="{71DE32C6-F7BE-4DD3-AC53-601837C5595A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503" name="CuadroTexto 502">
            <a:extLst>
              <a:ext uri="{FF2B5EF4-FFF2-40B4-BE49-F238E27FC236}">
                <a16:creationId xmlns:a16="http://schemas.microsoft.com/office/drawing/2014/main" id="{C5DF1B38-19E0-9D93-142D-25ABC1BCA2CC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504" name="CuadroTexto 503">
            <a:extLst>
              <a:ext uri="{FF2B5EF4-FFF2-40B4-BE49-F238E27FC236}">
                <a16:creationId xmlns:a16="http://schemas.microsoft.com/office/drawing/2014/main" id="{E7CA83E1-5BF9-CFF5-E176-F1346AEA95D4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505" name="Conector recto de flecha 504">
            <a:extLst>
              <a:ext uri="{FF2B5EF4-FFF2-40B4-BE49-F238E27FC236}">
                <a16:creationId xmlns:a16="http://schemas.microsoft.com/office/drawing/2014/main" id="{7E9E140E-9B43-204C-ACA1-3A672491B5A6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6" name="CuadroTexto 505">
            <a:extLst>
              <a:ext uri="{FF2B5EF4-FFF2-40B4-BE49-F238E27FC236}">
                <a16:creationId xmlns:a16="http://schemas.microsoft.com/office/drawing/2014/main" id="{E72DBA40-479B-21C7-53CE-5441D58D218D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507" name="Imagen 506">
            <a:extLst>
              <a:ext uri="{FF2B5EF4-FFF2-40B4-BE49-F238E27FC236}">
                <a16:creationId xmlns:a16="http://schemas.microsoft.com/office/drawing/2014/main" id="{CD0DAC77-082D-5DC4-1F18-2AA6CA306C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508" name="Imagen 507">
            <a:extLst>
              <a:ext uri="{FF2B5EF4-FFF2-40B4-BE49-F238E27FC236}">
                <a16:creationId xmlns:a16="http://schemas.microsoft.com/office/drawing/2014/main" id="{166E9B70-BC21-6A6F-85AA-262B930FDB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509" name="Imagen 508">
            <a:extLst>
              <a:ext uri="{FF2B5EF4-FFF2-40B4-BE49-F238E27FC236}">
                <a16:creationId xmlns:a16="http://schemas.microsoft.com/office/drawing/2014/main" id="{26D33C51-8B62-8606-C154-7BD01A7D67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510" name="CuadroTexto 509">
            <a:extLst>
              <a:ext uri="{FF2B5EF4-FFF2-40B4-BE49-F238E27FC236}">
                <a16:creationId xmlns:a16="http://schemas.microsoft.com/office/drawing/2014/main" id="{00E9E239-6358-2627-FA54-9CC09460EDB2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11" name="Conector recto de flecha 510">
            <a:extLst>
              <a:ext uri="{FF2B5EF4-FFF2-40B4-BE49-F238E27FC236}">
                <a16:creationId xmlns:a16="http://schemas.microsoft.com/office/drawing/2014/main" id="{AE0ABF5B-3491-6BA8-F126-CE3296886647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12" name="CuadroTexto 511">
            <a:extLst>
              <a:ext uri="{FF2B5EF4-FFF2-40B4-BE49-F238E27FC236}">
                <a16:creationId xmlns:a16="http://schemas.microsoft.com/office/drawing/2014/main" id="{B7653C6B-5458-207F-79F5-6E1DD0F9CB6E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13" name="Conector recto de flecha 512">
            <a:extLst>
              <a:ext uri="{FF2B5EF4-FFF2-40B4-BE49-F238E27FC236}">
                <a16:creationId xmlns:a16="http://schemas.microsoft.com/office/drawing/2014/main" id="{EDDC9C18-769E-CB97-C066-34B8C3685F86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14" name="CuadroTexto 513">
            <a:extLst>
              <a:ext uri="{FF2B5EF4-FFF2-40B4-BE49-F238E27FC236}">
                <a16:creationId xmlns:a16="http://schemas.microsoft.com/office/drawing/2014/main" id="{E824234D-E8DA-CDC1-4FC0-A52D05B39778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515" name="Conector recto de flecha 514">
            <a:extLst>
              <a:ext uri="{FF2B5EF4-FFF2-40B4-BE49-F238E27FC236}">
                <a16:creationId xmlns:a16="http://schemas.microsoft.com/office/drawing/2014/main" id="{DCC4395C-A905-0F72-7ADE-54981554230A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516" name="Grupo 515">
          <a:extLst>
            <a:ext uri="{FF2B5EF4-FFF2-40B4-BE49-F238E27FC236}">
              <a16:creationId xmlns:a16="http://schemas.microsoft.com/office/drawing/2014/main" id="{4B9769C1-DC8E-47F0-A4F5-267451B10DD2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517" name="CuadroTexto 516">
            <a:extLst>
              <a:ext uri="{FF2B5EF4-FFF2-40B4-BE49-F238E27FC236}">
                <a16:creationId xmlns:a16="http://schemas.microsoft.com/office/drawing/2014/main" id="{FA155888-9F52-6628-85EC-E9DDC7951938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518" name="CuadroTexto 517">
            <a:extLst>
              <a:ext uri="{FF2B5EF4-FFF2-40B4-BE49-F238E27FC236}">
                <a16:creationId xmlns:a16="http://schemas.microsoft.com/office/drawing/2014/main" id="{62C5169E-D480-B993-EFB6-EABB40584725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519" name="Imagen 518">
            <a:extLst>
              <a:ext uri="{FF2B5EF4-FFF2-40B4-BE49-F238E27FC236}">
                <a16:creationId xmlns:a16="http://schemas.microsoft.com/office/drawing/2014/main" id="{1B9C499E-067F-4C7B-278B-B2D775D20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520" name="CuadroTexto 519">
            <a:extLst>
              <a:ext uri="{FF2B5EF4-FFF2-40B4-BE49-F238E27FC236}">
                <a16:creationId xmlns:a16="http://schemas.microsoft.com/office/drawing/2014/main" id="{3E9E55A0-BE99-F07E-B731-084F9412CB41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21" name="Conector recto de flecha 520">
            <a:extLst>
              <a:ext uri="{FF2B5EF4-FFF2-40B4-BE49-F238E27FC236}">
                <a16:creationId xmlns:a16="http://schemas.microsoft.com/office/drawing/2014/main" id="{15EFD02E-E843-2FD5-C29D-21F52EDAC8B6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22" name="CuadroTexto 521">
            <a:extLst>
              <a:ext uri="{FF2B5EF4-FFF2-40B4-BE49-F238E27FC236}">
                <a16:creationId xmlns:a16="http://schemas.microsoft.com/office/drawing/2014/main" id="{D230CA4F-F74B-678B-16A8-D287B943EB1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23" name="Conector recto de flecha 522">
            <a:extLst>
              <a:ext uri="{FF2B5EF4-FFF2-40B4-BE49-F238E27FC236}">
                <a16:creationId xmlns:a16="http://schemas.microsoft.com/office/drawing/2014/main" id="{FCA18793-3D8A-D986-CC0F-657201B6C502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524" name="Imagen 523">
            <a:extLst>
              <a:ext uri="{FF2B5EF4-FFF2-40B4-BE49-F238E27FC236}">
                <a16:creationId xmlns:a16="http://schemas.microsoft.com/office/drawing/2014/main" id="{9ED42AC5-F1D5-90D9-D9F5-BF5B92F8A3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525" name="Imagen 524">
            <a:extLst>
              <a:ext uri="{FF2B5EF4-FFF2-40B4-BE49-F238E27FC236}">
                <a16:creationId xmlns:a16="http://schemas.microsoft.com/office/drawing/2014/main" id="{9079D7F0-814F-8950-BBA1-AB407E7090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9DA44C10-0F43-44AF-85ED-E0E9E2AA5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325FD6-FBF4-4332-BC52-74A6854B63EC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2FA3BB67-F3C5-AAFC-925E-F35056BF1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57491223-F923-957C-7936-E0F47C3CF54A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75D8114D-F1FE-7AD5-FDD0-9219EBD444A9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A4527BB0-7177-6650-B1DD-0B9E3920B1ED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4B05F50B-5BAE-2549-F19A-BB1C51597AE6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6E4693CF-CF97-6F72-930B-36A68D32BA54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2583915F-ED89-C46A-F81A-77691F08211D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146FE0F0-AF6E-49AA-AFBB-2B52EC4B0134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C441B6AF-5E58-4485-F3A8-B407C5D9F4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CE237D71-5CDC-9561-EF8D-4805D7CAD17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5B8FD219-BBAC-61C2-29B7-A955FA272BE3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CD1A83BC-59E9-B6A6-5AD3-224141C179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56FD8D99-A9EA-252E-FA5C-CFB182849A2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3BCA6B0A-2BBB-574D-0E44-3CC9B697DCE6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CA590208-4B8E-4876-AC87-692DCFB0AD3B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D6AAB998-D1C0-FDCB-7CEF-389420E56EAE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D2EA40B0-CC45-D474-24DD-6E861AF252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DF6719FF-3955-E7E3-11E7-F3C5144D3A6E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991BC719-F232-F65C-3DBB-D4FD65A00C32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EE266687-6D4A-BD40-4092-18BB101C1F0E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702D2FAC-8F72-E47B-CD1A-0136198205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23EF14D1-031C-4F54-9A90-AACF9567C1F5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EBDF3DF7-0336-8F1B-C0AB-DF15B64B4D92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A7D72997-2DF4-8658-D71B-B334C7E7C3FB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8C37E879-13A9-121F-9C57-7EE50985FD37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9A4D666F-23EC-4311-1397-D0790BFAA374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AF3E049C-5CD7-E566-8512-2ED3469734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A8AFA4E0-D4CF-76E4-03C0-283E5230ACA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231CD0D9-7289-6350-7CB7-FA21A2948D22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5B7BBEBA-E229-2587-5CD8-A9A1330C41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A3888889-DD29-64BC-0DF7-ED508F52EB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84FBA79F-3320-1BAA-EF6F-868FF38696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02F65E50-5E5D-4F49-8B84-0C255CE39F53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A67919B-D177-16E5-FFFA-3532C0545F98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021CD93B-60AC-A054-0D0F-4BC2F9D62E3B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97F7D851-5473-3E60-F2E6-A6B67215FC67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0718DB6C-69AB-7D8A-B5D2-9729AA17ECFF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1E43BE08-351D-AAD8-D647-908C601821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BC31FB57-73C0-01DD-3AE4-E9E42DAA1C62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B7AD4E20-B3ED-ABC7-5D0B-275C27382D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A9DA15A9-47D8-114D-8829-47B6F5BD99B6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FA72D362-4D10-4F6B-9729-CE38C5F3BA34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B69B8028-0665-C200-F328-67608E490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BBBD9479-F722-1BD5-812B-E600B39A9E3F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94763134-F35C-6330-402B-84FC917485A4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3AEBF065-A666-A877-F2D4-48A4B7D43E9E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466FF812-E9AF-AD1E-E651-BD7B8CFAEC9E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B6BF8B2E-D355-4EAB-97B5-B3C0BB8DEDC9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0126785F-A1F8-AEC2-3BFB-02B9F5F76C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BF8FE448-4F0F-34B7-3154-4CCDA6C957C9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9C5B30A3-FD67-76D1-F5FA-BE81B1CC7624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40C6AEDB-94BF-C15B-5B5F-A5149E93D6F8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9F7F2102-DE0E-F307-F9E4-6F5E841B3DA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A2510F99-5D62-A9D5-0165-6E89F537746E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2B751303-FFBD-7727-86C2-78C0CD0CFFEA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4C24A71E-0167-63DD-E510-BBDE9B5775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1EEE6621-F673-B24F-C8AD-FF04F94CDBF3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A5A3EB4D-CC53-9950-50AB-73BA839A1EBB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E3391FBC-3C94-64A7-225C-153DE0D5FF96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526" name="Grupo 525">
          <a:extLst>
            <a:ext uri="{FF2B5EF4-FFF2-40B4-BE49-F238E27FC236}">
              <a16:creationId xmlns:a16="http://schemas.microsoft.com/office/drawing/2014/main" id="{68D76AE0-B36B-4F56-93C2-6239451FCCE8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527" name="Imagen 526">
            <a:extLst>
              <a:ext uri="{FF2B5EF4-FFF2-40B4-BE49-F238E27FC236}">
                <a16:creationId xmlns:a16="http://schemas.microsoft.com/office/drawing/2014/main" id="{C2D8F0E2-E62E-62E3-BF5E-F73902F480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528" name="Imagen 527">
            <a:extLst>
              <a:ext uri="{FF2B5EF4-FFF2-40B4-BE49-F238E27FC236}">
                <a16:creationId xmlns:a16="http://schemas.microsoft.com/office/drawing/2014/main" id="{14A6588C-87A2-55D5-619D-F4F9DEFB9D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529" name="CuadroTexto 528">
            <a:extLst>
              <a:ext uri="{FF2B5EF4-FFF2-40B4-BE49-F238E27FC236}">
                <a16:creationId xmlns:a16="http://schemas.microsoft.com/office/drawing/2014/main" id="{3556EFCB-85C8-56F4-7644-468B91742513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30" name="Conector recto de flecha 529">
            <a:extLst>
              <a:ext uri="{FF2B5EF4-FFF2-40B4-BE49-F238E27FC236}">
                <a16:creationId xmlns:a16="http://schemas.microsoft.com/office/drawing/2014/main" id="{6BFFF9F6-9856-4D9E-59A5-8A21804A049C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31" name="CuadroTexto 530">
            <a:extLst>
              <a:ext uri="{FF2B5EF4-FFF2-40B4-BE49-F238E27FC236}">
                <a16:creationId xmlns:a16="http://schemas.microsoft.com/office/drawing/2014/main" id="{C153F0FA-2E60-92A0-9E9E-54FC1CBDF904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32" name="Conector recto de flecha 531">
            <a:extLst>
              <a:ext uri="{FF2B5EF4-FFF2-40B4-BE49-F238E27FC236}">
                <a16:creationId xmlns:a16="http://schemas.microsoft.com/office/drawing/2014/main" id="{DA62E73F-7FE7-9EE1-974C-374E0DFCFAEA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33" name="CuadroTexto 532">
            <a:extLst>
              <a:ext uri="{FF2B5EF4-FFF2-40B4-BE49-F238E27FC236}">
                <a16:creationId xmlns:a16="http://schemas.microsoft.com/office/drawing/2014/main" id="{CED86C17-D42E-FF61-2615-66386A278A0C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34" name="Conector recto de flecha 533">
            <a:extLst>
              <a:ext uri="{FF2B5EF4-FFF2-40B4-BE49-F238E27FC236}">
                <a16:creationId xmlns:a16="http://schemas.microsoft.com/office/drawing/2014/main" id="{89B3F7B0-3927-2FC7-CB15-97E7DEC7422D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35" name="CuadroTexto 534">
            <a:extLst>
              <a:ext uri="{FF2B5EF4-FFF2-40B4-BE49-F238E27FC236}">
                <a16:creationId xmlns:a16="http://schemas.microsoft.com/office/drawing/2014/main" id="{605CE68F-1203-E98D-A753-4AA6AD3EA3CA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536" name="Grupo 535">
          <a:extLst>
            <a:ext uri="{FF2B5EF4-FFF2-40B4-BE49-F238E27FC236}">
              <a16:creationId xmlns:a16="http://schemas.microsoft.com/office/drawing/2014/main" id="{091EFA53-84B2-4230-BA14-D0874CBE3813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537" name="Imagen 536">
            <a:extLst>
              <a:ext uri="{FF2B5EF4-FFF2-40B4-BE49-F238E27FC236}">
                <a16:creationId xmlns:a16="http://schemas.microsoft.com/office/drawing/2014/main" id="{46090FCC-C945-85AE-E124-0351B4185C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538" name="CuadroTexto 537">
            <a:extLst>
              <a:ext uri="{FF2B5EF4-FFF2-40B4-BE49-F238E27FC236}">
                <a16:creationId xmlns:a16="http://schemas.microsoft.com/office/drawing/2014/main" id="{18E72038-A99D-D168-31E4-2D2D4D3E03E9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39" name="Conector recto de flecha 538">
            <a:extLst>
              <a:ext uri="{FF2B5EF4-FFF2-40B4-BE49-F238E27FC236}">
                <a16:creationId xmlns:a16="http://schemas.microsoft.com/office/drawing/2014/main" id="{B9DF66CF-5BBE-6C69-C81C-281504B001AA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40" name="CuadroTexto 539">
            <a:extLst>
              <a:ext uri="{FF2B5EF4-FFF2-40B4-BE49-F238E27FC236}">
                <a16:creationId xmlns:a16="http://schemas.microsoft.com/office/drawing/2014/main" id="{6A1A76C0-0687-25D5-E93D-BA2671E23A3D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41" name="Conector recto de flecha 540">
            <a:extLst>
              <a:ext uri="{FF2B5EF4-FFF2-40B4-BE49-F238E27FC236}">
                <a16:creationId xmlns:a16="http://schemas.microsoft.com/office/drawing/2014/main" id="{8E12BCEE-47B4-5CBE-2F66-DDD134DD17A1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42" name="CuadroTexto 541">
            <a:extLst>
              <a:ext uri="{FF2B5EF4-FFF2-40B4-BE49-F238E27FC236}">
                <a16:creationId xmlns:a16="http://schemas.microsoft.com/office/drawing/2014/main" id="{56DDC8EF-8A46-2F2B-6256-DFA51A6E73B3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543" name="CuadroTexto 542">
            <a:extLst>
              <a:ext uri="{FF2B5EF4-FFF2-40B4-BE49-F238E27FC236}">
                <a16:creationId xmlns:a16="http://schemas.microsoft.com/office/drawing/2014/main" id="{D2BA7722-026B-D6C8-212E-8487B877AA37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44" name="Conector recto de flecha 543">
            <a:extLst>
              <a:ext uri="{FF2B5EF4-FFF2-40B4-BE49-F238E27FC236}">
                <a16:creationId xmlns:a16="http://schemas.microsoft.com/office/drawing/2014/main" id="{7289E800-2580-72AB-B948-57AB8283B05D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545" name="Grupo 544">
          <a:extLst>
            <a:ext uri="{FF2B5EF4-FFF2-40B4-BE49-F238E27FC236}">
              <a16:creationId xmlns:a16="http://schemas.microsoft.com/office/drawing/2014/main" id="{09AEB205-D5D3-42AA-B5F3-29F8BFB64FA2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546" name="Imagen 545">
            <a:extLst>
              <a:ext uri="{FF2B5EF4-FFF2-40B4-BE49-F238E27FC236}">
                <a16:creationId xmlns:a16="http://schemas.microsoft.com/office/drawing/2014/main" id="{CFB3E1E4-6491-246A-10ED-7D358D15C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547" name="CuadroTexto 546">
            <a:extLst>
              <a:ext uri="{FF2B5EF4-FFF2-40B4-BE49-F238E27FC236}">
                <a16:creationId xmlns:a16="http://schemas.microsoft.com/office/drawing/2014/main" id="{72065579-01C6-7C5E-F262-7A4FF5A1E4AD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48" name="Conector recto de flecha 547">
            <a:extLst>
              <a:ext uri="{FF2B5EF4-FFF2-40B4-BE49-F238E27FC236}">
                <a16:creationId xmlns:a16="http://schemas.microsoft.com/office/drawing/2014/main" id="{5279D3F1-6357-004A-E4DD-A8AD98B675DC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49" name="CuadroTexto 548">
            <a:extLst>
              <a:ext uri="{FF2B5EF4-FFF2-40B4-BE49-F238E27FC236}">
                <a16:creationId xmlns:a16="http://schemas.microsoft.com/office/drawing/2014/main" id="{A5EA78A1-AEF9-1E17-437A-E850E471B3B3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50" name="Conector recto de flecha 549">
            <a:extLst>
              <a:ext uri="{FF2B5EF4-FFF2-40B4-BE49-F238E27FC236}">
                <a16:creationId xmlns:a16="http://schemas.microsoft.com/office/drawing/2014/main" id="{5DF6D106-2D48-F641-5786-66B255067878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id="{5B0A5E76-271A-4CAE-89BA-7FEFBD0AA1E1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552" name="CuadroTexto 551">
            <a:extLst>
              <a:ext uri="{FF2B5EF4-FFF2-40B4-BE49-F238E27FC236}">
                <a16:creationId xmlns:a16="http://schemas.microsoft.com/office/drawing/2014/main" id="{AB122B44-F611-A223-B3C9-C6F4E1B4CF0C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553" name="Imagen 552">
            <a:extLst>
              <a:ext uri="{FF2B5EF4-FFF2-40B4-BE49-F238E27FC236}">
                <a16:creationId xmlns:a16="http://schemas.microsoft.com/office/drawing/2014/main" id="{4E3952D3-BC42-C0BB-F18E-3565C37DCC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554" name="Imagen 553">
            <a:extLst>
              <a:ext uri="{FF2B5EF4-FFF2-40B4-BE49-F238E27FC236}">
                <a16:creationId xmlns:a16="http://schemas.microsoft.com/office/drawing/2014/main" id="{E2C7D52C-D764-63ED-96EA-7D40AAA71F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555" name="CuadroTexto 554">
            <a:extLst>
              <a:ext uri="{FF2B5EF4-FFF2-40B4-BE49-F238E27FC236}">
                <a16:creationId xmlns:a16="http://schemas.microsoft.com/office/drawing/2014/main" id="{1A264DCB-AEEE-3FEF-37A0-5013F68AD5DF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556" name="Imagen 555">
            <a:extLst>
              <a:ext uri="{FF2B5EF4-FFF2-40B4-BE49-F238E27FC236}">
                <a16:creationId xmlns:a16="http://schemas.microsoft.com/office/drawing/2014/main" id="{E0C32CAE-ADE1-76D6-6B46-D1672C7873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557" name="CuadroTexto 556">
            <a:extLst>
              <a:ext uri="{FF2B5EF4-FFF2-40B4-BE49-F238E27FC236}">
                <a16:creationId xmlns:a16="http://schemas.microsoft.com/office/drawing/2014/main" id="{2DD3D693-A1D1-66BD-4F38-008A495E25FF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58" name="Conector recto de flecha 557">
            <a:extLst>
              <a:ext uri="{FF2B5EF4-FFF2-40B4-BE49-F238E27FC236}">
                <a16:creationId xmlns:a16="http://schemas.microsoft.com/office/drawing/2014/main" id="{3619FD2C-4F8B-A84E-A5AC-03162FF4EC9D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59" name="CuadroTexto 558">
            <a:extLst>
              <a:ext uri="{FF2B5EF4-FFF2-40B4-BE49-F238E27FC236}">
                <a16:creationId xmlns:a16="http://schemas.microsoft.com/office/drawing/2014/main" id="{DCA8F437-6A0C-9E0C-1F0B-AEA90B6E2953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560" name="CuadroTexto 559">
            <a:extLst>
              <a:ext uri="{FF2B5EF4-FFF2-40B4-BE49-F238E27FC236}">
                <a16:creationId xmlns:a16="http://schemas.microsoft.com/office/drawing/2014/main" id="{253A9AF9-BB96-725A-2B67-5CD994CC02B7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1" name="Conector recto de flecha 560">
            <a:extLst>
              <a:ext uri="{FF2B5EF4-FFF2-40B4-BE49-F238E27FC236}">
                <a16:creationId xmlns:a16="http://schemas.microsoft.com/office/drawing/2014/main" id="{AFCE8283-D871-FC99-A869-BD423DD6FBCF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62" name="CuadroTexto 561">
            <a:extLst>
              <a:ext uri="{FF2B5EF4-FFF2-40B4-BE49-F238E27FC236}">
                <a16:creationId xmlns:a16="http://schemas.microsoft.com/office/drawing/2014/main" id="{1D4A7E43-CBB4-536C-86BA-0F1CC9842FD7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63" name="Conector recto de flecha 562">
            <a:extLst>
              <a:ext uri="{FF2B5EF4-FFF2-40B4-BE49-F238E27FC236}">
                <a16:creationId xmlns:a16="http://schemas.microsoft.com/office/drawing/2014/main" id="{0D591645-0C38-1EC3-FFC9-47D330B20E6D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564" name="Conector recto de flecha 563">
            <a:extLst>
              <a:ext uri="{FF2B5EF4-FFF2-40B4-BE49-F238E27FC236}">
                <a16:creationId xmlns:a16="http://schemas.microsoft.com/office/drawing/2014/main" id="{799480A5-55EA-6C66-74C3-E264F68D9876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565" name="Imagen 564">
            <a:extLst>
              <a:ext uri="{FF2B5EF4-FFF2-40B4-BE49-F238E27FC236}">
                <a16:creationId xmlns:a16="http://schemas.microsoft.com/office/drawing/2014/main" id="{C78D62D1-9914-6F09-94DC-9780978835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566" name="Grupo 565">
          <a:extLst>
            <a:ext uri="{FF2B5EF4-FFF2-40B4-BE49-F238E27FC236}">
              <a16:creationId xmlns:a16="http://schemas.microsoft.com/office/drawing/2014/main" id="{B62AB21A-E1DF-4387-8DC9-D6CD557CCA56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567" name="Imagen 566">
            <a:extLst>
              <a:ext uri="{FF2B5EF4-FFF2-40B4-BE49-F238E27FC236}">
                <a16:creationId xmlns:a16="http://schemas.microsoft.com/office/drawing/2014/main" id="{163E80CA-B9D4-7B4C-E4D1-00EA5463B7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568" name="CuadroTexto 567">
            <a:extLst>
              <a:ext uri="{FF2B5EF4-FFF2-40B4-BE49-F238E27FC236}">
                <a16:creationId xmlns:a16="http://schemas.microsoft.com/office/drawing/2014/main" id="{DA8AA049-56E8-DE41-4CFE-3C425DE2FE30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569" name="CuadroTexto 568">
            <a:extLst>
              <a:ext uri="{FF2B5EF4-FFF2-40B4-BE49-F238E27FC236}">
                <a16:creationId xmlns:a16="http://schemas.microsoft.com/office/drawing/2014/main" id="{92AC0DC1-1244-8D84-BA08-1D793190F7CF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70" name="Conector recto de flecha 569">
            <a:extLst>
              <a:ext uri="{FF2B5EF4-FFF2-40B4-BE49-F238E27FC236}">
                <a16:creationId xmlns:a16="http://schemas.microsoft.com/office/drawing/2014/main" id="{657822BA-348F-7D85-25CD-11396D16D13F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1" name="CuadroTexto 570">
            <a:extLst>
              <a:ext uri="{FF2B5EF4-FFF2-40B4-BE49-F238E27FC236}">
                <a16:creationId xmlns:a16="http://schemas.microsoft.com/office/drawing/2014/main" id="{807074A4-4138-68ED-403F-0F34979BF129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572" name="CuadroTexto 571">
            <a:extLst>
              <a:ext uri="{FF2B5EF4-FFF2-40B4-BE49-F238E27FC236}">
                <a16:creationId xmlns:a16="http://schemas.microsoft.com/office/drawing/2014/main" id="{6A0532A2-F0CB-4D35-0548-215B18A67A6F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73" name="Conector recto de flecha 572">
            <a:extLst>
              <a:ext uri="{FF2B5EF4-FFF2-40B4-BE49-F238E27FC236}">
                <a16:creationId xmlns:a16="http://schemas.microsoft.com/office/drawing/2014/main" id="{1BE727DD-0435-AD7E-FDC4-6FB7724B994F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574" name="Conector recto de flecha 573">
            <a:extLst>
              <a:ext uri="{FF2B5EF4-FFF2-40B4-BE49-F238E27FC236}">
                <a16:creationId xmlns:a16="http://schemas.microsoft.com/office/drawing/2014/main" id="{A464AEDD-B4A8-07B6-CD63-71CA7F6F6748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575" name="Imagen 574">
            <a:extLst>
              <a:ext uri="{FF2B5EF4-FFF2-40B4-BE49-F238E27FC236}">
                <a16:creationId xmlns:a16="http://schemas.microsoft.com/office/drawing/2014/main" id="{8CCB20C8-1332-45A2-6555-324223E879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6FBF92F3-CB8C-443D-83E5-9F049465912F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129" name="CuadroTexto 128">
            <a:extLst>
              <a:ext uri="{FF2B5EF4-FFF2-40B4-BE49-F238E27FC236}">
                <a16:creationId xmlns:a16="http://schemas.microsoft.com/office/drawing/2014/main" id="{1DE6E4FF-FBB5-3718-FD48-BA448527693F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0" name="Conector recto de flecha 129">
            <a:extLst>
              <a:ext uri="{FF2B5EF4-FFF2-40B4-BE49-F238E27FC236}">
                <a16:creationId xmlns:a16="http://schemas.microsoft.com/office/drawing/2014/main" id="{854C9E36-4BAD-CE89-9961-938D84A748C3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1DE7A0BD-C07E-4553-BB71-3A362DBBCD8B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3420EE0D-BA0F-A77A-FA7F-7401A852C9E4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D9088CC0-2AFC-17DB-B2FF-B592D60C13DB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2B5EB5F2-0718-32CD-70D0-2E62F0B67877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36" name="Imagen 135">
            <a:extLst>
              <a:ext uri="{FF2B5EF4-FFF2-40B4-BE49-F238E27FC236}">
                <a16:creationId xmlns:a16="http://schemas.microsoft.com/office/drawing/2014/main" id="{AA8D6F2F-672C-A9FA-A831-C4A862ADE0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137" name="Conector recto 136">
          <a:extLst>
            <a:ext uri="{FF2B5EF4-FFF2-40B4-BE49-F238E27FC236}">
              <a16:creationId xmlns:a16="http://schemas.microsoft.com/office/drawing/2014/main" id="{73722614-D6DB-4CD9-841C-687377FE4044}"/>
            </a:ext>
          </a:extLst>
        </xdr:cNvPr>
        <xdr:cNvCxnSpPr>
          <a:stCxn id="140" idx="0"/>
          <a:endCxn id="140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138" name="Grupo 137">
          <a:extLst>
            <a:ext uri="{FF2B5EF4-FFF2-40B4-BE49-F238E27FC236}">
              <a16:creationId xmlns:a16="http://schemas.microsoft.com/office/drawing/2014/main" id="{3FA655D7-70BB-4A15-98D4-40D7A4DB498A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139" name="CuadroTexto 138">
            <a:extLst>
              <a:ext uri="{FF2B5EF4-FFF2-40B4-BE49-F238E27FC236}">
                <a16:creationId xmlns:a16="http://schemas.microsoft.com/office/drawing/2014/main" id="{1A825F59-3512-749E-D389-ABD9F7D756A1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8A53DF25-A3E0-A262-17F9-9DB941F623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141" name="Conector recto de flecha 140">
            <a:extLst>
              <a:ext uri="{FF2B5EF4-FFF2-40B4-BE49-F238E27FC236}">
                <a16:creationId xmlns:a16="http://schemas.microsoft.com/office/drawing/2014/main" id="{F853A013-6C60-379F-DE47-E89A04B3783E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2" name="CuadroTexto 141">
            <a:extLst>
              <a:ext uri="{FF2B5EF4-FFF2-40B4-BE49-F238E27FC236}">
                <a16:creationId xmlns:a16="http://schemas.microsoft.com/office/drawing/2014/main" id="{E475D66A-7F66-1429-F1CA-868D92EC8458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143" name="Conector recto de flecha 142">
            <a:extLst>
              <a:ext uri="{FF2B5EF4-FFF2-40B4-BE49-F238E27FC236}">
                <a16:creationId xmlns:a16="http://schemas.microsoft.com/office/drawing/2014/main" id="{0A3FE138-724B-9510-2178-387E92445F37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44" name="Conector recto 143">
            <a:extLst>
              <a:ext uri="{FF2B5EF4-FFF2-40B4-BE49-F238E27FC236}">
                <a16:creationId xmlns:a16="http://schemas.microsoft.com/office/drawing/2014/main" id="{0821B5FD-1368-A0AF-D569-9DEF92D091EB}"/>
              </a:ext>
            </a:extLst>
          </xdr:cNvPr>
          <xdr:cNvCxnSpPr>
            <a:stCxn id="140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145" name="Grupo 144">
          <a:extLst>
            <a:ext uri="{FF2B5EF4-FFF2-40B4-BE49-F238E27FC236}">
              <a16:creationId xmlns:a16="http://schemas.microsoft.com/office/drawing/2014/main" id="{8C0C1247-F36D-4B41-8226-C3C82CBCBF0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146" name="Imagen 145">
            <a:extLst>
              <a:ext uri="{FF2B5EF4-FFF2-40B4-BE49-F238E27FC236}">
                <a16:creationId xmlns:a16="http://schemas.microsoft.com/office/drawing/2014/main" id="{6B1221C4-B536-FE10-DE29-DC1D23F567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147" name="CuadroTexto 146">
            <a:extLst>
              <a:ext uri="{FF2B5EF4-FFF2-40B4-BE49-F238E27FC236}">
                <a16:creationId xmlns:a16="http://schemas.microsoft.com/office/drawing/2014/main" id="{8454202B-4C91-9C68-59C6-42D87782925D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48" name="CuadroTexto 147">
            <a:extLst>
              <a:ext uri="{FF2B5EF4-FFF2-40B4-BE49-F238E27FC236}">
                <a16:creationId xmlns:a16="http://schemas.microsoft.com/office/drawing/2014/main" id="{5E93503E-291D-BFFD-3F66-9AC2C85A2590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9" name="Conector recto de flecha 148">
            <a:extLst>
              <a:ext uri="{FF2B5EF4-FFF2-40B4-BE49-F238E27FC236}">
                <a16:creationId xmlns:a16="http://schemas.microsoft.com/office/drawing/2014/main" id="{86AE0151-B133-E125-41C7-A5425B289134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E484F4AF-CD56-C849-A808-FE381107E1F9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FEEE80D4-FBCE-5109-F7C8-EEFFCE7D5CED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52" name="Imagen 151">
            <a:extLst>
              <a:ext uri="{FF2B5EF4-FFF2-40B4-BE49-F238E27FC236}">
                <a16:creationId xmlns:a16="http://schemas.microsoft.com/office/drawing/2014/main" id="{9C817553-0B2A-3ECC-3938-51FD6D1140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153" name="CuadroTexto 152">
            <a:extLst>
              <a:ext uri="{FF2B5EF4-FFF2-40B4-BE49-F238E27FC236}">
                <a16:creationId xmlns:a16="http://schemas.microsoft.com/office/drawing/2014/main" id="{006A6FB3-400D-713E-BB3D-E8CCEE7D4F83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54" name="Conector recto de flecha 153">
            <a:extLst>
              <a:ext uri="{FF2B5EF4-FFF2-40B4-BE49-F238E27FC236}">
                <a16:creationId xmlns:a16="http://schemas.microsoft.com/office/drawing/2014/main" id="{44394BCC-C12C-C5F5-1BF0-EE8B59DCA69B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155" name="Grupo 154">
          <a:extLst>
            <a:ext uri="{FF2B5EF4-FFF2-40B4-BE49-F238E27FC236}">
              <a16:creationId xmlns:a16="http://schemas.microsoft.com/office/drawing/2014/main" id="{18AEA904-BC89-42B9-BAE4-E858973050F5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EEFB6992-60C7-5CEF-055F-3B7B793660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57" name="CuadroTexto 156">
            <a:extLst>
              <a:ext uri="{FF2B5EF4-FFF2-40B4-BE49-F238E27FC236}">
                <a16:creationId xmlns:a16="http://schemas.microsoft.com/office/drawing/2014/main" id="{2499E97F-7CB1-34D0-9EFA-AFC7A6E92E35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8" name="Conector recto de flecha 157">
            <a:extLst>
              <a:ext uri="{FF2B5EF4-FFF2-40B4-BE49-F238E27FC236}">
                <a16:creationId xmlns:a16="http://schemas.microsoft.com/office/drawing/2014/main" id="{9EC2F517-A11D-41B3-A79C-7717DB62877B}"/>
              </a:ext>
            </a:extLst>
          </xdr:cNvPr>
          <xdr:cNvCxnSpPr>
            <a:endCxn id="156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0BC1EC7B-6322-C0DB-3E42-EFCC9EDD7F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D272EE15-3A58-915D-178A-7FEFE9D15C0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61" name="CuadroTexto 160">
            <a:extLst>
              <a:ext uri="{FF2B5EF4-FFF2-40B4-BE49-F238E27FC236}">
                <a16:creationId xmlns:a16="http://schemas.microsoft.com/office/drawing/2014/main" id="{7E092CCE-5CAD-DC6D-1A20-2FC310110B67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id="{9CF1CBB7-46A4-470E-BA14-38D189AEC1F9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163" name="Imagen 162">
            <a:extLst>
              <a:ext uri="{FF2B5EF4-FFF2-40B4-BE49-F238E27FC236}">
                <a16:creationId xmlns:a16="http://schemas.microsoft.com/office/drawing/2014/main" id="{E11EE03A-316D-B9EE-60AB-47D095A676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164" name="Imagen 163">
            <a:extLst>
              <a:ext uri="{FF2B5EF4-FFF2-40B4-BE49-F238E27FC236}">
                <a16:creationId xmlns:a16="http://schemas.microsoft.com/office/drawing/2014/main" id="{D24E9F24-3CF6-1783-EE5E-58022D4E1B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FB9A1A27-B410-CE20-47F6-5A7B3A56B9C4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66" name="CuadroTexto 165">
            <a:extLst>
              <a:ext uri="{FF2B5EF4-FFF2-40B4-BE49-F238E27FC236}">
                <a16:creationId xmlns:a16="http://schemas.microsoft.com/office/drawing/2014/main" id="{E364AB6D-6C97-7619-2104-A91B9F10803E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F889B5EB-ADF7-1605-E8C8-E33441A00912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8" name="CuadroTexto 167">
            <a:extLst>
              <a:ext uri="{FF2B5EF4-FFF2-40B4-BE49-F238E27FC236}">
                <a16:creationId xmlns:a16="http://schemas.microsoft.com/office/drawing/2014/main" id="{344CEBFD-434C-D361-8593-087BD820A5C7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169" name="Conector recto de flecha 168">
            <a:extLst>
              <a:ext uri="{FF2B5EF4-FFF2-40B4-BE49-F238E27FC236}">
                <a16:creationId xmlns:a16="http://schemas.microsoft.com/office/drawing/2014/main" id="{0A2FB414-9CCE-BC33-704F-98EB2C4A0270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70" name="Imagen 169">
            <a:extLst>
              <a:ext uri="{FF2B5EF4-FFF2-40B4-BE49-F238E27FC236}">
                <a16:creationId xmlns:a16="http://schemas.microsoft.com/office/drawing/2014/main" id="{4D38AE75-F475-EFB5-E3C0-F25B9C3197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171" name="Conector recto 170">
            <a:extLst>
              <a:ext uri="{FF2B5EF4-FFF2-40B4-BE49-F238E27FC236}">
                <a16:creationId xmlns:a16="http://schemas.microsoft.com/office/drawing/2014/main" id="{F7F2536E-5BF8-A21C-DFF5-64830E81771A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172" name="Grupo 171">
          <a:extLst>
            <a:ext uri="{FF2B5EF4-FFF2-40B4-BE49-F238E27FC236}">
              <a16:creationId xmlns:a16="http://schemas.microsoft.com/office/drawing/2014/main" id="{488FBE3F-4530-4544-A50A-766BF6D62908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5837562E-BF86-9671-5AB9-96454F2B74AC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74" name="CuadroTexto 173">
            <a:extLst>
              <a:ext uri="{FF2B5EF4-FFF2-40B4-BE49-F238E27FC236}">
                <a16:creationId xmlns:a16="http://schemas.microsoft.com/office/drawing/2014/main" id="{4866A752-0ECF-E050-26CA-9DB04E57C912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5" name="Conector recto de flecha 174">
            <a:extLst>
              <a:ext uri="{FF2B5EF4-FFF2-40B4-BE49-F238E27FC236}">
                <a16:creationId xmlns:a16="http://schemas.microsoft.com/office/drawing/2014/main" id="{8DA600DD-6542-A0B6-A1D8-DC986456FD9B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6" name="CuadroTexto 175">
            <a:extLst>
              <a:ext uri="{FF2B5EF4-FFF2-40B4-BE49-F238E27FC236}">
                <a16:creationId xmlns:a16="http://schemas.microsoft.com/office/drawing/2014/main" id="{A3A884E3-7556-6786-F2A9-A7FD9C3DB517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77" name="Imagen 176">
            <a:extLst>
              <a:ext uri="{FF2B5EF4-FFF2-40B4-BE49-F238E27FC236}">
                <a16:creationId xmlns:a16="http://schemas.microsoft.com/office/drawing/2014/main" id="{98A0345A-9DA0-25FD-8818-FB12ED73F3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178" name="Imagen 177">
            <a:extLst>
              <a:ext uri="{FF2B5EF4-FFF2-40B4-BE49-F238E27FC236}">
                <a16:creationId xmlns:a16="http://schemas.microsoft.com/office/drawing/2014/main" id="{06DEB415-8AD5-A49A-1440-DAAE130DBD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179" name="Imagen 178">
            <a:extLst>
              <a:ext uri="{FF2B5EF4-FFF2-40B4-BE49-F238E27FC236}">
                <a16:creationId xmlns:a16="http://schemas.microsoft.com/office/drawing/2014/main" id="{BDDAD6FB-F292-1BCE-5211-53E4E80B72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180" name="CuadroTexto 179">
            <a:extLst>
              <a:ext uri="{FF2B5EF4-FFF2-40B4-BE49-F238E27FC236}">
                <a16:creationId xmlns:a16="http://schemas.microsoft.com/office/drawing/2014/main" id="{C8CE3497-382C-B92B-851B-E7793536105E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1" name="Conector recto de flecha 180">
            <a:extLst>
              <a:ext uri="{FF2B5EF4-FFF2-40B4-BE49-F238E27FC236}">
                <a16:creationId xmlns:a16="http://schemas.microsoft.com/office/drawing/2014/main" id="{8E8F7BDA-FC7A-71D0-F69E-52E85108A2E2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82" name="CuadroTexto 181">
            <a:extLst>
              <a:ext uri="{FF2B5EF4-FFF2-40B4-BE49-F238E27FC236}">
                <a16:creationId xmlns:a16="http://schemas.microsoft.com/office/drawing/2014/main" id="{1415643B-CB63-6382-9593-599851DBCA16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3" name="Conector recto de flecha 182">
            <a:extLst>
              <a:ext uri="{FF2B5EF4-FFF2-40B4-BE49-F238E27FC236}">
                <a16:creationId xmlns:a16="http://schemas.microsoft.com/office/drawing/2014/main" id="{5E0BAAA5-3F42-FB37-7E3E-5D99AB754D34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0424690D-7999-B8E2-22BC-22C720540083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85" name="Conector recto de flecha 184">
            <a:extLst>
              <a:ext uri="{FF2B5EF4-FFF2-40B4-BE49-F238E27FC236}">
                <a16:creationId xmlns:a16="http://schemas.microsoft.com/office/drawing/2014/main" id="{736591E7-CE3F-2087-D68B-CFACF919B2D8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C56CB9BE-D451-425F-A99A-22254AD39A7D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17E4E3F5-2C7A-EB21-3778-6A187C7DAAE8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88" name="CuadroTexto 187">
            <a:extLst>
              <a:ext uri="{FF2B5EF4-FFF2-40B4-BE49-F238E27FC236}">
                <a16:creationId xmlns:a16="http://schemas.microsoft.com/office/drawing/2014/main" id="{FDC1A885-E5C8-C2D2-9352-51C05DBC8CA0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89" name="Imagen 188">
            <a:extLst>
              <a:ext uri="{FF2B5EF4-FFF2-40B4-BE49-F238E27FC236}">
                <a16:creationId xmlns:a16="http://schemas.microsoft.com/office/drawing/2014/main" id="{33736EB4-E8E4-C1D8-CC5A-3DBE209A82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190" name="CuadroTexto 189">
            <a:extLst>
              <a:ext uri="{FF2B5EF4-FFF2-40B4-BE49-F238E27FC236}">
                <a16:creationId xmlns:a16="http://schemas.microsoft.com/office/drawing/2014/main" id="{70AB0D9D-AB70-3E30-D77F-B4E16A16E82D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1" name="Conector recto de flecha 190">
            <a:extLst>
              <a:ext uri="{FF2B5EF4-FFF2-40B4-BE49-F238E27FC236}">
                <a16:creationId xmlns:a16="http://schemas.microsoft.com/office/drawing/2014/main" id="{1F96DAB1-04EB-4161-6AAC-81BD61E13DCF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87C6EAB6-8976-BA6D-5E0C-2FD57AF52A9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CFD1B86C-A910-4E63-2FE9-F0AF3BC2EF62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F69D0A75-709B-1804-1F94-D72A17E7B0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23" name="Imagen 322">
            <a:extLst>
              <a:ext uri="{FF2B5EF4-FFF2-40B4-BE49-F238E27FC236}">
                <a16:creationId xmlns:a16="http://schemas.microsoft.com/office/drawing/2014/main" id="{6BC6307A-7585-157C-EE27-7F0DA0E248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730" name="Grupo 729">
          <a:extLst>
            <a:ext uri="{FF2B5EF4-FFF2-40B4-BE49-F238E27FC236}">
              <a16:creationId xmlns:a16="http://schemas.microsoft.com/office/drawing/2014/main" id="{DA0115C8-8BC2-43ED-8904-2373F2BE6412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731" name="Imagen 730">
            <a:extLst>
              <a:ext uri="{FF2B5EF4-FFF2-40B4-BE49-F238E27FC236}">
                <a16:creationId xmlns:a16="http://schemas.microsoft.com/office/drawing/2014/main" id="{6EB0BB75-05A2-1442-ABD0-2719CE57B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732" name="CuadroTexto 731">
            <a:extLst>
              <a:ext uri="{FF2B5EF4-FFF2-40B4-BE49-F238E27FC236}">
                <a16:creationId xmlns:a16="http://schemas.microsoft.com/office/drawing/2014/main" id="{C999A4FF-F7DF-ED70-E8C9-379D337EC3E9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3" name="Conector recto de flecha 732">
            <a:extLst>
              <a:ext uri="{FF2B5EF4-FFF2-40B4-BE49-F238E27FC236}">
                <a16:creationId xmlns:a16="http://schemas.microsoft.com/office/drawing/2014/main" id="{9801D91A-4B1E-E266-0C4C-133848FA6869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4" name="CuadroTexto 733">
            <a:extLst>
              <a:ext uri="{FF2B5EF4-FFF2-40B4-BE49-F238E27FC236}">
                <a16:creationId xmlns:a16="http://schemas.microsoft.com/office/drawing/2014/main" id="{992C0BE8-3F14-2022-18F9-9E876644299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5" name="Conector recto de flecha 734">
            <a:extLst>
              <a:ext uri="{FF2B5EF4-FFF2-40B4-BE49-F238E27FC236}">
                <a16:creationId xmlns:a16="http://schemas.microsoft.com/office/drawing/2014/main" id="{3EA9E7E6-7872-3756-F620-23AB1420C99B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8AB3DD5E-D785-D6D1-853E-7361833411B3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7B76F7DB-E24E-1BDB-1BA3-B7FEA17C4B23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864D367C-FD22-4555-85DC-D2C861FA6139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2E7F1D21-0BA3-6892-4C52-4C22F65C37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AB87DF05-857D-83CE-2C9C-F993FC696BF5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D1C40E09-5C91-9726-8BA1-B572E794588D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45C1BB00-80F3-CD8D-54BF-6508BA2D03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A7E0FA84-453F-41E7-192A-B670266C4CD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CE007654-5536-2A80-4066-CD72C810D940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AE324BD1-7F48-4699-B07F-BA62F431314D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746" name="CuadroTexto 745">
            <a:extLst>
              <a:ext uri="{FF2B5EF4-FFF2-40B4-BE49-F238E27FC236}">
                <a16:creationId xmlns:a16="http://schemas.microsoft.com/office/drawing/2014/main" id="{CEA66E49-5882-841F-3ED3-3B8FCD8A7E7C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6FF375A6-99D7-C696-36F2-56F158BA19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BC95EF8F-EAEE-734B-7390-54D4808D9704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9" name="Conector recto de flecha 748">
            <a:extLst>
              <a:ext uri="{FF2B5EF4-FFF2-40B4-BE49-F238E27FC236}">
                <a16:creationId xmlns:a16="http://schemas.microsoft.com/office/drawing/2014/main" id="{BABCE504-4F4C-387D-11C3-B35A15F14FAD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0" name="CuadroTexto 749">
            <a:extLst>
              <a:ext uri="{FF2B5EF4-FFF2-40B4-BE49-F238E27FC236}">
                <a16:creationId xmlns:a16="http://schemas.microsoft.com/office/drawing/2014/main" id="{6855B84A-BECF-7D26-BE50-364FD1FBAACC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51" name="Imagen 750">
            <a:extLst>
              <a:ext uri="{FF2B5EF4-FFF2-40B4-BE49-F238E27FC236}">
                <a16:creationId xmlns:a16="http://schemas.microsoft.com/office/drawing/2014/main" id="{8190B35A-4853-C43D-A7AA-620ED95DE3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752" name="Grupo 751">
          <a:extLst>
            <a:ext uri="{FF2B5EF4-FFF2-40B4-BE49-F238E27FC236}">
              <a16:creationId xmlns:a16="http://schemas.microsoft.com/office/drawing/2014/main" id="{1B7A65CE-8D49-4251-AE2C-1B52BAC43FF0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753" name="CuadroTexto 752">
            <a:extLst>
              <a:ext uri="{FF2B5EF4-FFF2-40B4-BE49-F238E27FC236}">
                <a16:creationId xmlns:a16="http://schemas.microsoft.com/office/drawing/2014/main" id="{1F5ADF8B-A1EB-487B-30B8-D2CD73AE0305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4" name="CuadroTexto 753">
            <a:extLst>
              <a:ext uri="{FF2B5EF4-FFF2-40B4-BE49-F238E27FC236}">
                <a16:creationId xmlns:a16="http://schemas.microsoft.com/office/drawing/2014/main" id="{A8246F04-E3F4-F579-422A-316E2A60D1DB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55" name="Conector recto de flecha 754">
            <a:extLst>
              <a:ext uri="{FF2B5EF4-FFF2-40B4-BE49-F238E27FC236}">
                <a16:creationId xmlns:a16="http://schemas.microsoft.com/office/drawing/2014/main" id="{20E1E56D-46BE-76CE-8F0C-D7E4E4824C7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F5541C8A-590A-9080-CEC4-5A8AA17661FF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57" name="Imagen 756">
            <a:extLst>
              <a:ext uri="{FF2B5EF4-FFF2-40B4-BE49-F238E27FC236}">
                <a16:creationId xmlns:a16="http://schemas.microsoft.com/office/drawing/2014/main" id="{CB5A3C3D-E5C6-D264-5AB2-EA88D1A80C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758" name="CuadroTexto 757">
            <a:extLst>
              <a:ext uri="{FF2B5EF4-FFF2-40B4-BE49-F238E27FC236}">
                <a16:creationId xmlns:a16="http://schemas.microsoft.com/office/drawing/2014/main" id="{95F898C0-D61F-678B-DED9-8128E13479DC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51995FEA-C4DC-1D08-1FB2-090062B08F3F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54D1879D-F18C-7E33-0163-6BFD796BFD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7D853ED4-753A-C766-496B-9EFCC713B8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118F2651-C2F0-A7CD-0A02-29263A890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763" name="Grupo 762">
          <a:extLst>
            <a:ext uri="{FF2B5EF4-FFF2-40B4-BE49-F238E27FC236}">
              <a16:creationId xmlns:a16="http://schemas.microsoft.com/office/drawing/2014/main" id="{03AC7AA0-B578-404C-9400-8B25D7E070C8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764" name="CuadroTexto 763">
            <a:extLst>
              <a:ext uri="{FF2B5EF4-FFF2-40B4-BE49-F238E27FC236}">
                <a16:creationId xmlns:a16="http://schemas.microsoft.com/office/drawing/2014/main" id="{9EAE6F34-C183-DA12-32BA-B7EAA6094783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CA4A0849-B544-37D7-380B-E7028E32E225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617E0AB6-A870-790D-AE61-947C260E5A7B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67807168-A2AE-A334-9BE5-E6FE312FDF54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8" name="Imagen 767">
            <a:extLst>
              <a:ext uri="{FF2B5EF4-FFF2-40B4-BE49-F238E27FC236}">
                <a16:creationId xmlns:a16="http://schemas.microsoft.com/office/drawing/2014/main" id="{8E29B2AF-459E-8EDD-AF9D-9135070A29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769" name="CuadroTexto 768">
            <a:extLst>
              <a:ext uri="{FF2B5EF4-FFF2-40B4-BE49-F238E27FC236}">
                <a16:creationId xmlns:a16="http://schemas.microsoft.com/office/drawing/2014/main" id="{6E2EDD75-3EF0-5984-D393-E873C1E86C37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770" name="Imagen 769">
            <a:extLst>
              <a:ext uri="{FF2B5EF4-FFF2-40B4-BE49-F238E27FC236}">
                <a16:creationId xmlns:a16="http://schemas.microsoft.com/office/drawing/2014/main" id="{1F5DD3E4-BC63-8762-8972-613A4E8E3D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771" name="Conector recto de flecha 770">
            <a:extLst>
              <a:ext uri="{FF2B5EF4-FFF2-40B4-BE49-F238E27FC236}">
                <a16:creationId xmlns:a16="http://schemas.microsoft.com/office/drawing/2014/main" id="{285AA277-3BBD-EB83-0E4E-FA85557EFFE0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772" name="Grupo 771">
          <a:extLst>
            <a:ext uri="{FF2B5EF4-FFF2-40B4-BE49-F238E27FC236}">
              <a16:creationId xmlns:a16="http://schemas.microsoft.com/office/drawing/2014/main" id="{B95DD61D-7CB9-4D16-B52C-FA5C2D135F7F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773" name="Imagen 772">
            <a:extLst>
              <a:ext uri="{FF2B5EF4-FFF2-40B4-BE49-F238E27FC236}">
                <a16:creationId xmlns:a16="http://schemas.microsoft.com/office/drawing/2014/main" id="{1A5767A8-55C3-B9EB-EB73-C8BBFEE618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774" name="CuadroTexto 773">
            <a:extLst>
              <a:ext uri="{FF2B5EF4-FFF2-40B4-BE49-F238E27FC236}">
                <a16:creationId xmlns:a16="http://schemas.microsoft.com/office/drawing/2014/main" id="{62C25955-6CD5-F26D-5D38-E2D06D000050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5" name="Conector recto de flecha 774">
            <a:extLst>
              <a:ext uri="{FF2B5EF4-FFF2-40B4-BE49-F238E27FC236}">
                <a16:creationId xmlns:a16="http://schemas.microsoft.com/office/drawing/2014/main" id="{6186C58E-F1F9-ABFA-D9DA-F8A27B71E08C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6" name="CuadroTexto 775">
            <a:extLst>
              <a:ext uri="{FF2B5EF4-FFF2-40B4-BE49-F238E27FC236}">
                <a16:creationId xmlns:a16="http://schemas.microsoft.com/office/drawing/2014/main" id="{E8205D68-D9E3-D642-C55A-07E4E8D31403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77" name="Conector recto de flecha 776">
            <a:extLst>
              <a:ext uri="{FF2B5EF4-FFF2-40B4-BE49-F238E27FC236}">
                <a16:creationId xmlns:a16="http://schemas.microsoft.com/office/drawing/2014/main" id="{1F9503D0-06EA-138A-3E75-F6C95498D555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778" name="Grupo 777">
          <a:extLst>
            <a:ext uri="{FF2B5EF4-FFF2-40B4-BE49-F238E27FC236}">
              <a16:creationId xmlns:a16="http://schemas.microsoft.com/office/drawing/2014/main" id="{5ADB7AE2-A53A-401E-90B3-478C2382C7A9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779" name="Imagen 778">
            <a:extLst>
              <a:ext uri="{FF2B5EF4-FFF2-40B4-BE49-F238E27FC236}">
                <a16:creationId xmlns:a16="http://schemas.microsoft.com/office/drawing/2014/main" id="{43846B87-0B0A-F849-0A80-559CAA4A66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780" name="CuadroTexto 779">
            <a:extLst>
              <a:ext uri="{FF2B5EF4-FFF2-40B4-BE49-F238E27FC236}">
                <a16:creationId xmlns:a16="http://schemas.microsoft.com/office/drawing/2014/main" id="{F9FFD693-473E-72E4-2FEA-368F85427632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81" name="CuadroTexto 780">
            <a:extLst>
              <a:ext uri="{FF2B5EF4-FFF2-40B4-BE49-F238E27FC236}">
                <a16:creationId xmlns:a16="http://schemas.microsoft.com/office/drawing/2014/main" id="{3F16F56B-8A6B-F796-E542-571006DC367C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82" name="Conector recto de flecha 781">
            <a:extLst>
              <a:ext uri="{FF2B5EF4-FFF2-40B4-BE49-F238E27FC236}">
                <a16:creationId xmlns:a16="http://schemas.microsoft.com/office/drawing/2014/main" id="{9379ED50-9422-C70C-2358-96E0CAE3086C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83" name="CuadroTexto 782">
            <a:extLst>
              <a:ext uri="{FF2B5EF4-FFF2-40B4-BE49-F238E27FC236}">
                <a16:creationId xmlns:a16="http://schemas.microsoft.com/office/drawing/2014/main" id="{9E2AF5E8-7A7F-2B38-B883-12B496DAC22C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84" name="Conector recto de flecha 783">
            <a:extLst>
              <a:ext uri="{FF2B5EF4-FFF2-40B4-BE49-F238E27FC236}">
                <a16:creationId xmlns:a16="http://schemas.microsoft.com/office/drawing/2014/main" id="{93584A58-9E8E-B16C-0659-2A0F5AB5518C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85" name="CuadroTexto 784">
            <a:extLst>
              <a:ext uri="{FF2B5EF4-FFF2-40B4-BE49-F238E27FC236}">
                <a16:creationId xmlns:a16="http://schemas.microsoft.com/office/drawing/2014/main" id="{26B67503-8378-EC53-3128-336394C94841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86" name="Imagen 785">
            <a:extLst>
              <a:ext uri="{FF2B5EF4-FFF2-40B4-BE49-F238E27FC236}">
                <a16:creationId xmlns:a16="http://schemas.microsoft.com/office/drawing/2014/main" id="{DC2EBBAD-958D-CBC6-4DE6-D4AB74B9C6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787" name="CuadroTexto 786">
            <a:extLst>
              <a:ext uri="{FF2B5EF4-FFF2-40B4-BE49-F238E27FC236}">
                <a16:creationId xmlns:a16="http://schemas.microsoft.com/office/drawing/2014/main" id="{8DD2C014-FF0D-ED84-C45B-9F79E67AA309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88" name="CuadroTexto 787">
            <a:extLst>
              <a:ext uri="{FF2B5EF4-FFF2-40B4-BE49-F238E27FC236}">
                <a16:creationId xmlns:a16="http://schemas.microsoft.com/office/drawing/2014/main" id="{E52D894B-6732-5027-86A5-7B99A926FB92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89" name="Conector recto de flecha 788">
            <a:extLst>
              <a:ext uri="{FF2B5EF4-FFF2-40B4-BE49-F238E27FC236}">
                <a16:creationId xmlns:a16="http://schemas.microsoft.com/office/drawing/2014/main" id="{9F89D6FA-D141-8ABC-B23A-AC03955FB939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790" name="Grupo 789">
          <a:extLst>
            <a:ext uri="{FF2B5EF4-FFF2-40B4-BE49-F238E27FC236}">
              <a16:creationId xmlns:a16="http://schemas.microsoft.com/office/drawing/2014/main" id="{C1A8BFFA-EF5F-45ED-8226-67C1AD71BA22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791" name="Imagen 790">
            <a:extLst>
              <a:ext uri="{FF2B5EF4-FFF2-40B4-BE49-F238E27FC236}">
                <a16:creationId xmlns:a16="http://schemas.microsoft.com/office/drawing/2014/main" id="{C332C857-13EA-1CEC-CFC4-FD6B1CF8F9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792" name="Imagen 791">
            <a:extLst>
              <a:ext uri="{FF2B5EF4-FFF2-40B4-BE49-F238E27FC236}">
                <a16:creationId xmlns:a16="http://schemas.microsoft.com/office/drawing/2014/main" id="{1C974802-6428-B922-0A89-D0E475AB62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793" name="CuadroTexto 792">
            <a:extLst>
              <a:ext uri="{FF2B5EF4-FFF2-40B4-BE49-F238E27FC236}">
                <a16:creationId xmlns:a16="http://schemas.microsoft.com/office/drawing/2014/main" id="{1087CF2A-5B40-F31D-F1A8-EA82F9C0DDEB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94" name="Conector recto de flecha 793">
            <a:extLst>
              <a:ext uri="{FF2B5EF4-FFF2-40B4-BE49-F238E27FC236}">
                <a16:creationId xmlns:a16="http://schemas.microsoft.com/office/drawing/2014/main" id="{469C353C-AEE1-8A86-C71A-EF8968662943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95" name="CuadroTexto 794">
            <a:extLst>
              <a:ext uri="{FF2B5EF4-FFF2-40B4-BE49-F238E27FC236}">
                <a16:creationId xmlns:a16="http://schemas.microsoft.com/office/drawing/2014/main" id="{F7C9CFC9-F159-525B-201D-C2FE537D7A9E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96" name="Conector recto de flecha 795">
            <a:extLst>
              <a:ext uri="{FF2B5EF4-FFF2-40B4-BE49-F238E27FC236}">
                <a16:creationId xmlns:a16="http://schemas.microsoft.com/office/drawing/2014/main" id="{F0C94CDE-75E1-3C2A-E961-CB23A5C4942B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97" name="CuadroTexto 796">
            <a:extLst>
              <a:ext uri="{FF2B5EF4-FFF2-40B4-BE49-F238E27FC236}">
                <a16:creationId xmlns:a16="http://schemas.microsoft.com/office/drawing/2014/main" id="{9A18075D-638E-AFA9-7AF0-5AA83A5ECB1A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98" name="Conector recto de flecha 797">
            <a:extLst>
              <a:ext uri="{FF2B5EF4-FFF2-40B4-BE49-F238E27FC236}">
                <a16:creationId xmlns:a16="http://schemas.microsoft.com/office/drawing/2014/main" id="{A6B188B1-33BC-1F10-EB17-4F330A0BBC8E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99" name="CuadroTexto 798">
            <a:extLst>
              <a:ext uri="{FF2B5EF4-FFF2-40B4-BE49-F238E27FC236}">
                <a16:creationId xmlns:a16="http://schemas.microsoft.com/office/drawing/2014/main" id="{799A067B-6390-0BD6-1CCE-B2DD5F293C2D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800" name="Grupo 799">
          <a:extLst>
            <a:ext uri="{FF2B5EF4-FFF2-40B4-BE49-F238E27FC236}">
              <a16:creationId xmlns:a16="http://schemas.microsoft.com/office/drawing/2014/main" id="{EA7E17A2-229D-4BB4-9A42-0449B0F63586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801" name="Imagen 800">
            <a:extLst>
              <a:ext uri="{FF2B5EF4-FFF2-40B4-BE49-F238E27FC236}">
                <a16:creationId xmlns:a16="http://schemas.microsoft.com/office/drawing/2014/main" id="{77E6F3CE-73C1-8860-D5CD-3F071C02BB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802" name="CuadroTexto 801">
            <a:extLst>
              <a:ext uri="{FF2B5EF4-FFF2-40B4-BE49-F238E27FC236}">
                <a16:creationId xmlns:a16="http://schemas.microsoft.com/office/drawing/2014/main" id="{392FC964-0A1A-00DC-D724-0D04245873E9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03" name="Conector recto de flecha 802">
            <a:extLst>
              <a:ext uri="{FF2B5EF4-FFF2-40B4-BE49-F238E27FC236}">
                <a16:creationId xmlns:a16="http://schemas.microsoft.com/office/drawing/2014/main" id="{804AF939-BE58-B3CD-AF04-310D92FA7BA2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04" name="CuadroTexto 803">
            <a:extLst>
              <a:ext uri="{FF2B5EF4-FFF2-40B4-BE49-F238E27FC236}">
                <a16:creationId xmlns:a16="http://schemas.microsoft.com/office/drawing/2014/main" id="{B62D58A4-8608-6A88-DA24-418834585DB4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05" name="Conector recto de flecha 804">
            <a:extLst>
              <a:ext uri="{FF2B5EF4-FFF2-40B4-BE49-F238E27FC236}">
                <a16:creationId xmlns:a16="http://schemas.microsoft.com/office/drawing/2014/main" id="{EEC62130-BC17-7EBF-F6BA-D1B3D60406C5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06" name="CuadroTexto 805">
            <a:extLst>
              <a:ext uri="{FF2B5EF4-FFF2-40B4-BE49-F238E27FC236}">
                <a16:creationId xmlns:a16="http://schemas.microsoft.com/office/drawing/2014/main" id="{5FF51422-5717-9795-01D5-39D5F8EE0A38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807" name="CuadroTexto 806">
            <a:extLst>
              <a:ext uri="{FF2B5EF4-FFF2-40B4-BE49-F238E27FC236}">
                <a16:creationId xmlns:a16="http://schemas.microsoft.com/office/drawing/2014/main" id="{062B32D2-C9BE-7BE3-46E3-8EAE14B1D96B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08" name="Conector recto de flecha 807">
            <a:extLst>
              <a:ext uri="{FF2B5EF4-FFF2-40B4-BE49-F238E27FC236}">
                <a16:creationId xmlns:a16="http://schemas.microsoft.com/office/drawing/2014/main" id="{352F705C-6578-C17B-9189-8A510F1F747B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809" name="Grupo 808">
          <a:extLst>
            <a:ext uri="{FF2B5EF4-FFF2-40B4-BE49-F238E27FC236}">
              <a16:creationId xmlns:a16="http://schemas.microsoft.com/office/drawing/2014/main" id="{2B3BA3F9-BEE2-462C-BA8F-46570610C9F7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810" name="Imagen 809">
            <a:extLst>
              <a:ext uri="{FF2B5EF4-FFF2-40B4-BE49-F238E27FC236}">
                <a16:creationId xmlns:a16="http://schemas.microsoft.com/office/drawing/2014/main" id="{66EFDA68-561B-E3F3-E919-30DFAA9A23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811" name="CuadroTexto 810">
            <a:extLst>
              <a:ext uri="{FF2B5EF4-FFF2-40B4-BE49-F238E27FC236}">
                <a16:creationId xmlns:a16="http://schemas.microsoft.com/office/drawing/2014/main" id="{77CB0C60-BA99-3B2B-6224-871854B5A9F0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12" name="Conector recto de flecha 811">
            <a:extLst>
              <a:ext uri="{FF2B5EF4-FFF2-40B4-BE49-F238E27FC236}">
                <a16:creationId xmlns:a16="http://schemas.microsoft.com/office/drawing/2014/main" id="{AF232651-30A3-3D01-D9B1-767A474E13D4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13" name="CuadroTexto 812">
            <a:extLst>
              <a:ext uri="{FF2B5EF4-FFF2-40B4-BE49-F238E27FC236}">
                <a16:creationId xmlns:a16="http://schemas.microsoft.com/office/drawing/2014/main" id="{F4E930AB-AF8E-2C7A-B26B-0B81EE62351E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14" name="Conector recto de flecha 813">
            <a:extLst>
              <a:ext uri="{FF2B5EF4-FFF2-40B4-BE49-F238E27FC236}">
                <a16:creationId xmlns:a16="http://schemas.microsoft.com/office/drawing/2014/main" id="{FB6C7527-F19C-C89F-97B4-8FEF4157D508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815" name="Grupo 814">
          <a:extLst>
            <a:ext uri="{FF2B5EF4-FFF2-40B4-BE49-F238E27FC236}">
              <a16:creationId xmlns:a16="http://schemas.microsoft.com/office/drawing/2014/main" id="{65EAA60E-4ECF-4838-B64F-C4DB6E710AD5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816" name="CuadroTexto 815">
            <a:extLst>
              <a:ext uri="{FF2B5EF4-FFF2-40B4-BE49-F238E27FC236}">
                <a16:creationId xmlns:a16="http://schemas.microsoft.com/office/drawing/2014/main" id="{5A4227F6-9BE7-563A-5721-FE4B136E422D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817" name="Imagen 816">
            <a:extLst>
              <a:ext uri="{FF2B5EF4-FFF2-40B4-BE49-F238E27FC236}">
                <a16:creationId xmlns:a16="http://schemas.microsoft.com/office/drawing/2014/main" id="{511EA972-6EE9-9D42-8E37-C0257E47E5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818" name="Imagen 817">
            <a:extLst>
              <a:ext uri="{FF2B5EF4-FFF2-40B4-BE49-F238E27FC236}">
                <a16:creationId xmlns:a16="http://schemas.microsoft.com/office/drawing/2014/main" id="{F21FAF9D-CCF2-FA64-9A17-D27151D95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819" name="CuadroTexto 818">
            <a:extLst>
              <a:ext uri="{FF2B5EF4-FFF2-40B4-BE49-F238E27FC236}">
                <a16:creationId xmlns:a16="http://schemas.microsoft.com/office/drawing/2014/main" id="{7EEDB051-93A8-8BC2-DCD0-88C395EE12D0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820" name="Imagen 819">
            <a:extLst>
              <a:ext uri="{FF2B5EF4-FFF2-40B4-BE49-F238E27FC236}">
                <a16:creationId xmlns:a16="http://schemas.microsoft.com/office/drawing/2014/main" id="{F5E15D61-7C01-1D75-5630-726F9BFB4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821" name="CuadroTexto 820">
            <a:extLst>
              <a:ext uri="{FF2B5EF4-FFF2-40B4-BE49-F238E27FC236}">
                <a16:creationId xmlns:a16="http://schemas.microsoft.com/office/drawing/2014/main" id="{803B35C4-A143-3F34-91C6-8A028E122EAC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22" name="Conector recto de flecha 821">
            <a:extLst>
              <a:ext uri="{FF2B5EF4-FFF2-40B4-BE49-F238E27FC236}">
                <a16:creationId xmlns:a16="http://schemas.microsoft.com/office/drawing/2014/main" id="{1D2CED10-F020-E86D-F6D3-85AAC232EB6E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23" name="CuadroTexto 822">
            <a:extLst>
              <a:ext uri="{FF2B5EF4-FFF2-40B4-BE49-F238E27FC236}">
                <a16:creationId xmlns:a16="http://schemas.microsoft.com/office/drawing/2014/main" id="{09C66E5B-15AD-C287-4D73-D3FEB0EF06B0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824" name="CuadroTexto 823">
            <a:extLst>
              <a:ext uri="{FF2B5EF4-FFF2-40B4-BE49-F238E27FC236}">
                <a16:creationId xmlns:a16="http://schemas.microsoft.com/office/drawing/2014/main" id="{FC337AE8-2BFF-382B-0ABB-ED04E6BF3576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25" name="Conector recto de flecha 824">
            <a:extLst>
              <a:ext uri="{FF2B5EF4-FFF2-40B4-BE49-F238E27FC236}">
                <a16:creationId xmlns:a16="http://schemas.microsoft.com/office/drawing/2014/main" id="{F536F729-8B57-A18A-A095-D96EC4D796B7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26" name="CuadroTexto 825">
            <a:extLst>
              <a:ext uri="{FF2B5EF4-FFF2-40B4-BE49-F238E27FC236}">
                <a16:creationId xmlns:a16="http://schemas.microsoft.com/office/drawing/2014/main" id="{70AA4C6A-0630-A507-1293-32179E707AFE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27" name="Conector recto de flecha 826">
            <a:extLst>
              <a:ext uri="{FF2B5EF4-FFF2-40B4-BE49-F238E27FC236}">
                <a16:creationId xmlns:a16="http://schemas.microsoft.com/office/drawing/2014/main" id="{041BB95F-E84A-D34B-11A4-BA0B2DA8B819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828" name="Conector recto de flecha 827">
            <a:extLst>
              <a:ext uri="{FF2B5EF4-FFF2-40B4-BE49-F238E27FC236}">
                <a16:creationId xmlns:a16="http://schemas.microsoft.com/office/drawing/2014/main" id="{AEA3D5A9-72F3-7F48-D735-59D2EFC4F9CB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29" name="Imagen 828">
            <a:extLst>
              <a:ext uri="{FF2B5EF4-FFF2-40B4-BE49-F238E27FC236}">
                <a16:creationId xmlns:a16="http://schemas.microsoft.com/office/drawing/2014/main" id="{8F2C029A-0BB4-CC84-74D5-0A8AC22FF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830" name="Grupo 829">
          <a:extLst>
            <a:ext uri="{FF2B5EF4-FFF2-40B4-BE49-F238E27FC236}">
              <a16:creationId xmlns:a16="http://schemas.microsoft.com/office/drawing/2014/main" id="{6F41F3C7-569C-4D6F-88A2-C98192DE1944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831" name="Imagen 830">
            <a:extLst>
              <a:ext uri="{FF2B5EF4-FFF2-40B4-BE49-F238E27FC236}">
                <a16:creationId xmlns:a16="http://schemas.microsoft.com/office/drawing/2014/main" id="{8BE4503E-9482-67D5-BA38-461DFF8EF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832" name="CuadroTexto 831">
            <a:extLst>
              <a:ext uri="{FF2B5EF4-FFF2-40B4-BE49-F238E27FC236}">
                <a16:creationId xmlns:a16="http://schemas.microsoft.com/office/drawing/2014/main" id="{915594A1-6F79-D894-217D-5090D7BAFB36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833" name="CuadroTexto 832">
            <a:extLst>
              <a:ext uri="{FF2B5EF4-FFF2-40B4-BE49-F238E27FC236}">
                <a16:creationId xmlns:a16="http://schemas.microsoft.com/office/drawing/2014/main" id="{15216580-E511-846F-5C03-2EDAC569AC4A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34" name="Conector recto de flecha 833">
            <a:extLst>
              <a:ext uri="{FF2B5EF4-FFF2-40B4-BE49-F238E27FC236}">
                <a16:creationId xmlns:a16="http://schemas.microsoft.com/office/drawing/2014/main" id="{3E457F7E-4457-C513-0903-95F929EBA45C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35" name="CuadroTexto 834">
            <a:extLst>
              <a:ext uri="{FF2B5EF4-FFF2-40B4-BE49-F238E27FC236}">
                <a16:creationId xmlns:a16="http://schemas.microsoft.com/office/drawing/2014/main" id="{E6C07375-C294-EE07-F83D-C9EA1076D455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836" name="CuadroTexto 835">
            <a:extLst>
              <a:ext uri="{FF2B5EF4-FFF2-40B4-BE49-F238E27FC236}">
                <a16:creationId xmlns:a16="http://schemas.microsoft.com/office/drawing/2014/main" id="{73D9DC50-3CEF-FEB4-FBF7-49173DF0B734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37" name="Conector recto de flecha 836">
            <a:extLst>
              <a:ext uri="{FF2B5EF4-FFF2-40B4-BE49-F238E27FC236}">
                <a16:creationId xmlns:a16="http://schemas.microsoft.com/office/drawing/2014/main" id="{1D6E3193-F4A2-91DE-C97D-2F11CE034A6E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838" name="Conector recto de flecha 837">
            <a:extLst>
              <a:ext uri="{FF2B5EF4-FFF2-40B4-BE49-F238E27FC236}">
                <a16:creationId xmlns:a16="http://schemas.microsoft.com/office/drawing/2014/main" id="{B24D37D3-84D3-952F-F9F9-39937EC1BEF3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39" name="Imagen 838">
            <a:extLst>
              <a:ext uri="{FF2B5EF4-FFF2-40B4-BE49-F238E27FC236}">
                <a16:creationId xmlns:a16="http://schemas.microsoft.com/office/drawing/2014/main" id="{4543388D-EE88-43E7-9E8E-FCAE1F484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840" name="Grupo 839">
          <a:extLst>
            <a:ext uri="{FF2B5EF4-FFF2-40B4-BE49-F238E27FC236}">
              <a16:creationId xmlns:a16="http://schemas.microsoft.com/office/drawing/2014/main" id="{59641C0E-4B39-46FC-9E82-6530EE57CB5B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841" name="CuadroTexto 840">
            <a:extLst>
              <a:ext uri="{FF2B5EF4-FFF2-40B4-BE49-F238E27FC236}">
                <a16:creationId xmlns:a16="http://schemas.microsoft.com/office/drawing/2014/main" id="{C4460C7F-6150-BC88-4DA2-55019D58C95A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42" name="Conector recto de flecha 841">
            <a:extLst>
              <a:ext uri="{FF2B5EF4-FFF2-40B4-BE49-F238E27FC236}">
                <a16:creationId xmlns:a16="http://schemas.microsoft.com/office/drawing/2014/main" id="{79501EDE-8A90-7EA0-555E-A1CF03206E28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43" name="CuadroTexto 842">
            <a:extLst>
              <a:ext uri="{FF2B5EF4-FFF2-40B4-BE49-F238E27FC236}">
                <a16:creationId xmlns:a16="http://schemas.microsoft.com/office/drawing/2014/main" id="{A32931EA-DDEC-636D-7555-7BC4D20A360E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844" name="Conector recto de flecha 843">
            <a:extLst>
              <a:ext uri="{FF2B5EF4-FFF2-40B4-BE49-F238E27FC236}">
                <a16:creationId xmlns:a16="http://schemas.microsoft.com/office/drawing/2014/main" id="{193557A9-DA57-9624-213A-0F1E0A35A6F0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45" name="CuadroTexto 844">
            <a:extLst>
              <a:ext uri="{FF2B5EF4-FFF2-40B4-BE49-F238E27FC236}">
                <a16:creationId xmlns:a16="http://schemas.microsoft.com/office/drawing/2014/main" id="{B931CA97-63AF-3A84-12B3-CEEF73156231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46" name="Conector recto de flecha 845">
            <a:extLst>
              <a:ext uri="{FF2B5EF4-FFF2-40B4-BE49-F238E27FC236}">
                <a16:creationId xmlns:a16="http://schemas.microsoft.com/office/drawing/2014/main" id="{D8802641-FDB4-C820-3FB3-1886EB320C01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47" name="Imagen 846">
            <a:extLst>
              <a:ext uri="{FF2B5EF4-FFF2-40B4-BE49-F238E27FC236}">
                <a16:creationId xmlns:a16="http://schemas.microsoft.com/office/drawing/2014/main" id="{23F8EB82-7D51-CECB-2D6B-B0B32E6BCB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848" name="Conector recto 847">
          <a:extLst>
            <a:ext uri="{FF2B5EF4-FFF2-40B4-BE49-F238E27FC236}">
              <a16:creationId xmlns:a16="http://schemas.microsoft.com/office/drawing/2014/main" id="{8605E4AE-3F6B-43BF-B35C-D92B3F840688}"/>
            </a:ext>
          </a:extLst>
        </xdr:cNvPr>
        <xdr:cNvCxnSpPr>
          <a:stCxn id="851" idx="0"/>
          <a:endCxn id="851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849" name="Grupo 848">
          <a:extLst>
            <a:ext uri="{FF2B5EF4-FFF2-40B4-BE49-F238E27FC236}">
              <a16:creationId xmlns:a16="http://schemas.microsoft.com/office/drawing/2014/main" id="{CF27A2B3-F261-4ED7-9003-498382A56A87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850" name="CuadroTexto 849">
            <a:extLst>
              <a:ext uri="{FF2B5EF4-FFF2-40B4-BE49-F238E27FC236}">
                <a16:creationId xmlns:a16="http://schemas.microsoft.com/office/drawing/2014/main" id="{669E2134-528C-5DFB-37A2-354C3114BE6A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851" name="Imagen 850">
            <a:extLst>
              <a:ext uri="{FF2B5EF4-FFF2-40B4-BE49-F238E27FC236}">
                <a16:creationId xmlns:a16="http://schemas.microsoft.com/office/drawing/2014/main" id="{DC6548AE-8492-BE47-B6C2-49ABCEE9E6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852" name="Conector recto de flecha 851">
            <a:extLst>
              <a:ext uri="{FF2B5EF4-FFF2-40B4-BE49-F238E27FC236}">
                <a16:creationId xmlns:a16="http://schemas.microsoft.com/office/drawing/2014/main" id="{6B31FFCF-40D2-250D-3388-C3C30883B5A4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53" name="CuadroTexto 852">
            <a:extLst>
              <a:ext uri="{FF2B5EF4-FFF2-40B4-BE49-F238E27FC236}">
                <a16:creationId xmlns:a16="http://schemas.microsoft.com/office/drawing/2014/main" id="{1521C12B-7999-5D70-ED64-2610A302B2F6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854" name="Conector recto de flecha 853">
            <a:extLst>
              <a:ext uri="{FF2B5EF4-FFF2-40B4-BE49-F238E27FC236}">
                <a16:creationId xmlns:a16="http://schemas.microsoft.com/office/drawing/2014/main" id="{90EE45B0-BEB5-BCF2-3903-7F134A21132C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855" name="Conector recto 854">
            <a:extLst>
              <a:ext uri="{FF2B5EF4-FFF2-40B4-BE49-F238E27FC236}">
                <a16:creationId xmlns:a16="http://schemas.microsoft.com/office/drawing/2014/main" id="{8467340E-5BAE-5B01-A9B1-574830B17962}"/>
              </a:ext>
            </a:extLst>
          </xdr:cNvPr>
          <xdr:cNvCxnSpPr>
            <a:stCxn id="851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856" name="Grupo 855">
          <a:extLst>
            <a:ext uri="{FF2B5EF4-FFF2-40B4-BE49-F238E27FC236}">
              <a16:creationId xmlns:a16="http://schemas.microsoft.com/office/drawing/2014/main" id="{60979F34-5C9D-48E4-B767-A171BF9294BD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857" name="Imagen 856">
            <a:extLst>
              <a:ext uri="{FF2B5EF4-FFF2-40B4-BE49-F238E27FC236}">
                <a16:creationId xmlns:a16="http://schemas.microsoft.com/office/drawing/2014/main" id="{BCC86BB6-FBCD-1886-BE29-1FA8C077E4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858" name="CuadroTexto 857">
            <a:extLst>
              <a:ext uri="{FF2B5EF4-FFF2-40B4-BE49-F238E27FC236}">
                <a16:creationId xmlns:a16="http://schemas.microsoft.com/office/drawing/2014/main" id="{F2125B99-794C-7481-F63B-7F3FF9345D6D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859" name="CuadroTexto 858">
            <a:extLst>
              <a:ext uri="{FF2B5EF4-FFF2-40B4-BE49-F238E27FC236}">
                <a16:creationId xmlns:a16="http://schemas.microsoft.com/office/drawing/2014/main" id="{22068ECB-E5D3-2081-112C-579EF99D78D4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60" name="Conector recto de flecha 859">
            <a:extLst>
              <a:ext uri="{FF2B5EF4-FFF2-40B4-BE49-F238E27FC236}">
                <a16:creationId xmlns:a16="http://schemas.microsoft.com/office/drawing/2014/main" id="{05B89FD9-ABDE-6AC2-BB6A-AFE3AACD84E0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61" name="CuadroTexto 860">
            <a:extLst>
              <a:ext uri="{FF2B5EF4-FFF2-40B4-BE49-F238E27FC236}">
                <a16:creationId xmlns:a16="http://schemas.microsoft.com/office/drawing/2014/main" id="{C0D4FE7F-2AAE-12BE-8FC7-CC608CECE611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62" name="Conector recto de flecha 861">
            <a:extLst>
              <a:ext uri="{FF2B5EF4-FFF2-40B4-BE49-F238E27FC236}">
                <a16:creationId xmlns:a16="http://schemas.microsoft.com/office/drawing/2014/main" id="{BFD55599-A715-BDB3-2926-E7E611911CB8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63" name="Imagen 862">
            <a:extLst>
              <a:ext uri="{FF2B5EF4-FFF2-40B4-BE49-F238E27FC236}">
                <a16:creationId xmlns:a16="http://schemas.microsoft.com/office/drawing/2014/main" id="{DC20122A-69EE-07DE-DFEF-AAF181FA4F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864" name="CuadroTexto 863">
            <a:extLst>
              <a:ext uri="{FF2B5EF4-FFF2-40B4-BE49-F238E27FC236}">
                <a16:creationId xmlns:a16="http://schemas.microsoft.com/office/drawing/2014/main" id="{92280CF7-B687-2DC5-9617-3191A54D2BFD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865" name="Conector recto de flecha 864">
            <a:extLst>
              <a:ext uri="{FF2B5EF4-FFF2-40B4-BE49-F238E27FC236}">
                <a16:creationId xmlns:a16="http://schemas.microsoft.com/office/drawing/2014/main" id="{6901380F-1D28-DD4F-5C6D-7595FE0C574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866" name="Grupo 865">
          <a:extLst>
            <a:ext uri="{FF2B5EF4-FFF2-40B4-BE49-F238E27FC236}">
              <a16:creationId xmlns:a16="http://schemas.microsoft.com/office/drawing/2014/main" id="{86E8C423-BAC5-4494-93B9-252D5BD890C0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867" name="Imagen 866">
            <a:extLst>
              <a:ext uri="{FF2B5EF4-FFF2-40B4-BE49-F238E27FC236}">
                <a16:creationId xmlns:a16="http://schemas.microsoft.com/office/drawing/2014/main" id="{CD7413E6-9D82-7E42-984F-4E85DDDED7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868" name="CuadroTexto 867">
            <a:extLst>
              <a:ext uri="{FF2B5EF4-FFF2-40B4-BE49-F238E27FC236}">
                <a16:creationId xmlns:a16="http://schemas.microsoft.com/office/drawing/2014/main" id="{2C4204CA-7C6D-D396-F9A9-316A22E6D84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69" name="Conector recto de flecha 868">
            <a:extLst>
              <a:ext uri="{FF2B5EF4-FFF2-40B4-BE49-F238E27FC236}">
                <a16:creationId xmlns:a16="http://schemas.microsoft.com/office/drawing/2014/main" id="{545736BA-19FD-7EA2-5E42-2BC967533CF8}"/>
              </a:ext>
            </a:extLst>
          </xdr:cNvPr>
          <xdr:cNvCxnSpPr>
            <a:endCxn id="867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70" name="Imagen 869">
            <a:extLst>
              <a:ext uri="{FF2B5EF4-FFF2-40B4-BE49-F238E27FC236}">
                <a16:creationId xmlns:a16="http://schemas.microsoft.com/office/drawing/2014/main" id="{1098A387-F37E-42D7-DC6E-F59B47E915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871" name="CuadroTexto 870">
            <a:extLst>
              <a:ext uri="{FF2B5EF4-FFF2-40B4-BE49-F238E27FC236}">
                <a16:creationId xmlns:a16="http://schemas.microsoft.com/office/drawing/2014/main" id="{4F38D822-77C0-607F-09E0-080520B8193A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872" name="CuadroTexto 871">
            <a:extLst>
              <a:ext uri="{FF2B5EF4-FFF2-40B4-BE49-F238E27FC236}">
                <a16:creationId xmlns:a16="http://schemas.microsoft.com/office/drawing/2014/main" id="{0F45C40D-3DBF-3490-B4A1-139369636ED6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873" name="Grupo 872">
          <a:extLst>
            <a:ext uri="{FF2B5EF4-FFF2-40B4-BE49-F238E27FC236}">
              <a16:creationId xmlns:a16="http://schemas.microsoft.com/office/drawing/2014/main" id="{94427E4A-731C-4960-A3C5-CD2279A61FE0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874" name="Imagen 873">
            <a:extLst>
              <a:ext uri="{FF2B5EF4-FFF2-40B4-BE49-F238E27FC236}">
                <a16:creationId xmlns:a16="http://schemas.microsoft.com/office/drawing/2014/main" id="{0E8B7C5F-859F-1E3D-12F3-790F2F2592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875" name="Imagen 874">
            <a:extLst>
              <a:ext uri="{FF2B5EF4-FFF2-40B4-BE49-F238E27FC236}">
                <a16:creationId xmlns:a16="http://schemas.microsoft.com/office/drawing/2014/main" id="{1980C828-59AC-D8DD-C6C3-3F14732A66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876" name="CuadroTexto 875">
            <a:extLst>
              <a:ext uri="{FF2B5EF4-FFF2-40B4-BE49-F238E27FC236}">
                <a16:creationId xmlns:a16="http://schemas.microsoft.com/office/drawing/2014/main" id="{0EE91ECF-549F-E029-1E6F-86BA48E01457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877" name="CuadroTexto 876">
            <a:extLst>
              <a:ext uri="{FF2B5EF4-FFF2-40B4-BE49-F238E27FC236}">
                <a16:creationId xmlns:a16="http://schemas.microsoft.com/office/drawing/2014/main" id="{5A340041-7876-6185-D4EF-6FB7665E743B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878" name="Conector recto de flecha 877">
            <a:extLst>
              <a:ext uri="{FF2B5EF4-FFF2-40B4-BE49-F238E27FC236}">
                <a16:creationId xmlns:a16="http://schemas.microsoft.com/office/drawing/2014/main" id="{4B2993BF-A783-DDB0-A471-8DDB6F934FAD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79" name="CuadroTexto 878">
            <a:extLst>
              <a:ext uri="{FF2B5EF4-FFF2-40B4-BE49-F238E27FC236}">
                <a16:creationId xmlns:a16="http://schemas.microsoft.com/office/drawing/2014/main" id="{25809E46-686B-0574-4FA9-5FFE9E5EE2F6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880" name="Conector recto de flecha 879">
            <a:extLst>
              <a:ext uri="{FF2B5EF4-FFF2-40B4-BE49-F238E27FC236}">
                <a16:creationId xmlns:a16="http://schemas.microsoft.com/office/drawing/2014/main" id="{C7A30C23-9044-344B-9B95-88C95253C7F7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881" name="Imagen 880">
            <a:extLst>
              <a:ext uri="{FF2B5EF4-FFF2-40B4-BE49-F238E27FC236}">
                <a16:creationId xmlns:a16="http://schemas.microsoft.com/office/drawing/2014/main" id="{DD6EEC9D-94AA-963D-FBFF-7082154EA0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882" name="Conector recto 881">
            <a:extLst>
              <a:ext uri="{FF2B5EF4-FFF2-40B4-BE49-F238E27FC236}">
                <a16:creationId xmlns:a16="http://schemas.microsoft.com/office/drawing/2014/main" id="{A8B02AA8-BFB1-D307-6721-18A71E5B70AB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883" name="Grupo 882">
          <a:extLst>
            <a:ext uri="{FF2B5EF4-FFF2-40B4-BE49-F238E27FC236}">
              <a16:creationId xmlns:a16="http://schemas.microsoft.com/office/drawing/2014/main" id="{EDE6FC4F-009B-4490-875C-AE1B43286755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884" name="CuadroTexto 883">
            <a:extLst>
              <a:ext uri="{FF2B5EF4-FFF2-40B4-BE49-F238E27FC236}">
                <a16:creationId xmlns:a16="http://schemas.microsoft.com/office/drawing/2014/main" id="{5E53490B-3FEF-3303-5974-4C4B33C02DEE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885" name="CuadroTexto 884">
            <a:extLst>
              <a:ext uri="{FF2B5EF4-FFF2-40B4-BE49-F238E27FC236}">
                <a16:creationId xmlns:a16="http://schemas.microsoft.com/office/drawing/2014/main" id="{A69C0A09-6ADC-1774-4476-3D6CCA03E414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886" name="Conector recto de flecha 885">
            <a:extLst>
              <a:ext uri="{FF2B5EF4-FFF2-40B4-BE49-F238E27FC236}">
                <a16:creationId xmlns:a16="http://schemas.microsoft.com/office/drawing/2014/main" id="{A06A8F88-720B-39A8-18D8-14F3B5521F4A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87" name="CuadroTexto 886">
            <a:extLst>
              <a:ext uri="{FF2B5EF4-FFF2-40B4-BE49-F238E27FC236}">
                <a16:creationId xmlns:a16="http://schemas.microsoft.com/office/drawing/2014/main" id="{AD4291CB-1CA4-88B1-1486-D230D8C131FF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888" name="Imagen 887">
            <a:extLst>
              <a:ext uri="{FF2B5EF4-FFF2-40B4-BE49-F238E27FC236}">
                <a16:creationId xmlns:a16="http://schemas.microsoft.com/office/drawing/2014/main" id="{D8FB3B54-BE83-6720-E900-F1C381ADA9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889" name="Imagen 888">
            <a:extLst>
              <a:ext uri="{FF2B5EF4-FFF2-40B4-BE49-F238E27FC236}">
                <a16:creationId xmlns:a16="http://schemas.microsoft.com/office/drawing/2014/main" id="{B3F7B0A7-1433-27ED-0420-C5CEDB8168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890" name="Imagen 889">
            <a:extLst>
              <a:ext uri="{FF2B5EF4-FFF2-40B4-BE49-F238E27FC236}">
                <a16:creationId xmlns:a16="http://schemas.microsoft.com/office/drawing/2014/main" id="{5CEAF292-04A3-841D-7FDF-F151E2D0E8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891" name="CuadroTexto 890">
            <a:extLst>
              <a:ext uri="{FF2B5EF4-FFF2-40B4-BE49-F238E27FC236}">
                <a16:creationId xmlns:a16="http://schemas.microsoft.com/office/drawing/2014/main" id="{AF60C80F-4975-0491-4774-A7AD0DA46CD5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92" name="Conector recto de flecha 891">
            <a:extLst>
              <a:ext uri="{FF2B5EF4-FFF2-40B4-BE49-F238E27FC236}">
                <a16:creationId xmlns:a16="http://schemas.microsoft.com/office/drawing/2014/main" id="{A7406393-26DB-9D06-1B41-A36633ECC9FC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93" name="CuadroTexto 892">
            <a:extLst>
              <a:ext uri="{FF2B5EF4-FFF2-40B4-BE49-F238E27FC236}">
                <a16:creationId xmlns:a16="http://schemas.microsoft.com/office/drawing/2014/main" id="{D444950D-9199-5AE1-8843-F19B7C80BAED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894" name="Conector recto de flecha 893">
            <a:extLst>
              <a:ext uri="{FF2B5EF4-FFF2-40B4-BE49-F238E27FC236}">
                <a16:creationId xmlns:a16="http://schemas.microsoft.com/office/drawing/2014/main" id="{2872145B-52BE-5462-3F0E-7626E8AF2993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95" name="CuadroTexto 894">
            <a:extLst>
              <a:ext uri="{FF2B5EF4-FFF2-40B4-BE49-F238E27FC236}">
                <a16:creationId xmlns:a16="http://schemas.microsoft.com/office/drawing/2014/main" id="{3E5E609B-C19B-72B8-3FE3-90F41A83BF7F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896" name="Conector recto de flecha 895">
            <a:extLst>
              <a:ext uri="{FF2B5EF4-FFF2-40B4-BE49-F238E27FC236}">
                <a16:creationId xmlns:a16="http://schemas.microsoft.com/office/drawing/2014/main" id="{3EDA4C65-1813-EB9E-79DE-77B3EC205383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897" name="Grupo 896">
          <a:extLst>
            <a:ext uri="{FF2B5EF4-FFF2-40B4-BE49-F238E27FC236}">
              <a16:creationId xmlns:a16="http://schemas.microsoft.com/office/drawing/2014/main" id="{F4610186-E3D3-404C-8602-A7C853BA8674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898" name="CuadroTexto 897">
            <a:extLst>
              <a:ext uri="{FF2B5EF4-FFF2-40B4-BE49-F238E27FC236}">
                <a16:creationId xmlns:a16="http://schemas.microsoft.com/office/drawing/2014/main" id="{98E838ED-267E-B206-5E74-F652806F3DDE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899" name="CuadroTexto 898">
            <a:extLst>
              <a:ext uri="{FF2B5EF4-FFF2-40B4-BE49-F238E27FC236}">
                <a16:creationId xmlns:a16="http://schemas.microsoft.com/office/drawing/2014/main" id="{E079161D-5D67-CEAB-FB42-E3A208162667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900" name="Imagen 899">
            <a:extLst>
              <a:ext uri="{FF2B5EF4-FFF2-40B4-BE49-F238E27FC236}">
                <a16:creationId xmlns:a16="http://schemas.microsoft.com/office/drawing/2014/main" id="{6631AE8B-B59B-B962-37D9-BC8B4FF86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901" name="CuadroTexto 900">
            <a:extLst>
              <a:ext uri="{FF2B5EF4-FFF2-40B4-BE49-F238E27FC236}">
                <a16:creationId xmlns:a16="http://schemas.microsoft.com/office/drawing/2014/main" id="{042BE44D-502E-6B88-0CBB-5F9BDF429EAD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902" name="Conector recto de flecha 901">
            <a:extLst>
              <a:ext uri="{FF2B5EF4-FFF2-40B4-BE49-F238E27FC236}">
                <a16:creationId xmlns:a16="http://schemas.microsoft.com/office/drawing/2014/main" id="{04FBC429-5AE0-8AA5-6A07-89E4F9B850FB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903" name="CuadroTexto 902">
            <a:extLst>
              <a:ext uri="{FF2B5EF4-FFF2-40B4-BE49-F238E27FC236}">
                <a16:creationId xmlns:a16="http://schemas.microsoft.com/office/drawing/2014/main" id="{27DBB49D-C168-650D-A4E9-9DAA0A1F0E4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904" name="Conector recto de flecha 903">
            <a:extLst>
              <a:ext uri="{FF2B5EF4-FFF2-40B4-BE49-F238E27FC236}">
                <a16:creationId xmlns:a16="http://schemas.microsoft.com/office/drawing/2014/main" id="{93DE829B-106E-A250-9067-F276BA5DC5F8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905" name="Imagen 904">
            <a:extLst>
              <a:ext uri="{FF2B5EF4-FFF2-40B4-BE49-F238E27FC236}">
                <a16:creationId xmlns:a16="http://schemas.microsoft.com/office/drawing/2014/main" id="{5D06001D-82A7-20E8-E59C-BE44414AD8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906" name="Imagen 905">
            <a:extLst>
              <a:ext uri="{FF2B5EF4-FFF2-40B4-BE49-F238E27FC236}">
                <a16:creationId xmlns:a16="http://schemas.microsoft.com/office/drawing/2014/main" id="{7A3F7E39-159E-17A7-9F37-C55A94E908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422B0801-60DC-450E-9254-D24B26EFD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33877C28-CC91-44E2-968A-CF3B16FE9214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3A6D61FA-820C-4536-BAEA-827258D93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8914C894-99CF-474B-A607-E6FBB1CB1AB5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5608C1F3-1568-A2EC-D833-483093E17D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F33AAD51-8D3D-EDA4-B3BC-9BB86EF3BC65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D9E63AF0-0201-8E1E-B144-AD48AD4E3C95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67F6820D-A0D6-C3C2-7ABA-686D5C87C37F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71503DAA-8EF3-9B04-43E0-BD18E305644F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131F1AB2-2BE9-3C7A-2A79-F4D319FDC54A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C187F0D0-FA3B-D8EB-92D1-BCDB597C8001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ECEFBA03-21AF-4FC2-AB96-5AF0D5E9AF41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C3873DFF-95AB-5F27-1A86-C4D7C75A51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B92B47CC-C3BF-625F-EC46-4ABC6129942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FEF60276-3DCF-C017-9378-8180BBB60786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DD66EFCE-FE2E-783F-172D-7E68DA060B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03C03DEF-EB1C-49EF-AA78-1702D49DDE80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5451564D-33F1-E278-999D-9B55AD0EEC1E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A5758801-D513-43D8-89A9-BF84BDF5D83D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66802BC3-8F72-ED23-B81C-F8D261FAC57F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2DD55D87-861E-84B9-C31B-BDEECAF6AC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D8DEEF9C-603B-BC30-AC2D-10BA7F19FB9C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98A84C84-B876-0A18-643F-B35F77A56664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3FD6B6DE-D364-7496-C687-6C5D3863FC04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5B64B95A-012B-F337-8151-C9BA03AE2B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FC64ADB5-3D37-4869-9173-55F7F51059BA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AB3452E2-DBDD-2A52-9019-16E7DE4C6D08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4944DD85-31BB-7A42-3F15-0BCA21D8312D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4007FB08-F2E5-0A68-86E4-C13F951C7FFE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164B5BF7-3B17-481B-4FFE-481265128B53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E55AF2E4-057A-2EAE-C0C1-5B77274301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5E760008-A017-A7DD-5542-742A7B3581FE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C443C6DA-349E-E013-EB9B-E2EAD1E4BFB4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918F19BF-F1E3-62CE-7718-720FD3392E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8F0A6644-4C42-815B-FD9B-C83ABF278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D368EEF1-FF80-85DD-61C6-EA5EA54589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4A483CFD-9DBE-4BC8-8ED4-7CDF02F2FD62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722A8ECC-E986-745B-917D-E97EC237FC3D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99F72DEA-6438-7369-64E4-13DED09FDE01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E7444F89-0695-BF02-8EC8-402E2BE670D1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97F555A2-DC59-CB28-6911-B731FF84B201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274EF846-47D5-5CC2-1CFC-861A9FEDE9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36E88176-095B-EAF5-0836-F66851BF0457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5CACAB5A-7EE5-95C9-4925-BAF35E3DB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D560C2A3-A1A4-906E-3E54-F49F08AAEA5F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3512235D-B204-4DF5-86CC-DDF6646A33E4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3643A06B-7A61-E9A1-F1C9-49F0FB5211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A3AC1470-563A-5D53-E313-7F720C04A4C0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9BEA041D-8133-979F-26F0-271242E611B4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C6BCEB42-8EEC-A70B-ECE0-40E09D0896FD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C09ECABE-7A0B-D849-A843-E8B8FA1ED0F6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12B61164-5EA8-4FAB-A815-5DF9EABCE4C2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9AF15904-1467-5DE4-1EE7-64DADDB36E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E9FB791C-342C-5126-61B0-7D7975B9437A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6091C68B-5293-2B82-911F-84B9F0042B9C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47BD4B09-3018-A78D-9479-5FAFECDEA16B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B6A417B7-E002-8B93-E76A-B56265D273C9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1FF9813E-E1D1-1B82-C927-2740C45FB7A5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F8A34DD0-C433-D600-E0B6-70F715E21072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9CCBB378-B4EB-CAB8-B5A0-99132595B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B275F0F4-076C-FA56-5DE2-223EBDF75C10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F91167AA-70E2-8D02-7374-9731A4F25574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44E93ACD-B124-2DDE-9293-336A82A6E768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A9AF18BE-7F73-4850-9DE3-EADBD34821A0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AD474768-1AD7-4E86-683B-B5020538E0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E8BB6D55-8F7A-4F25-035B-843AAE4621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0C8C1AB2-8E48-2A6F-2C34-3F9737917EB9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7C293711-C61D-4797-7A1F-85B5B2900C17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AAAEB1B5-4D15-941F-332C-96B8B1FC31BC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A30B1D93-52ED-6259-5B78-47C6FABA408F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11C522B5-01EA-F84C-2591-1E1AC1304986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60C4D15A-AB46-625C-C135-E5F6CD7BF04A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68B498BA-560A-41CC-211D-799A790C729F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FE7C89B8-B785-4C12-B796-10B57BE8FC3E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AEE1616D-3ACE-BAAA-0648-0CB03754E1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0413915B-F529-CF8E-3461-5EC93D46AB94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4CFCD5B5-8E7B-73FA-484A-1C196C699CC2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D41EC959-3355-B7F9-E32E-92A312006905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D379F63F-1F32-D9CC-078C-94C71DAE43F3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258B003A-E9D1-3FF5-0993-57BAAF6B0AAC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67F3A72B-6E70-62FC-BB4E-CEFE7A58DC1D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FE03479E-BA4A-65A6-8F62-F704B96C0E32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697245F6-C69C-4D00-8660-B6463E9A8B7A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C87B9D29-8B42-31D4-B01E-CC965517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2826C911-C3F6-99A9-D13F-F0CF5B5DC203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E63F283B-CEA1-05A0-EAAC-9219D0193D4F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C9211A89-ED42-8F9F-3DD5-0482BD227F84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02F796EB-A4F3-9D71-2293-00BDDFBC3587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945834AC-C2F0-46D0-9AB6-8454591BBEE4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A9867F0E-750D-2AAE-5965-6103FCDF0E49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E37D1B3C-7EDE-90BB-9915-2DB2F3F4CE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2540047D-24C7-E212-A235-0906BEDD50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AF97831E-AEAC-A6D2-FD16-1E3AFB2EABA1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28B2AFC7-005B-91AA-3917-AA984F8B6F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2FBCCDC1-33EB-26B9-93F0-296EE19D13FD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B29D178D-8906-153E-9827-762032FEC490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3AF696B2-36CD-1583-E873-BC4A96F8E7AD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D40AFAF1-583E-6326-4A2C-A305177F2C20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4C59A153-453B-B86F-0FC5-E9BFB5976E95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9923D832-1394-26FF-07D3-2CED4CD88089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E9101F0B-926D-CFA3-AB32-AD75E1F965C7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AB460AA6-2C81-527A-D71D-BADA3E3C1CBC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E0E8D786-2517-4C0E-33F9-BD2EB9B007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B6065A2E-E14A-4877-B085-78AF6212788A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840E3C6F-BDBD-0888-51C3-EAA011A981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64130DD5-B1B7-4F3A-DB4D-0B65A85623CB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F1A1797E-3B83-845B-5998-27DED01E77F8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16640E1F-A6EE-EA0E-B0E1-75682E09E2E4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7E97B95C-48B7-35CD-D41F-6C73C56D1253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79CF2DA3-77BA-BC37-7CFA-7A524CA15E33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23AB01AF-0393-82CE-EC48-B68CE16FAEE7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21E2E258-CC2B-D838-40D4-3C8E94B95910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049FEE4D-8389-EB2C-03C0-BCBA1D2500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1FCE18B1-6D61-40ED-9DF9-B32C4F17D8C3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80BAEAF0-0CAD-A0FB-40C5-BE160C1FAAB2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A73AFF5E-B4C7-6793-80AA-3F092497F7C5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65540551-9C01-0A55-AE08-3D7F3C6A4826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6D177A72-7449-9FC2-FA41-63742128DE10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2674540F-87D0-16CD-C102-764951051F31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64B6DFE7-F2C6-3BC4-3E62-78CA7FAAAF7A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4F9EB7F3-DB93-5209-CF4B-5A952A2158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6552E8F5-66A2-4227-82D1-53B8CF62EB90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4658B0C3-6DB5-43D3-A876-CA0B4202429F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794361AC-630B-22BC-E61E-F7A4A65153CD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2B9AE8AE-4674-B365-5198-D44E6F920F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BCA8EE9F-F88B-126D-93A5-4E8BD3CFB466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D3CC72CC-C856-2D52-C0CB-6E1DC64523EA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00B11A51-2F43-7A91-3EE2-E85E6A1EE734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EF6754C6-30D0-8A88-A560-08E3C6B4D380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750E88CD-EA34-4BEB-A66E-33A9920B78B5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DF04BF90-7AD2-E5D3-99FE-741F321E4A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C4CC1475-52E5-4C2F-CC73-BFCE8B3D7164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946ABD22-D851-A78C-FB9C-6443A4CFC871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F0406438-EE73-F677-9163-DF295DAB0522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50B77889-707C-0C02-AB51-718FC28A395E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E0BB526F-E6D0-2E38-B1F6-59D5B5EA5CDE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6A695029-3BCE-3E21-53C6-0C8BC333E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623FACFA-1DF7-E079-4F40-E6A287A5B5DA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0F964386-3886-E2C2-F104-83352CF6416A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7DB3BEE6-B56D-436C-B873-A877C0F60E65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82C5464C-65E2-0A34-D050-F1712CCEFC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DEA751A0-29EC-56CD-182C-20FE50CA765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E5051BA5-9F96-DBF3-272B-4A28C685A0FD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03718D57-63FD-7909-06E7-97EA4B6F68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54FAA73A-F3E8-594F-9166-C4C5CA61CB5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A9E6C4F4-2A4E-262A-F7E3-E83F31ED82D3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C7F4405B-7759-4556-8860-F6474DAF735A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06FE1353-B981-A85D-964A-7D551B1564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8CD6D297-50B1-7076-C418-E93F3F268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BC026733-6B9C-4829-BB0F-289CDE218DAD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25D55991-C5AD-DA56-2D0D-3627A448CEBB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EB9D6617-F240-B6C2-09B4-417004316596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D9B5C5B0-8544-BF66-C113-B4A2406CEA39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28233001-8B88-4259-B94C-204797B38EAE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46F1E03C-A234-A6AF-BEA3-DF82DE3F65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FB1B4B30-7E81-A82F-2DB2-8CDAAB599094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FFA91236-1B20-433C-A152-1ACDFB8852D1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4DB3206C-F146-4087-6B1D-EDEC73977B80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C04A3F9F-1DF3-6804-F79F-02D3518F1D20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2C45FB97-4A9F-4996-86E1-244543A03094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68F21DCB-6441-FCC6-6153-205EFB13AF28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ECDB3C51-27C6-BF11-8A19-5234E0F3CE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41F43F08-25BF-3ECA-3EDC-A34950DF28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CB4A19A6-F35D-720E-62E5-21E0707333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15A3E7D6-B24F-A322-EEA7-82B7ACB87A40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6D8AA783-94D9-DB21-8E2C-25CF5F3AF5C0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73781FBC-6620-1433-87CA-59F3D40689F5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B88B8CDA-106A-ED1B-5811-67ABD790223F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2B3F2E47-D02C-F140-84D1-2581C1BF2320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A51688B7-86B7-0AE9-74D4-0F0EC299ABA5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407C975E-90F4-4929-A084-361812298391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86D38713-01C7-F480-88DC-6F3B461DB003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08A94238-959E-4868-2EBE-D414A60FB582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04AE3E57-5C99-D6DE-74F1-7786094CF3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18282903-2D6D-8FE5-FC93-4108F322185F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9390F848-E434-5592-AF01-8DDA96E82E65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B3C320DA-63C7-76F1-5563-0B06C8C4B2BE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574DE27C-BEC3-CDA8-9D9E-D74C6A5C5DF9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904FFE07-6543-496B-3524-80F9A9B943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5F5B572D-3033-B743-03F1-4AD5C1D933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C7A0B549-A3C8-426C-A194-1AD6C8977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9337362-5F2C-4C2A-844D-EA6A318D69BF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78DD412D-4461-B851-989B-E93270CD1E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7B8AF9E2-9110-12BC-2DF1-C844861CFF30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63A684CE-E003-840E-A580-E7472CB12680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3C71A428-AFD3-843F-D808-8BFB6EA00D21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C2EB99A7-CB4C-50EA-96CB-0E9DE3E7A340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5EDC9C32-C95C-107F-2AE7-359CC9145592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1A3376B4-5910-B8E3-37A6-FE97ECD3B873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D16FC545-DC64-439E-971D-AD5F42A4E9F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784776A3-D74C-BA6B-8BB7-3E27988F31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C719CC8E-ECA5-C2BD-467E-CAD0758A0350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EC42FE71-85AB-798B-B442-CC816693750C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CDF56323-2A55-E027-41B4-6275C8996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ED38F381-4B0D-24F1-FB13-7A2A9C7C9676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12BB45D-6779-EED4-C5E9-CE46D1C3FBC0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2B497021-F711-4AA8-948D-7206F412735E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4CCFE0D9-3291-1809-CFF4-1BCBF4644745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2B262D78-A2BC-59D6-38DD-AE208E76B0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16670F2D-76D9-1132-65FB-397F51A760C7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13E3068A-E211-4059-9DED-C1F01A134B11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1EF1769B-6062-F42E-8FA6-AC44FB3088A2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A34CB043-7AEE-38F2-E7A6-4793F6A0B9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678D64C3-8DB7-4180-BD51-EFF3563FBB1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DF237167-FBD2-B3B1-D62B-6B68C23D4B87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CEB5BDEF-CE1A-5205-A832-D3262C61AA58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35B0A3F7-0663-94D1-724E-E83FFA7A9934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F5BA965E-1B89-5F3D-7BA6-25913815D7EB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65468E28-E085-2DB9-B69E-4CFFABDF0A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8CCFB147-691B-A5D9-89B6-4B956CAA93A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2D555AE1-89E0-E64F-C23D-D511B8ED67AF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FD075E55-57CB-3052-B766-34860EB3C7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948B378-188E-A71A-0F4E-86CC2B1B5D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67EC4570-8952-014A-36C6-AD7347782E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DDD06121-0D43-4CE9-8A34-90B0F7E21B41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C56C1AE0-72D1-5F21-19DD-2B453241A467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48527540-9667-BF42-DEBE-3A3BD7780C37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548D78EC-20A7-AAE4-BE42-C07D4F977C58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EB9F7D06-7568-5814-0756-D6CAB76B2572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FB96CD03-EC69-7F85-B416-09A82D9658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0F79480C-D9E3-0EC3-6630-6C71A9C19235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5D2FBAD6-C03C-E81B-A582-C348FEA03E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66145365-F3C3-3FF8-3C49-15ABFF8FE172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5567C130-8763-4776-AF78-22587C58375B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E6BBE17C-BF86-14B3-8098-22DE042E11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7DF8AB51-0215-DEEA-68F5-0B81559D45DC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099C2314-2ED8-0E01-6D71-DE119E4D937B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1440377A-EE75-15B4-B9A8-B4099CA168A3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4D561AFE-97D4-1ECA-AFD8-98D7D7C1D132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A00D3CBE-9C1D-4A6F-B607-E4F91B911C47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B4BF535F-8B88-7BFF-7B86-D724307A3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ECD4A87D-1B18-4E07-047E-4E89ABA401BE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675A1C08-8D48-8642-4ABB-85FA38112F47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B7A875DA-CF6E-39A8-40CD-C57C58DC8E01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112DE708-772B-5A70-79AB-CE20E6435BE6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7924291E-252E-723F-05C8-6E7FA15C1A18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3F54BA4E-8793-BC37-DB59-668E1D6AB4FE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A20F3FCB-095C-9608-CA4F-1745C817C5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543859CE-7464-085F-8862-E9246FCA19B7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1F792176-F445-BC32-9D24-F29D25E684D4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A578D406-B314-74C8-2A15-33E43E924734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1D5E035A-11EF-4B4E-A635-0BB20B532258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9FCB5A4C-6F82-EF5B-B277-82928B7CBA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A1979F04-05D4-E0D2-2CDD-D0C3E974AB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ECD8A107-52BD-98AB-E7BB-42420401314B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F0E61405-FE0E-EC36-0146-0B9AAA287816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F78C530E-73DC-1309-3FF4-FE7F61FC7B26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B97ECD80-26F5-EE54-2394-422F18144578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CA2FBA84-3BEC-FEB0-9AB0-6CA70CB37CB8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6825F525-94DD-92E5-A0B5-959B9631136F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5069F739-E5AF-67B0-3983-834297A72C5B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ACD52F77-0B2D-4A69-8180-8CB789F47BA8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BDB4AAC7-BB40-F5CF-1BB5-2F6DDB7AE8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7A75B1EC-BF84-CB5F-D6E2-CA8290D98120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5FDCE8B4-5598-2B9B-A7A2-F8D0DD8497B2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E6859CDA-E4BF-E862-824E-CC23A3DC385D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40C76EF1-2B00-839D-B7DE-A20E5A60776C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F19C65C0-E45F-6817-61AE-0F9A9BC30F9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36D2C97B-18A8-4F2D-89C4-5A776C1254D7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EF06CB59-7C54-8428-C11D-FB384A07BDC7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51D52BB9-C5F5-495D-931C-D5AA9B42841F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22CE09CC-382B-40CB-0E74-7D72478FB0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FADAE51D-6B4B-D345-594A-AE4E3E8487F8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C1701D17-D3EB-1D0F-85BD-0EA2860D966A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220E179C-827F-B3EC-9764-D4F46A19B069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688D2D96-B33D-1EF6-27E3-47F1FDC595D2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7C0DA6B6-D7D1-447D-8B3B-4DD930D43A86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59E16008-5E97-2EA7-8974-4DBFFD4BEA6F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CA971472-FFBA-3C73-6781-6FA1D5E43E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2DD92939-0FF6-2D75-1880-71AFE1EE11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D5F0F37F-F3CC-2773-C373-99C3A5C6FB02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4FC2FEEF-179A-A9D3-0EA7-3DFEDDA295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B31FB6EE-4EC1-AFB3-548C-CF497F581298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2CEDD4E7-136E-81B8-1CDA-9A2642A9E8B2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101399B0-8826-9611-0039-B1F888BF14EA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727A669E-9C06-B640-8991-E6B93C5CFBA9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5B02F11C-D9F7-C3FD-91D1-52031401125A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81C50E2E-30DA-5CAC-5F06-48F04DAA6F1E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05D76CF8-EE37-2536-DBBD-A35A8056E954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217AC999-D1BC-1333-9BF2-2AF26C06C7D3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F9CEB7F7-7A6A-DFCB-5C3B-67E860CC39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26CC31D1-EF95-4345-89E4-97EC83636E85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70319FA6-5094-55F0-7F38-62009118D9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25202824-EA8C-DA01-65D7-C160DF81AE25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C3CD2B5C-1F0A-59D8-ADDB-1B3F35C8F55F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FD4C611E-0B75-D3F0-1FBF-4EA224B672FD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B1DB10ED-878A-E4C8-81E6-A4370BFFA6BC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57A0AD97-6138-B3B3-A479-F5D07AFA9081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9C9437AE-DE91-A98B-84D2-5B9697E645D6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8B0608EA-4EC1-2718-4A25-1CA1F5960551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6322B996-E5A6-554B-3F53-0AF0FC7D5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A4C28A56-8044-4669-A82C-C94BF1300F45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12D934A4-1607-4190-CCCF-ED9C449A04E4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183CB923-AF67-15BB-427C-CDFB29B6FC1B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B350A2D4-6AE8-D6C1-A04A-5864D86A44E5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EC450B37-5244-26CC-79A4-6A9C2D9E6FBD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ACE8035C-CF6D-55DA-641C-D76D739D9E00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4CBF03A1-BBCC-F3B8-4A75-8E9E821BBCC3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7D3B0977-5A0B-436F-366D-BF78F66806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EE25262A-5DA6-45B3-A8C9-FA2792500044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432D8E2C-8578-48F2-AC9E-E725F6DA6A28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A5683106-1A0D-4AAC-CBD0-9327AB58BC29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58E19E58-2D9C-0AA2-1E7E-A66F1862B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977FAB3F-A318-3BA5-E192-C4250601D811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0E2F0DB6-1434-4615-082C-EDC56ACDE379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3C4DD5D9-8B6E-BC36-08A4-CB6A5DFBA45F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5EF1D461-C479-A7B6-706C-98AEB98DC3FA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9BFED483-D721-4584-89CD-68CFAE4D7AA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C138FDE6-D905-15EF-7048-FA30295C83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5454C2FE-7440-905F-9668-17C172FE1ABB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17BE1572-447D-F45B-CD86-02A338CD0075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D5D737F5-781A-F3F2-0540-9D407752B099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603AA89D-4804-C825-DC6E-6A7838B3D97D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254228E5-E688-1D00-A2CB-FFA40BC26F89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CF764064-5449-67E0-C53A-07478DC88A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6A90D1F5-D08F-EDF6-4FAA-4FC5859448DD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1CF7034E-324C-75A4-C042-082825D02E22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2ECC801E-3E7A-4FD3-AA70-23C042A49F22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FF873CB5-2D31-C3D8-600F-0DB28C452C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E23037FD-801E-BD27-8C69-C89505A9B13C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459C1DC7-53F3-CDE3-DCE7-653F06D4380F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C740B72D-32DD-59CC-2205-342D805010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44CAB99A-EF51-6698-C489-0558BF6E5FBC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D9BF24E4-0952-B9A1-A124-F7371E5481D2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607B87F0-75F5-4F12-8BC8-3AE4244F2ADD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069E3FA3-A0CE-B6C9-4DCF-ADAD90CE03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1A2CF8CE-5AD2-C6F1-E3AF-572AE15831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747A02E4-7996-620F-BEE5-F294D05498E2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FA54BCF7-9FE7-C623-160C-EB38F360B072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3B66EC4E-01C7-B812-5296-0394C84B1A94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21A80AD0-8F10-EAF4-7B69-CEABD881DF0F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126EEE7B-A8C8-3092-58EC-0A01606A830F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A7B57AC3-67AC-7B52-6CF2-B97EC1425A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1F6453AC-03C8-3396-DF0F-494B0DCF80BF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9A4E12AF-117A-4803-900A-33C956DA0D16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FD8B0C7F-CAD6-1650-6DE1-483FF8F6B984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5F1ABCA1-927F-54B4-1AEC-021308525E06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FE98C8D3-493F-7E43-5077-D2FF7D7D7CE4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A73CAE4F-A480-AB92-1CCD-E515A36A7D77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91ED0394-14F2-2E42-AE15-C54575ECEE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A2EF2AC5-5660-E284-838D-5518D278D2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8B143F4A-5B40-3669-425D-DEB8EFECCD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A6F8B19E-841E-2E22-646B-4C6355A85F02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AC19802E-3AB6-EA36-84C1-76EE89182B60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841EF10B-4AE2-11C6-F4B8-B7E87D8AD1DB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D583A387-E26C-D64E-643F-AE002938FF41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3CB7E7EC-C8FE-353E-B039-44ACE03D226C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B22AB253-6F2A-58BD-C2FA-CA8FDD6652D5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BC480F88-B8B7-4334-A86D-CAB7233A7494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51C1AA3B-53B9-6640-861F-2C3FD08F110C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974E0BB2-7FB9-C196-3ACC-CB3F5874F9A3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FC03E19B-7BE8-624F-AFD2-73E8AAC4A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90CC5802-8FF6-56DE-A96A-48D30DBB622A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0C723539-B80C-B56F-B347-654F98869CDE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D446B2AA-1E43-9CA4-B00D-A9B895CE495C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BB16366B-DD5D-17DE-DF85-5E6A3D0D6440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797DEFA8-3834-3AEE-642F-23EDDDC3C5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FEA96BFD-E135-20A8-7E05-4AB2F70BCD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57F081B4-C2F0-4419-BE52-A751AD4719DB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0CAB7540-5747-D4FA-4647-5A258210DF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860989D7-1779-3E01-5E4F-15C96845B2BF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6633CA15-2886-F97A-B1D0-C36131F7B028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831EA55B-9458-4CDA-DDA3-D4291CF52BD5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47E2DBD0-B424-9E6C-62EB-ACF5DB3B80A0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C55AC07B-EAC6-3E88-2C30-AEE39EF82B13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B9B68386-D66B-FE53-1460-1092E1E60C22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76117239-8F2B-47B0-B6AB-F2D4FE584E57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0943B5E6-202E-846A-EE84-97752CADF5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4263F26D-6B7C-7173-F1F8-D1D522B2B9A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6A2B1F90-F19C-6B43-45F1-82315B01EE6A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9D3F39C3-1137-FA51-BA5A-0A377F9963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6A8931D2-3761-6450-53B7-E3594565B5CD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7EBF24D7-B146-86DD-1F3C-E633A28B6EA3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9B1A0455-7F4C-4F47-8E6F-961528B62405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3FF8DE18-2319-AA8A-CA44-FB0AD9BB2118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011C19A9-9E73-DC0F-E6DC-C6082B3C16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39C312EC-04D8-FEC7-45BF-4F49AFACF748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AB6BC49E-7751-7719-AED4-95B7E5764243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38D13CAF-4F57-610C-3FF5-451EF09924C2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A23DFD23-A910-E573-93E2-2D87079AB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6C83F0A0-A932-498E-9240-1DB780DA8D7D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F4BA4111-A369-1BB9-305C-5CE2153C4777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2177ABDF-099C-4F53-5814-61FD7E6AE71B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31F265BD-940E-2F99-5A74-EED83ED473F1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E6167DC0-5CF5-1D78-4B06-C7F5C4C107DF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94F265F1-6D10-4832-5819-80D6C6F2A8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8B7712D0-E9D3-5CCF-F324-300ABDFE5ED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178DC5F7-6D36-59A6-70EC-C921606FA869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63004D76-3A53-86E5-E365-03A80C09B9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CC2B63DE-805B-5FC9-BD6A-35B03935C4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6D0BD88B-103C-FA53-57AD-8A1A7FF31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E25D655C-A2B6-4FDA-A295-BFA44AB0E67F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CAE04772-EA15-3639-1ADD-6164D8884D7D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3C95708D-4109-2CE4-47E7-F68B92D2284B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16EC003C-2785-A09C-1BE5-57E75DDEE737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531AE852-0724-04CC-9293-76FDBB0DBCF6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E1B1B6B2-89F8-EE83-0E1C-FCADB86356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5FB57B7F-82F0-E3C2-EABE-72F644B26C6E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384EBF60-889E-BCF0-8527-DEA7FC81BC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606119BD-EE79-8831-51FA-36514DA87D50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2B092808-E9E9-4168-B0EA-FD5E2E78AF2D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49A237C8-8813-DB21-EEF8-973F9F1E36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94D401BD-E4C1-8A74-3543-0CD1437127BE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0206D7A7-7975-9D97-460B-2B4799435F30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7BE73B33-9603-6113-CCD9-F3340CA6916C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C3D0D075-D49B-A0C8-0FC4-C83A9C0F027F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12C905A8-A010-46BF-A9ED-887C19C09091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AFDC909C-59E8-209D-478F-EDD3196444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12853AA8-FBBE-0CD7-9909-57C2DDA36B26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37970CE0-445D-4140-A349-B21CB6F4BCBC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F513CC26-F416-9210-D75C-8869FFBCCD8A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E2A0849B-99CE-1DC4-5DAB-2E54D25691D0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9D3E97A1-0A44-D03B-C7E4-38AA041B5E0D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BE6C816F-623F-AFD9-8618-9B0CC792226A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E6860BDC-5612-6C37-B9A3-DEEF687C1D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596C75B6-317A-C8EA-DBF3-D203E33ED55F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96FA0FF4-F970-3976-9638-E33F5888216C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93CA65FE-38D2-600A-3FD6-6C3D1E9E4D08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E03520A1-CC2F-4303-8155-C25A245CBADC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A6E404B9-552D-B9FF-01E3-ACB45E2CE8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6F892565-8095-4598-E866-30C056FB51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50466703-4C30-827F-B829-A00B78E82E48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7BDB0B12-69E1-8EAA-BCC8-D2C76A7540A9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528A2038-055A-0EF2-2170-D364AD039AFA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8FCDCC43-66BB-8BBB-D79B-C09303C43574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4396963B-AACD-F864-7CB0-AFD6086BFF77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1D0DBA44-0760-0853-4D6E-98E4ECD650AC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999257E4-A383-1157-19CB-150A897A7992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F0FE40E8-FE25-4E9A-AC13-A45950C6EDA6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7C736E10-DD50-EE5D-B88C-3C802189E5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0AD1E02A-EC7E-C617-6B14-0C9F5F481050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862B228C-BD65-E92C-6ABD-DD40A629C66A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8CB8508D-BF25-7B04-F50D-3CA6A1B1305D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FF49EE67-4FA1-8872-2E32-33375920872D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B10C2148-6B37-88BD-E104-D3F0B0ADFE5F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43F4CADB-D50C-7820-6181-B419C8928A98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BABA26A0-3AFC-DEE8-B717-60A704F6C06A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F3C19156-39A7-499D-BA85-BC5DE22070F0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223133F4-505D-38E0-57DF-FBC8399AE5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9DEAE5F0-A400-048D-B0DE-7B12E907DF8B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506CA9B3-9569-3887-8AF4-1EEB6DC95AF7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AE5032B0-10C1-11CD-2940-89824AC7A8F2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44F0C051-6EA7-064C-E3B7-119D431B2079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0B597B5E-75DA-4C19-B51F-CD87B51A2A09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43D54310-8CFD-D812-67B1-C3C0C7BD66C4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F0F9A1F1-9234-890F-77EB-D423CFF91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4263F2A6-F777-8A41-EA97-003C5B4ED7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60894A89-0F8D-FED9-A82F-22CDA975858E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22EE0621-7B13-1E69-0B87-7C2549EBD8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075FF76D-3DE9-80D2-3566-79BF1B7FA040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E5DB0911-D69A-976B-291E-4812BA354665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CED77EB7-D432-0214-B53B-A37AFCA3F07E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0558E2E8-A83F-84AA-5A8E-991F936A9014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AD1C8AE1-9474-374D-B686-B07E74F21CCC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3F497F2F-2959-A9BE-07DA-CD2F38270833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15961A8A-31F5-E703-1398-E9A6529F8BFA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2B9953F6-216E-D7E8-88FA-87365C3ED21A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E1E88B57-D294-B3BA-6FC9-AB8C1783BB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AD615DA6-B2CC-4CE7-B55F-EAD3258E7D03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623183A0-1FDD-C6C2-5572-2775EC3210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66C34886-42DF-7EE3-9466-8F86FE090798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87B9CD49-BA4F-D50C-401B-6C1B960386E7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FE875BE7-6A7C-F724-FC61-A6A4226ED5F6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22FB674A-8110-B944-B99E-EC32229346D0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FB797A34-FE84-4735-22AC-D7D615B89222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83A84531-CEA9-934E-22AB-CE2494F82F30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C3F2CFC1-38FE-84B0-A58B-9ABB56C85896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03160A95-DAD9-0D6F-830A-01C78EBAC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B2487041-DF56-4DFF-A523-B63EF3F886CE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C7BFC320-E155-A259-2E0E-172A014FE25A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D8FB3701-694E-E0EE-2A89-B5473E6A7931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97136C16-06A8-3E34-6062-890AE3DDC4A4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FC12FC50-CD05-6369-ED2E-E2EFC632A333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36B33E56-33A8-0C4C-D089-5084D045FDE3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19532BC3-6468-1784-1765-FD9668CA6096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958D123D-BCE9-5207-3ADC-0C74597B80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FAFF09B7-1F30-4ECB-9497-0C099E693802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C35BCFF1-6D35-4A7F-A4FD-6C63C65E630A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277C22C9-5F88-E1C5-D012-9E5037A8CBC8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B9F82F2B-0CFA-EE16-BF75-2A4BE7DECD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BAAECFEB-DBEC-37C8-E43B-C1BF952CD66C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963343B5-22A1-CD85-BF4C-E643C477D3C6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15D3970F-CA2A-0C9E-66FA-752ACE9A84AE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3BE91ED5-9B9A-4593-D926-5E7428DA61DF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5E1F8F3E-036F-4A89-9F02-06EF4C15AAD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A841B199-C6D4-BCA6-B489-95147C8FC6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24FF47EE-2C7A-F881-FB66-AA27110B53AA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6EF949CE-49DC-681C-47DF-8C0C59060590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CFEEC256-8CF9-F099-7715-74BD7619B557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AFFF0CC3-7A5E-7382-7679-E974B7520B74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D8B75104-FAE8-3C7F-1627-B41498850C00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D62B05F1-B168-E9A0-A28E-3F04CDC685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BFBBC9FF-8512-9509-0884-325A3B0B7E07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53C8EFFE-AD43-34DD-06D7-2D37C0C8DDE8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E5993B00-B92C-4F52-8EB6-818FF403A0FB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F97D0412-A302-5122-BBC6-A9C2B2C7A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9DBA2027-BA83-DE14-951D-129F60CB1832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BA62A499-DBB0-B310-7DA1-6A5B69F55D42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9DDD6708-4D41-6FCC-64AE-4DDB37A384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541D797F-59B6-4650-7D75-7D9FAB760265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669C6882-6CE3-1AE7-9FBD-74691F4FDAC4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780A0980-140A-468B-907F-ECE7325CC6EA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6C0858E4-A24E-0726-C99E-0E6F2CA1F5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710B4C5D-D691-7944-129F-FB8F5A893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688E1B39-3A41-0292-0B32-7EC8E0C85863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3EC600D9-57DD-3F67-0DDC-DE91DA883229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626A29CF-C9AA-2103-8F38-CB000EBE2582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733458E1-64B5-D4CA-F789-6C9DE5D83BC9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1CA24EFF-9957-77BE-3D31-3EC1E782177D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DB8A25C2-80E9-C461-CEBE-17FF6F383A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038DA21D-A462-77B9-ED01-387FAC4E1638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92CD7F6B-72C0-48B7-B271-AD56F2B4DDEE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C72A2CBF-8306-F521-9790-E15ABC1742D3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461CA21C-76A6-639E-B1BD-A9D2F1EC6030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F38CAF18-A291-A3B7-DE94-E6657207B945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5947AC80-4240-0A09-6B34-80058DF5F17F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E2F326F8-98D9-EE34-97D8-CBED67A5F6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7BCF12BD-491D-6FC3-BA49-E7CB48B471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42C21C39-A6F1-7743-3AD9-86EFEA8B0A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A748D45C-0C74-7CA7-88E3-1D714C3B7C4A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1940DDF8-9592-9F10-F411-F5599D441B94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8D06CC3F-298A-646C-AAD6-18C982368E77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18E28DDD-A888-2B85-EA7D-A8E800BCE814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6342CAED-B617-181D-B584-22B7985A6580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387DC633-68F6-3359-82E7-026A8B5463CF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BED324B7-86FD-4453-B208-238C9E960AD1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2BB94B80-A490-FB81-0727-B7A3701633B2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C1FFA9AD-87A4-7C64-557F-68CEDE9E34C6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AB76E556-A7A0-CC0A-5AC7-85D839117A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C212D338-1B8C-A031-C780-E00EE57C1A58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10F94E13-6DBC-8465-BFC0-853AC323B314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23BD5CDC-8661-F45E-EE80-96E74C553CC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C3498E47-FABF-4427-D101-1AFF7C34CBB9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EFAA0483-5CAE-71D0-74F0-535E266A5C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A0D59F65-DE39-BE2D-4A06-4048371673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1175F10A-4A2B-4308-AE0F-A797902CD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5CB30827-94BC-44FE-ACE9-E9053E611844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3073410F-9DAA-4F36-820C-76BEA4510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460A3DC6-209B-4A78-9C1D-CEA7C6901341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5948B510-BF96-913E-DE52-B209F52C5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587D5231-5824-CE4F-CF00-1D71BDCD198D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9C1B4097-0683-E151-73A8-DC47375072B5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A876D852-FE1F-CB90-28D3-F02FC17447B3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7CB54E08-4796-F987-8B5E-592519D23CCC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16EF19E4-C011-F4EA-0EC8-8DA2BE5EB2DE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C6869421-B02B-79BD-2972-A805C9434524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DAA5C81F-B3DC-4E73-B3AE-D74BCC89186E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62E0A395-1432-FBC4-8235-28AF037F31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3D65C14E-D8A2-2381-7F37-11F94AC535B0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AB3336E8-76A4-F213-6CCF-B9893CAF22C8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373865E6-6A10-6D4B-8502-FF07B58697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F81799CD-9BFF-6250-BA15-A08933CB4B56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096E0776-68D0-3FA3-B208-554D61279B1C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52A5047A-CABC-444E-A2F5-62AE2180ADD7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DD1D4DF7-163B-7F3D-F055-6CBD8D829990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17F2B3D3-4D3A-1CC1-0F48-D51DD8CEDA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15EA03ED-4D6C-8E8D-1FA9-729D80951577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B3D40B48-0DFE-1EB8-049E-D251E319088E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CFDBAB1D-3ED4-D578-20FD-0B89BC9CDE0A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EB4F1720-39CB-700B-C2A3-065E2D069A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7424F183-781E-47AD-8F68-1A44A2D4CC81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A179A806-7A48-0316-76C9-9AB7CFF7AF68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164E71C5-200E-4F93-3EB5-148DAF3925EA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0E962528-8DF7-67DE-F655-79099BDC7E0A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F045879D-2D9B-588F-9962-A4ABAE6E1BB0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49340416-8C17-A005-1E93-29A39FCEB3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7353D0BF-572B-C0E6-D0E4-646624574EF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CF6AA8DD-26B4-A013-0FBE-72938FE3A98D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CEE35902-7281-F470-9037-BFE44D5DF1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8EA8BC0E-3A5B-56FC-EFBF-69ED4E346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6555089D-1DFA-12AE-202B-71E7F790AE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85E06762-C334-4FB5-9099-98741D782264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D0746BCD-964A-08A9-B97B-0EC77ECFBB42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9C3859D0-988D-9829-17F5-D0B69E93E588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18A9639F-3B9C-D674-3B60-487DCA0EDC5B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5F1923A6-6AC8-AC38-D2E9-70F9C9BAC33A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9BD8275D-D4D5-DD70-C021-05BA0EB4AE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101DEB14-9AFB-4414-E81E-F81ED0C6CD24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0AD6063D-2B2E-A0FC-B4C0-164FB85DE0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6AAAB0B3-24CE-4553-9F4B-9B677D50194E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B8D32742-422A-431E-938E-3B51FD936C58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553BE795-2FE7-CEC2-29A4-77A607B7DE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9FEA0428-5C3B-693E-213D-CA3DABBD3E68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AD5154AA-CADE-966D-2CF1-5B0B22ED999C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49A22EC9-AA8C-DEBB-B6AF-026939E036C6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0F44F85F-3BFA-E94D-6177-9A0AFB5DA6ED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8E2896E6-5AF4-4C9F-A082-4AF9D26C5469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4B124AD8-1C70-6AF1-63BC-A6F39B87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E12B2CD6-5642-8B71-7E13-2911D0CD5EDD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1CFE1966-7222-2791-CE55-E46B88F9D522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9592CD12-A6EE-5EA1-389C-76C64E8F20FA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34BA776E-CC30-DBC7-B181-AD93B1163AED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82235941-A54F-8E6F-BBE2-6C1B3B98E94F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EF469E84-872B-441C-E96E-EE9EFBD73E0D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A6EA4A90-0C3B-3CC2-A321-2506AAB77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B83EEC28-B8C7-1D73-B3EF-F3EBA0446183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6EE63994-7DB4-7947-4F4E-E4EF62F379B4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3E968FE3-C995-4983-6EF0-5DDC074CA87B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6D0229C9-980E-4AF5-9555-4CB8DC0C8369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EF60EA31-F482-987C-3455-AF15B01530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7D8592B5-8C4C-82E3-9A94-F036F9A78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93BD9443-FD24-6EE1-D5F4-8133101C3CBB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7D96DD20-97D6-90A8-33C3-F1DACFB9B6A1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3BB37E7B-9E69-E912-383E-D3FA68FF80A1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6558B872-20E7-A74C-0E11-F60A7E2565C5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B8AD1B21-6C66-BC79-C1F2-935D5983714C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764B0D52-44A4-2FD1-EDDE-19C15C92B3DA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4CD8CA9F-2F3E-5E15-D739-E32C275E351D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A16FEC2E-1913-4507-A30E-21F400C9BA8F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74712C66-B8B4-0464-A4AE-18CC14F95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B685F0D0-9B57-BC43-3ABF-713D6AA89AF7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757679D5-A18A-8F1F-FD48-87F161D1F469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50065258-E606-C43E-CD81-A7BCEA2FB802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3B472DCD-FDA2-6483-1B59-84601793A1AD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959EBF4C-6F83-5295-3E8A-A9738E6EA26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657D3F88-CB80-BF0F-50BE-E9E87194C62F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48F38D27-F577-AED6-38BD-C2623B319881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9A46C797-CDCD-4126-8D5B-B2DECB703B68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D410F1FA-5199-095D-FEE8-DFE501A24E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99375905-5913-A094-1DE0-BFF56CCE0330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1197EAFF-14C3-567C-5D7F-5867FAF16C56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542BA2E8-7CAA-8695-66D9-4DDB9D2C0EBA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9FACFE3E-F0BC-CC10-C9E7-D60AC3556F63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D8270028-629E-445E-B9C3-9BC665DFF2F4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347E2DDC-9980-610D-A721-6122896CC2BC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310F5ED7-BE4D-AC69-54E9-7D14A0720C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7452B2F9-8988-3F27-5B4D-3E62C93B67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0E88B0EB-5C5E-FE80-46E5-A9DDCB494B2D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DC0B6CFB-8C06-977E-0B0A-D27146508F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DEE95C43-EB33-76B5-0C46-726256204978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B73CCE72-7626-6507-0D61-3013F14E1D3B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1CB92D60-06FB-C00A-9F32-CBEEFCD63D8A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25DA01F6-5615-5F88-310A-CDA6749742CA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EED0E6B6-AD8B-9588-18E0-F97AADFE794E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0E8951E3-4DB9-9970-47C1-AA4C21C283CA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15AB0D2F-28B1-3995-6E37-CFA445799497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5AAA0CAB-DB60-7708-C307-8DD129A6F5E6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08B44A5F-18E2-4D31-15DB-02E2673ECA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9708F771-6D18-4B85-82CE-83C56908AF9D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92F916B7-9755-B157-DE07-7CF44BEBB1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D61AD5A1-9480-4E82-0ADA-3D19CEB884F5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BDDEE1FD-439A-CB99-AF93-8ACEDE8E407A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D0F553C3-7F11-3C2A-E8E7-9ACD056D0B77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1FB2F79A-20B4-B2BF-98F2-7CD352EE9075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B3824247-AA62-1038-9D7E-EA4D1A40C72D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8E43FFEA-EB50-64B5-D555-D8755DE8964C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C204A002-F260-2007-F6F0-D106073A6E87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08FF18D6-A7D5-A2B3-FE9D-8E7594EFC0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4C0EC83E-7B6A-4FF9-8928-A7022E6C3953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31106744-4AFE-CDF2-5485-377A19D1C045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89692A4F-FC0C-0C3F-0FAB-B852BB910B30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D9599421-BF5B-0F76-2C17-E6FEB691446D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BAB1EB00-9299-E966-B5B4-2B3796C2BBE9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394D1842-5566-D45A-BB63-8C7392E9BCDE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05CA81B7-9631-9569-7585-14B48195D13A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336DA625-12C0-CD11-AA87-ECF2AE49F7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1663E5AF-4490-474B-ACA9-063C3C379C22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73EDA56B-B8CF-48F8-B17E-CB305C9F1B3F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7772964B-5F4C-C36B-36BB-DB8A0A000D44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0D989886-8193-C29C-FB0F-913FCD6431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C0A57F42-98CD-CD2F-DEED-49C18E95469D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2A1B5A9A-F848-B237-16A4-B7675B93232B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D839DE52-85BD-0E9D-2C9E-972C698383B4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B180B311-8828-AABD-5D10-F28AFC472027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587AB354-6E46-4167-96B4-4743696E4840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A74F5177-09E3-BCD5-FA99-4D7CA8BF1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F95782EB-2990-E3C5-B785-D6D573EF4704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A5283B78-25E9-468D-BF61-DE2A9EEC8BBB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E6A4F636-7AE2-51B7-9DD3-03A5EE3DAB9E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ABEB3BB9-843A-BA7A-14C0-132475FBFD5B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E9B3B178-05D5-A38D-3A82-E8316D8E8D36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9F756055-89B3-368A-18A5-7558390986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ACF9BFBE-2AD7-5001-E398-10708A2F4879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3309F621-7B4B-5452-2B31-63658618FF41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B1A87957-6143-4127-9A31-0CE42CC8A24E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0175016E-3B8C-76CE-EB72-CE05304BC7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76AC8982-F1B8-934C-5093-14654E1BEC3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A0AE88BD-0752-CD16-1FCA-E2D039474AA7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BF6CE5DC-D2E4-81C6-8B03-18C1BB0E82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379EAA58-DCBB-3B91-78E2-BC0042718F3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CB739ACC-44FD-DEAD-174C-C8CBF3BBC270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2BF826E5-8E47-4783-B83E-AD0CE06B99B9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5822B9D3-1377-06ED-48BF-9FA06FDD6C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76703064-9338-2ACE-E4D5-154F9A807A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2120A095-CC2C-4C9D-C172-89ED641447E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B40522EB-BDFB-E1C9-5DA2-84D695A27966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93CB22FB-F435-8CA7-E777-AD5F4DDF428F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A0FBCF95-3F13-1B7A-7996-A2D69A3DDD23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5BEA76FF-E69F-D5E3-1728-FD537E62DF47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450B5AA5-4545-3990-E7C0-66ABC41CC7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2725D4CF-1E4E-EB39-104E-803B887E295A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3078693F-422A-4F67-8B38-3AF3927A4E5E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3F6CFDCE-689E-1EC9-3563-529B54F58E73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366F129D-41BF-6224-0344-24B3424E0FDA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18AFF16D-C4BD-52D4-374B-2110E01A0C19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B9F3A72C-FF46-7DB2-E525-E667B4F07DCF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C79D1772-B39D-17A9-D4EF-43E68E524A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503800A3-49F3-33BE-924D-2E138BC190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ED5A0226-9FC0-11D4-2CCA-E916298B42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029B0D7F-6653-79E8-F135-51D366E0E45A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EB77435F-BF21-4575-AB32-FB5E598D63AF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F414A88F-FD54-A099-9DC2-F538BD8174EC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10A8165B-FC41-1B48-C905-4C94354CDE91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44AFA8FD-86E4-D11F-F6B4-17BEA2252FBC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0CD42EA4-AFE8-31DF-FC2E-09A764B27362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A9F11E12-2C73-41AC-9620-CCB05E5BBEA6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32ACEE59-1609-89A4-EB3D-8D44955F24D9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BBDB08D7-A7E3-FE69-5520-6BB90FFD5FBB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C619BEDF-98C2-AAF5-EB0C-90245672C2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15CFB436-5E2C-774C-F30C-1C71464E831C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9F11B4CA-E9D9-D6F6-E36F-E10AA94829AD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0945A588-3B24-8DDC-ED61-F243782947E1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C279F654-8585-8A0B-8E65-C6C9037D69C3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B3C6563F-B3CC-56DD-B81E-3081FA0243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7397ABC2-8C79-BB4F-1C3D-0CF5C13177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26D1D2F0-4FA7-4CAE-9DFE-E75677612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4F21BC37-0596-419A-8AC4-811927809F7D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5DFD2855-5B00-AAD1-60D8-E42BC04FA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DEF1AAFF-3715-755E-133A-587AF8331AC2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3F28885F-AA1D-FE97-DC68-6411B466161B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223EF0BC-6326-96C0-97F5-53375C7FE2F3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14F11AAF-E69F-C4EA-5507-E9E78FB63019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30B9D7AE-9FAA-E401-4A47-B399D9476EAD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ACB68099-679D-DBAD-6F66-04E463358707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BCDC5E3-7271-4F3D-B58E-5F83061AD1AE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1CCAB841-A514-7725-A200-42F79B62A0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985C106-38DE-BD6D-D219-06EFD0B36E1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F0D809FD-7ADB-9482-78CB-C55324F479F1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5F8905FD-A400-5E13-1444-3F1D48EB43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D31F9B81-9730-754B-52F0-9FC213C5A023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D193ACDE-3CDA-E541-5EFF-F226D2BD7F75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E59F4512-4484-46FA-B522-DA96ADD8E0E3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23CEE00B-6879-2AC1-B4D0-B99F9E0743A8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AED68785-7E8D-E5DD-D48A-C3F4C42B99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4E821AFE-BBC8-7531-300F-2ED801867DFA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3F860DA5-9D88-4D44-F8DA-B89F4648BB30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CC1EE4E5-5448-4394-850F-FAAB75D5D73D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CC16C78C-A270-B0ED-D5B4-68CC72464E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7F31DD8A-9CA3-4737-A1C7-11EFCB6B762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03F6FF46-9D86-45CD-0898-95775C9B97FB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A0D8446C-8ED2-5498-93EC-64B7850B2A82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7893A622-E9E6-8A25-0D91-35A0F02561E9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3374E102-E702-3F70-D476-51CE387A6063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0532672-51FE-67D2-5998-BC1AC12390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D7FE06A1-D55C-F332-B6B5-895985C9F1AE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5059EAFC-A902-3CE3-FF0A-1C5D883007D2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AFA40732-FFDB-33FD-6C20-B0F4AD72A0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983F0ABA-28A4-666D-7418-0BFB647E08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A7BB7C7F-60F2-FC75-4EBC-7D75183F69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425AA904-8FFA-4D8C-B131-B3096CA2D332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0C017BF7-FEE2-B177-6F27-0536F5EA9BDD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400CE3CC-F7BB-C7D6-FE69-6315FBF83FC3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D1267FA3-0F8A-925F-4695-10B6FE4C74FD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AD9155DD-9ACB-D6FA-129F-82A4F480EC52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298D8D87-D959-0E93-E1A0-2EFE209899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BC06A28F-AB6A-135D-5D89-C19C6434A874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ACC47655-2A59-EAB0-B5D4-CC964BA0B6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AB5AF581-E627-EB1F-E203-778215A9B4A6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E1F376B0-624F-4056-9170-BEAA4A02CF86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902317D4-437E-77D1-31A1-6D0FE85B06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37D48CBD-D23A-ECDE-0745-0F8054DC3C8E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909FDE0B-FDC8-1F32-A048-FB14C639EE2F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3696E079-3C28-25B3-0E36-F77B531B2DA2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2A6BAE57-EF12-F89F-3BFE-369C5CBC4229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732A6784-55AD-4B2F-B968-83865319FF94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11E41A21-4460-3AF5-2438-9FD9693268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D0E30B68-C7F5-D413-2196-A900D1EC35B4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978317EC-2C38-5748-DD3A-5A2076C4E0ED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BDA6633C-721F-A7BF-4850-B47A37FAA8F9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DA9AB98D-5E17-55B7-50D6-3F0FC1E4E4D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5F9E4B91-C8E0-3593-2416-27D3BBB73C44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65F31E5D-994C-51E8-11E3-EC1A1913C4B1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57363E1D-1D2C-6172-7025-8A4D73E9AD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34415ED1-1D93-C255-7D3F-CCD2FE892752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39FD9F79-FC63-B163-7B1C-E58A708787CF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D6CB8743-6639-44B8-D5D4-B29C6A8D0BE9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93D6BD47-58F8-4FBF-8E65-A03EEBE612F0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0043A5D2-679A-8F75-6A06-4AB7A335F6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56433B3F-71B6-A8CC-6330-BE7F674779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897F26FA-3220-D10D-8D3E-5C571E053338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CF1423C2-119F-4001-F804-C79358A79CF1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02E4B0F2-1AE6-D799-FACA-C1B6A2279282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DBB9B8FF-A069-E53B-44CD-1F9E5DBF5375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4547A761-2A59-677C-DD1E-190906A3B683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CB735219-233B-B99F-A3DA-6776759E829C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E4F26ACE-070E-A93D-E975-F68ADAF6CF39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37A1B6C3-02AB-4C2A-84DE-168A6AB53F4B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078E3B4E-770E-64C4-E479-ABB2F45A6C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AF6A1D98-1881-D918-2ACE-72721FE31DCE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39790C41-9420-4439-16B4-43AAE919CEE6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D1E2CF95-A69F-1004-2479-DD1032A640F3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E2FC804F-A819-6852-7361-5F3F73DD95FD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87469648-C39B-FEE5-2B3D-400EFD5C6A42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574963CC-10B8-A80D-7414-AB19417F2D0F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C65DF325-EEDF-2DF9-AD37-03532F888461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0AEF7758-EE8D-4539-A3CD-36CE0E283D53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D7B44F3C-726E-DB09-B600-8D398F2B62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A4AC155C-2AED-A227-EC4B-EC6F6B703A69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A4DED0B7-01EA-06F2-CE7E-9CB080659B08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A18C58BF-C5DE-9F95-A60E-7D6C217A8A31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519F9EDC-D977-EA16-C80A-34C5E4981AD1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81678013-43B0-4A9D-9369-4D604C0ED08F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64FD67A0-9F33-AEDB-BD27-6779F80B6545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235707E5-3FF1-EB6A-52BC-AD61BBDF1F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C801C0D2-425E-188B-976E-8BC6C5E5AE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A110FAEC-45A7-3C41-15B7-419940292EA0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103F15ED-5F52-231F-C2C1-BCC242A1C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EA7CBC95-DD8D-7C5A-6FE8-46699A721705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CBE8F1AF-0B97-6D3B-088E-A35C0CEBA0C8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8F0C9C1E-FF2D-E186-7D1E-F8B90B5875EC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6A13BEDF-9132-029B-F074-EFC6DF41C934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FEF4DFDC-B2F8-668F-BF7E-5D0DED942AB0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4F6820D1-FBDB-A99E-71B4-262E98F5E1EA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160F421F-9606-A44A-C171-DF8CC0715011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62769A1C-DD58-E590-51E1-1DFF054706C1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542FB262-688F-D071-69D6-C6322F823D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FFF9683A-8E63-42AD-AEA1-5C82B237B31C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73FE1D7F-1B4B-073C-36AF-DD9EEA630A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4B5D80B8-73A4-BAD1-486B-1ECA19A2B44C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17ED1357-DEC3-77D5-104A-0AEFF86B375D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B359F00E-33D1-AF71-52C9-F157045D18A4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AC3AF702-543D-5A7A-264F-AAF3985C7EB7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2DD2086C-70B5-94DD-66DB-3387C246FA74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F18E91C1-6A25-A8F9-AC0A-655FD9D0935F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0D9A8E8A-8698-9DA0-D130-1AD2A2DD0B95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3C22A393-F77F-3D94-7822-38F0CBF6B1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D0789559-B688-47C4-AFB4-5D87D94CF7E5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018BA3DB-22F4-DADF-23C1-7378D5563FD1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C958F7EF-7745-C052-0239-BAEC704568E5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5EA8F75D-F105-8595-7335-F1C6861CBE94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D465FA44-7BA1-2501-22EA-AD7D69ED160F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1AB59079-8897-6272-8E4D-DF12FA80A517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1AAAC665-7815-3920-2931-DBB230C1668B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1BD90AA7-0A0A-2A76-E6CB-DA67F3D96B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37AA6AF1-88E1-47E6-A573-68A3D90482B5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363B1327-D44E-4A39-8F0B-2B95CDC17C5D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03C78E2D-DDAB-D4F8-0C5F-838DE0A0EB07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D703F709-6D9F-763A-D5F0-EC7BEEE90E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341256FF-150D-0B3A-85B5-73C8607F966F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21D045DF-8DEA-DB7A-392B-6C4793CA2874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A8126048-87A2-7703-1ECF-FC413B1646FD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1B62DC5C-09BF-C968-E721-C6D3441D05B6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2A8B5698-5841-463A-ADD3-1EDAC9AE8848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1B64AB9F-DF7D-4C1B-F3E0-84DA0AE136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6206E31D-A133-B80E-F500-D5E90E727AB5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D288A360-0FB7-90BC-3898-0292F22ED487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1F647A66-6224-1933-461D-ABBE62D2BD31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462821E1-D39D-9C25-3A21-A833746267AE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071680EB-6591-2767-315D-051868A49E97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336CD734-7DBC-884B-6ACA-5AB31FA232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8AB8B4FD-46F5-EAF1-1F53-B7746F1A3491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BB71EC2D-8B83-8B8B-DC42-AC6B51716FF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69F7A1C8-E43D-49BC-9C2A-5896A44687D2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CDB59B7A-CEF5-BAC7-62B6-6ABFC748C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43E90913-B95E-4916-91D6-8F8A69D32DEA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D31145B3-63C9-5D13-0034-79B8F772FBE2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6E85BB5F-1611-C78F-4CE5-DDFBB91EFB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C20733DF-7484-1D58-D868-E5101B8B7F0B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53B3CED1-08AC-919F-99D8-8E98E055CFB0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B92E28DA-BDAA-4C60-84B1-9324D7586624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DDB10632-022E-2D5B-2CC3-B6C745FABE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7FB2FA15-87BD-1F3C-BAB5-734A949D7D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9F3F4631-2856-3CD2-1690-3749DCAFE33A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808BD041-3150-1DD1-839E-161337F25BA9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7E7F5592-4972-EEDE-4A4C-A2129467C268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E225BB11-429A-3333-43AE-7239E92820D6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704974DE-3F62-3AB8-5345-2B07E8DBA631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7691A222-E890-D00C-C036-DD6D71B0DD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7B3020DC-671A-807B-F5BB-ED5686194D57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152B9462-483E-4C13-B455-0C9AADD7E91D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833326FC-60EA-A633-F5C4-E50CC937064F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3C49235A-478C-438D-C2AA-8DA4F6C06DA1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7D5A1F71-91D5-476F-4BC6-1D384D5F781E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1581156A-4F89-7387-8ECD-F17990B4D48E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E4A02D97-15A5-BAC4-508A-460BB26B88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D356A419-2AFC-5F8E-7354-BBDD2A07AD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F68ED271-7F8A-C7E3-412D-881A7FCD1E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ED17500F-BB6B-E32E-267B-95487B10112F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9C31CA1B-425E-95B7-2669-A1C96C4CEEF5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040C360F-839B-CE33-33FB-B5D723310AFF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2535AAC5-53F1-1397-0DE4-3FF8F0C07E44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45E952C7-8731-E556-A307-91B157D0216A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C327730E-041D-D628-D2A8-5B2859F21068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33A98F4B-48A4-4154-BF88-126F6B0862F1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8377070C-708E-CE81-E278-5CA463AE8822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B6D58FC0-701A-A360-916B-EF90228DD8D7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B0CF5941-E535-530F-992A-33DBA21513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A7C1F60B-4A1D-71C1-A957-F7F71297C88E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072C1168-1AF8-2B3B-47D9-36FCEC94ADCF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220427D2-A25B-1631-9DEF-73F14703952C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AAE42B96-FE13-A6DB-17B2-20A26D5CF251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94583447-B272-099A-E16C-7036486E39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DEF2CBEE-9326-FD8A-1A3F-BCC9AF6269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D78E92CD-71DF-4E0E-BD79-EE7796FC817B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B1C8EAB6-F71D-2EF0-7314-7630BD303F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4142009D-35C6-1757-FDD4-E3A9A2A7265D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695C0610-7B5C-5893-419C-EC2E667AE32E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BD01586B-2CF0-2231-9CFA-B5A6446B9BF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AD3028BB-57B9-B546-745B-E650B37CAA27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7A3C7D9A-D252-C21C-96CD-8B8B28AA730B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DC750E0B-1B39-A245-7715-D7C7C6C2F2AD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D90767E8-02C0-4002-93EB-ECE67E35B9B9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12940F21-EA5C-3F51-047D-381DF3EAD1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FA81FEA6-BD15-CB21-B9FE-26525ECB4D2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1ED5D2F0-2098-E786-F93A-C70FD2041621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D93D3029-742B-328F-DF9B-06FFC47F72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D725FB4F-7DE9-CF92-CCBA-EA8D48C0A4F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99863784-B34A-B902-A20D-0F42FBFE1D2D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3EAFA47C-4B4D-4265-B6F6-11F7A04CF646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5369745F-F9FC-CCEB-5B08-205D504271F0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9B420B62-B20B-B809-256F-72097AB31D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C7102CEF-4580-1F23-7E9F-BE3144689FF6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1221604F-FA97-EC65-28E6-2FE5AE11A6CE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56228899-B451-6728-949D-2D81B20FD265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5A723C2C-3A23-BB9B-37C6-81F00A2AB5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9722F7AC-7D83-4D66-8FB1-A2BD913A2EED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D6282698-B040-864D-4CF0-D611BA450C92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69D88EDA-6F9E-8657-61EC-CD6169E6782C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BC50001D-FBF8-DDDC-3A69-38A55C803DF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229E2401-EC4C-8052-BFBB-FFB26481CB49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9FE5DCD8-851A-82AC-D82F-F2410E698E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A4E657DE-95AB-6B6E-346E-1F5CFD57E952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03B69B08-F1D7-D5DA-4F98-6BA97E59B9A6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51BF6BCD-6EAB-145F-7032-816906A004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6D0941EA-EE98-2F90-7CBC-9514E243B5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D7CA51C4-2343-B93D-E0C5-F968CDDBD0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CEECDB7C-27EA-4B8E-963A-EC24F6FFBC7C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F40FFE8F-7555-A21B-F0B9-2E1DCAC91162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35D73510-7667-4536-5D8F-36795EC8E875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8E454D60-E3A3-C4D9-1E20-90A2128496BB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641B7D34-C225-FAB9-2F63-311CF245A191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1B36BE61-D594-2C0A-51FB-1DEDEEE158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A3160E25-8065-6394-FFB7-B656A084F6FD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DEFCDC6F-410A-13D2-A6F8-7122EA3B46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6919C0EE-C9FB-B043-01CD-24BFE6AD1D16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46A32771-D09C-44A6-A09C-7743AC5ECF86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705AC212-2EBE-BEB8-8283-86E2145934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50BC638B-B7C8-B32C-5228-806FBE027570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E449EE7C-F455-34BB-714E-5A00F98CCE5D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9E867AA8-4550-443F-B2B9-2B15EB399331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C1C1C137-4038-1CBF-36D1-0C206D08402C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5548EF20-7F9C-4E88-8BF6-B2D5590D151A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3A29A4C7-95B3-86CD-2E1F-FE0BF6B8C4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CF69E349-3D29-0439-C634-A34466BC14A5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403E89D0-D374-B3BD-DF4C-B08D36E929CE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C78DABA3-94FC-B429-BD3A-5FD6F800563C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5E57A3F1-5BBF-9B01-BF2D-087AC12F952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F22D41E5-5A67-34AA-22F8-3B5FCCF8F600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EF668D05-9616-4D12-96B1-D15DC21A4C8D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9982C37D-D658-DDB4-ADD5-DE43747EE5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B6E7A64F-3980-E993-2946-0FD63B3CDFBC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B3E250FC-0F84-743C-0406-3A9B99C5B470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C4F6D03C-C127-B8EE-F3E0-E5D4C7DEB610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656AF37C-83AE-49E0-A174-16B5104AFEE5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831C1EE6-24AD-1CD6-AE66-5413F7F204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1D5FBFFE-F6C5-71B0-5965-C840DF47ED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325E1135-B577-B5C5-3154-E30A294D3C74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E42811B1-3CE7-504E-216B-8E75B0D6FC0F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388E9675-5D27-8081-467A-B8E046BD9AD2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1CDD8380-4FC0-2EAD-DA13-7D7C46A979A8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62C4AD1A-535B-586C-7B8C-9352472A2F89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AFD355B0-A667-AAEC-0BCF-FB77E0B25954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EFF6682F-3757-898D-AC0F-D846E35525A9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42AB8E43-7253-4A1C-A9FA-B5DBE570F4C0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13283A6A-66BF-3E30-A58F-84E3F0C699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E90B68E4-A10A-C1C3-41B5-8D5C978D81BD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EBCEE659-6BC5-82F2-0E6F-30FB46FA8445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32AE24C3-1B2B-6CA3-6452-4B4B78954A87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AB3EBC7B-2F1B-4E97-B7A1-1CFCDF0EEF32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EE77B217-2F37-1AF3-5C3C-DE1C3119028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59D89812-46E0-188A-E48E-3B4A87D052F8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AB491433-FC34-BBCD-80BA-42C302782C35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148BB084-9CCF-44D3-B54F-43217CC1C441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604F131B-607E-832F-3FFF-91C168703D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99936A76-F83D-3CA1-96CF-9C97604E2E23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0C998423-453E-FCF4-B29B-F03E4DE76517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C2291099-2897-7A76-4218-E2CC9562673D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07EA1ACE-C6E8-E617-30C4-46611ADE3F39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3857885B-E516-4AF4-B9DD-21F393AE35E2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D90736A9-08BA-F628-335B-4732A9253632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AB4BB7CB-31E4-69ED-FA36-7338C3E0C4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FEAFC561-DA0B-7FF6-0CD2-7209461576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4A421564-D371-29C4-01C9-91513FCD5F4D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C89EB04B-376D-29CF-F7C8-757DF1C862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09CD1CF8-B31E-A337-9375-AD6A04797F6D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12447547-DE34-45F5-E81D-3F24E4EDAFCA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790498FC-EB1B-4AF0-9DB6-2D5740784C84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25A3884F-7786-7051-E613-68E912899450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9AA47F6A-7A82-3014-CA4F-C9CA645C3FDC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0BA797CA-2314-06E0-FFF8-3675D477190A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94779473-1D3E-A2E4-38A4-479E0FD0D0B9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D55A5E31-973F-814A-E4C4-16733D45F098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3BAEF04F-20D6-66C0-24A4-466CD5B80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7CE2DAB7-D9EF-4C29-A7A9-0B94AA9EBB28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EAFA3939-7684-5122-C6F6-4D7266CD4D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6BA5A417-ADD9-F356-CCC6-03896EEF34FA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64C80761-C0F2-CC59-DFD4-2B474A16C50C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498B5F39-9B3A-5836-3515-E118339B548F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B6CDC8C3-C8D3-8843-80FF-91960F968CDF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7945A7C3-AD36-41CC-C8FF-7EA264605F11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4283DB09-B292-0C7B-735B-EDE1F15EB8EE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A694BD5B-B11F-3DD4-9D4C-D8B08B2DF43A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D21E38A3-1E97-0054-D56B-0A2AF28DC7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9AF8275B-6F52-4DAB-B2D2-40F755098D71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64C8705F-BF57-4306-79F7-68BBD0E25B87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6B22FE23-42EE-8754-1E7D-B680229FC690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C1B8F96D-2B32-3083-EBE6-7102DB5CB025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283031BF-1018-21AE-D175-83B63285D73E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28FFEC94-D299-803C-D2C3-734244E42E24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3D68036F-2BAD-0DCD-ADEC-A9E81EEC2357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EE1751BC-AC74-8F69-6E9E-8DD91EA3D3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5ACD2F9B-8A61-4BD9-9C00-F58F12F8FAD9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5563DA3B-BC5E-4F3B-838A-EC70EEAE514B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863848A2-301A-4596-0A26-EF08FC72A1E3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83E486E9-AD06-E075-D039-3BB2E37035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A550F020-983E-FFC6-3059-159CB6C332B6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92DC92D6-D49A-C76E-4A1B-E0752B6CBAF7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5F09828D-844D-B6A2-1EE3-BA50CBB31F0D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8B11C1E3-648B-3063-084B-08976A28B790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9C546365-1BBB-4689-8D64-8AA233CD01AB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3E3BD5BE-A1C4-6778-F8B0-6C569F3E8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7AA22D03-ECD3-463F-E2B9-5B32916514B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F6D899DA-7DD6-D4F5-B1D8-391EC77E2F12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032FFC4B-BB7D-2382-BE20-FBDF9D3E3BDD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5ED7C356-7002-3A39-A16F-EDB4E4669864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797314AB-CB78-DF44-C452-C49B2AB02600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8BFAA087-18EF-22F0-3A4F-DCF3688CF2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DC77878D-E34F-AC3B-EBE6-1CE0461CD800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C1B1D43F-2886-28ED-D368-E8006EED3088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F2E06547-0DF4-4C27-8FB5-8AFE2FE46037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B7C94208-5911-3CAD-EE85-4941FCA19E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628A7CBC-6C48-7C3F-2B5C-AA77CB8C5274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44D0B5E7-0D6B-6D39-3CBF-265D1C494B8A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1D18DA93-6A7B-28BA-46AF-A59BC36F32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6C971E10-CE4F-6449-A29D-D0EB0D3E2F8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0EFF9A06-45CA-2587-9BAA-A6E46C5F0CF5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05E6C492-9AF3-4005-B5D6-F1C1F824789C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B54BCE69-63D7-2E7C-2A83-5EBB8F3299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97669E63-088C-66E0-919D-1EF9C75536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413E83D9-8142-C81C-87C7-39E06D5E8B49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ECA39862-838B-6BB5-607C-C9B205D6F416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53AF22F0-2FE8-209F-F2E8-65D07E11A29E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56EC6D29-5F9A-12C0-277B-0553F688D74D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6E70AE5D-54EE-4A71-2955-22C0993447B8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6A112884-0BE0-9C1D-00B8-DC05BD862E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87D82E68-5436-0EB9-E755-C98BEABE006A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6915BD96-286E-459D-8F1E-E50D0BC64235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64F401A7-5596-6D77-6A82-BC5313454765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CB3E88D0-7A8D-C890-DE03-745C8D8BAFA5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1DD1918A-CFCA-9EE4-2F3D-3C9239661875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F3E017F0-2B53-6B13-F30C-7A0D03AEF989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D5AF8CB0-0307-FFB3-D8D7-6F67A01D36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868BB703-4EEE-A35C-7634-153657AADB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A5490B02-7752-CF39-436D-117347922C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95D05B09-EA2F-3A5A-9BE0-2F28E4BC69B0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B80018CF-E52F-F18A-5C67-56568004312E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D5617190-07CB-2954-57C8-2CE31083773D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85E6F769-D52D-37B0-8879-C430B98AA146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D1DA67ED-6906-C5E5-8B4A-4FFD6A097617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9FFC010F-DABB-D45A-3287-0F92D7331FFB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270C971D-ABBD-40D8-8E60-A8B177B5A1FC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858B1A2E-4B12-183A-39CB-DC12B5330A21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32E37213-98EF-8498-5129-A7416FEE7AE2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816A5702-24C6-0749-B5F6-5FEF4CB37C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6505DE78-3179-647A-C82B-1ABFE28C2DF1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C00297A4-7EEE-B344-A76F-E30A9A5E660C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7231080E-D6D4-C05A-5DA9-8F83E05B7861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1AB9F22D-7B27-2110-312F-B65363CE7D5B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50D3C36D-23F0-0EC4-FE22-65B7EED7BD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15C5DE9C-0E27-8652-DD53-1645924903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8446F651-3467-446A-94CB-5E4F79AF6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202C34F2-4F79-4845-8CBB-2CD7E5EA8403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205F1C82-D21B-4CA3-B90A-D8CA34C3D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08364990-2F8F-46E6-B9D7-FDD190071D49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F304B97E-B1AC-0DBE-14D1-2147C04979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B814A57D-956B-47BB-7E66-1CB823DC3458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E3FD9C5A-820A-4E2A-505D-E38D648943DD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32269577-9B5C-A95F-AAD9-9C149D4FE0B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3DE0AE6F-4DD5-9CAD-30DB-A8800C64D429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DC375471-1A7A-5CCB-E103-19A23D252FF1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8FD82E6F-2BBB-2020-AECE-9A9A30FEFB7A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98CB2174-6539-4D33-9D51-676D312CF345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A8D3FC52-97FC-BFE9-7A8E-0EED356060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DB1C1221-47F2-FBA5-FB94-1D2F78ECB7C6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880C5094-EA11-A000-213B-7EE359A418F7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2E979E45-121E-88AE-275F-93ED33FD95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9C1EE591-2F39-9AF2-924B-800E550746B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4A1844FB-FDA1-63BA-22DF-2BAF4ED26AC8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88427053-EE0C-434E-B77B-27AD4C33AAEF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7C230E2A-6AC9-10C3-D671-C55F6523010A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9BC54B75-A96A-7697-2252-C6E23346F1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98A04863-75B2-4478-C194-498E7893C946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CA9846A3-23D4-ED1E-4A38-334289FA2F6B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E78FEBCE-635B-E4B9-8652-16D222B65EE6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8CA7F9A4-B593-C624-9880-82516ADA2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478FBDA7-BBDD-43A7-B848-D744F5E70433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6BBA2A6A-C418-67A9-3A4A-F2D5B47FE075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EB663F40-C5B3-4250-8091-345909950906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0B9DAC55-60DF-A19B-B72E-19612EAA7EFE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1E7C4A77-FBD9-F4CD-F798-FD5BA6F465F5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926D33E8-B670-FDF7-CDAF-6E9E6EE2DC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934291ED-09FD-E716-A157-DCFF40CD7119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A36D75CA-5E33-06BC-6B15-837F3A2A5BC6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BC3D6A64-8FE2-C0A6-404D-B2060F982E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E1E8D8A2-DB15-9BD0-BF35-AA413EDF0C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85024E46-79EF-8824-8DE6-72440AE18B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DA5D3762-FAF6-46F3-B20A-A7AABC497E9D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BA4A6474-AAED-9587-28D1-813C15379F5A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2E783DC0-FDCB-5A32-C790-BA0A5AB210B3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FFC7E0FB-B347-547F-9604-605094D3D2A3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29410028-DA38-B4A5-50A9-162AD8C3B210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5748E562-CBC5-7319-1BE5-208192E23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CE05D26B-F35C-7F31-4BCB-737088377A3E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D79D1EF2-A76D-3FB1-9562-339948017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B3ACD815-78F7-24D5-7328-6A220D98B719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33225113-A907-403B-A5C2-42F664649EB1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80C7B2F4-3040-FDFE-85DF-3BB33CB84D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25CB7FA9-CA87-91D5-1396-247776955939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5D2D0F5A-9590-6272-7BFA-0C4A51CDE6A4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6195F9B8-18AB-AAE1-37C5-9CD2FE94C2B9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E2FC8BFB-7582-5547-95A1-CAA5A1329B3C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13937FCD-02A0-4D3F-9ECF-3A4EFDBD0DC4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92CE7932-0AF2-7F52-1A69-40FEBB9CB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78BC4098-C139-61D4-E680-66E965934C8C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6C4A0135-74AD-46F8-63D7-9042A6240FB3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0320FB85-DF4C-4C65-5009-78312EDA843B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47CF90FA-1476-A603-08B1-338F7702A48C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3E5FA412-47F2-6C3A-1547-DFC0F8FC5479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6E1C1ACF-EA71-A959-7A88-3A83E4DEE178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4632CEBE-83EA-8604-BABA-B0FC13E4B7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E6976185-6C9B-7B4E-8346-5386D7C3371F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235D06FD-8BDF-51B7-F319-89CB88954832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397122D6-6BD7-83F7-3488-908B50B580B9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60B9F6EB-24CC-427D-B4EE-E61861EA299F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1A1FA908-63F2-3C54-DC2D-C10617BD46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E53F6DF1-D2BB-7946-B604-4FBBD98BEC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7B41F3C7-FD0B-BE6B-3754-94E7A9A48964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C1E9308E-2A26-37C8-D541-F7CFD58E4796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C19DB02E-4AE8-383C-85FF-8915F92F4938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EA02DE10-1C81-6418-EF34-649DAA258D4F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55FC36EB-C7FB-5606-BD7B-E6FF49A664D8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E9FCB9CE-8047-162A-E901-D126F289B04B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F5ACE392-B6A2-0534-CAE9-22A694F584D4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F8027515-4FB7-4CD2-AC20-90CC3AFEDC9B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7D56AA9E-BC15-9A3B-9427-4569CFE1EC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82CF687F-FEA4-CC3C-4F4C-B9162538F335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D13A7B28-631B-FC68-238D-C3C46C14AB75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6E0AB493-4778-CBAC-D64F-2595B7982509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B0BB9E68-14A0-C559-E7A8-1929FA5F251A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03C8AB7E-648B-6587-3BD7-95B96AA8D54D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BE65F38B-A3B7-1974-B3C9-F63BF20C0C34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935F29AF-CE2B-4714-73D7-2A59C363F8AF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7BBE07FB-6191-4315-A6B9-8EECB23A72D4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13C8DAA2-12B4-9873-DF24-84E5E767BD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92A5A2B3-1C75-0141-DE0D-DA7AA5EA5FC9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95F5EDDA-1131-1F18-B049-F6290C619C01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AD9150B5-1815-9862-CA46-86D2887347B6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5B63946F-006C-F849-80B7-5C634DCB12B4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A8C3C24A-E2E7-47CE-8987-F34892815F6B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0231F0BA-5887-000B-4326-374CB801700F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F539489C-7992-31CE-C01D-7BEFE3A2C5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325D4058-D399-2CFA-E6BF-ABE6F8EA10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91AAD452-BBEE-66DC-75E4-652E5E75865A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D96F02B8-338C-19B2-A342-E8F93BBB0C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DC8DE8B6-B630-2673-CB3C-B002713E87A8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F61619BB-866E-68CE-0E98-16EF58319FA3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B0FCDFCF-C2B9-D9E4-07A4-07A7AAE76F19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B5321A6F-D424-DD65-138E-E7AB97204393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2851FED7-FC62-BABE-E507-B6A634736B69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165363E9-FF32-CB12-06C9-7170A7EC90EA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A8378751-BBF2-8817-A1DE-4DA396AFC1CD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FD12910F-311C-424E-A170-F41150B5979C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8B2FED76-2CD2-0793-F49D-F7C6DDC702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19E7B4AD-EFAB-4858-9E10-C2D894D794E7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EDF9CBF6-05BB-FE50-571C-7339794D2A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7C6201E2-03B0-9EC0-1EB7-24EE54B822D5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6AEFB669-862F-9590-17D5-C511D679B212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3DF20875-F20A-FDB6-CCF0-66F2CCB1F65C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8A043597-254D-DB00-F929-B98363C69724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0B412069-389F-2733-8A89-CB7C1A442056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94B99304-431A-EA18-43CF-921D7E457985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F758259F-9ECD-E98D-39DE-04FA9F51BEF1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34588D49-00AF-005D-AD26-8F5568AD84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63CF3C17-BEE2-4A56-9FE0-5648E736B0FD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A38017CB-398D-2EBB-C8D6-F3CE60CDE183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534E8C87-B293-B222-882C-75E3D06AE2AB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A5235782-9E1B-FD27-28C1-4F776D622298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39177D41-429B-CA83-B30D-9F5D32B896A7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7F3B61EC-C866-B71C-2719-BBBA9FCAFDBB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CFA36BF4-9E28-14A1-88C5-D211A82260EB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AD7F7258-7117-0227-6DE4-31F79302E3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8CB34542-AFBD-4953-9EAA-050997B90475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529C5DDF-37DF-44EF-8675-1D4DECB291CB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B73AFB47-65A3-3FFB-9424-8867636A5A30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58D933F1-6A8E-DCAA-93F9-53F64551B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249D7496-4B0B-D234-F137-A56F68407A18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0F92A6E6-A761-8352-D479-B1B9CAD3DCC3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B47C477C-1BBF-0777-4480-8D27F3F49623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FEC6C152-6FB3-3397-19A6-02DB5B573243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1A9819D2-74C8-431E-ACF9-2EC6A1D44DE5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6805C98D-7890-ECB1-0A26-F7793DBF5B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5367A43D-8935-C81B-07C3-7CBCAF072827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3CFFD9EA-681B-49A1-6C1D-080EE76568D7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E7304631-E99F-48AE-D5E9-8376CBBA9D34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5D81B966-E002-EB5C-D367-2328DA45CD31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1B75D7DC-6A36-DD74-2CB2-44A91F072B9C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6F7015D2-C1DD-699B-B9D8-94E5641745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7C97A41F-0EE0-76DE-2C48-C9F1B1C9F551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7935CDF1-C0C7-5D17-BC58-75F8F5722A30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424B0528-610C-4124-885B-11E611320517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6F7CA5F2-E6D1-D9CF-5017-8D7E460904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1724554E-8E7D-053D-964F-CBB6F5415725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2A13F3BA-73D2-253A-384D-B61BEC80960E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A1C80DB2-D85F-C69C-26A8-2A738DAFD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0E2CD783-CB0E-CAEB-C5EF-2AD7642E2BCF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B0ECF5D8-045F-662E-0626-0FCFC38D0876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9AD1DC62-3B8C-44F0-9830-D81EAC7D4F5C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19AB5530-7C2D-F3FF-254E-FC4C2F7923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9C4BE5F7-F976-5355-6A8B-3DF0CAE5DD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D7C3783B-07B3-9436-F215-7BE87C3046FF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9CF847E8-0CE7-F10D-6E1C-89F99A6E9662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CB1AB52A-6BB8-DA5A-D92C-4CCC9F47D6AB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665FC17C-4085-2067-2B97-053AC63CD335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55D78BC2-02B3-7120-EC42-3AB8398E66DD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7DE7439A-D5DB-C1BC-783B-FECB4C991A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183DD855-1D62-6F03-49A0-E630AFF40DD4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152AD4BC-97A3-44B3-B41E-2F9C3EED57EC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8B43D679-DC21-0A88-CCEE-0EDB393D74CE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CA6DC839-B073-042C-845E-C73B478D9F23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B2533992-F15A-9C78-1E93-110A1E5411D4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7ADEE2B5-04F5-BDB2-2BEF-61AFDDAE272E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2F49B8E3-15D8-7FE0-A19C-02704B075B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6ED01092-3E8C-05F8-BC72-9D7970D66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D6261A5E-3DBA-2267-230C-4E3E149866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D7D86283-6DB7-DF37-5A05-1A2484EB3228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497E0FD7-8AC0-7736-B1E9-5C9CEE40665E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0282AF28-B27B-13E4-93ED-30EC01B416A7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AB05F232-30CA-78DF-4C5A-E0E078AE9CF7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DDF04368-09EF-9538-1782-62AC8A005754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B62642FD-8C7D-28C4-5343-13766FF5679D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94368935-A001-4FB2-8E61-CFB8DD4732BD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3AB3D122-F409-D920-6CBF-0E1C8DB68AA7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79E24346-63E5-94AE-5C78-5E92F3ED6B30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2303C145-D882-3E17-2D0B-89678AEF5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5B415687-8E58-576E-E0DF-DA5166F2FCDF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5A475167-EFEA-0E65-76AA-D36F1FEBD1EC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8EF67B11-ED02-AB96-B3DC-9094DCA14AF1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9354A22E-195A-F63F-B805-93010E71CBC5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80D8F44C-BAA3-DB9D-EE18-B729172944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3AE629D1-F5F6-DEEA-B214-E5065EC6A7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297371F5-4BBF-4A12-A876-BD84B9D51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909FC38-C92F-4C5D-A97E-96E7993B46BA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26E8DC1F-8E5C-B382-6BA1-3FD49B8323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59F0DC22-4083-0AC5-A9E7-471AF5D88DFA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C1607D66-58B7-8477-0659-8BBD56A56798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7E9BD05A-76A6-53B7-1FB4-F76EF580A283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DA94872A-292D-458E-44A0-F660A0DC375B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2EDA4B4-18D5-4DB3-88AA-0001ACC3390C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523047B0-35A4-7EFE-13A9-A4C069543FFC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C30E223E-9097-4349-A834-85264062358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4274B6EE-AD45-25B0-5F66-AB622B9745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C3695A87-F553-B1B9-4A00-CE70FFEEADEB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71D5718D-6032-716A-C9A4-D1F7834A20AF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A9780886-B343-9F77-BD85-A108BC64F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4D1208B1-B4BF-1306-D6C1-8ECF1AE9324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CB1018EA-EBEA-9272-3920-90AA2AF4CBD2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4D68A0FB-839E-4837-A84F-2B28802A7E9D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D8799AFB-F39E-5DCA-37F7-378F57B176E4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0208791-FB3C-60A9-C807-75B34A7BE0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65899E0C-BF69-570B-95D7-EFCBCF63465B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BCAA8D67-43C5-BEA3-DAE4-C8425A4C9019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EFFC1AAA-43C0-ED36-1AE1-FE989AE64B68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842E9D31-D85D-36DA-AB36-F33C633819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992AC394-7D41-41DB-A2C3-0F6A4EECC369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5038D57E-C412-B3A8-DEE9-145174FC358D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212B98C2-FA91-ACC1-9363-15DF118447F5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E75D3505-656E-F151-451C-E9E8DA8B8A8A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EA76DA75-72E1-CB53-3C36-28CA4106F7ED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7DD61AAD-5BB8-D211-AB8D-F4BA5AB7A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1398CD1E-7A41-C388-5D3F-BBF38CB9FAC9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A4145AFC-1856-0669-47E5-065644452A31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420FB642-F44B-7543-ECAE-05E4A0FBA5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9774EF4C-6251-28D0-EED4-9F50348D94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935976E9-16AE-3512-8F49-ACCF564DB9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9F049FB5-3CAB-41BE-A67F-A535018C918F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59B5AD0-7DD3-1080-89E8-E99437226E1A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8CF82F48-C081-8405-35EE-6893BE66C4FB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83C94D80-1F67-C055-2807-257558FA22E5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9E28968C-584F-2689-62E5-3DFEA066A5DD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5156622C-4733-DFD8-5E4F-A1DA74C985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B1115661-28EB-355A-B475-0869113BE36A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7C9BD573-661E-87EC-C426-1951D9171B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A05DBDB7-7E30-7660-4997-8C04E998AE37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5EF37396-5B27-4AD0-A939-6641A564CA6A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8D96C9CC-3F4D-B037-F07F-D7EEE482C2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168621F8-5A0B-B998-0689-B8CEC00732F4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A4CD2D11-0FE5-8710-7A9C-28EA424022F8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24D70938-0C66-F4D7-4A0A-4B65672F90E2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EA53A86E-765D-AB5C-564C-4B2D35E0AE90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F5DB5504-1C96-4DF4-A382-5BF331D88C44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E9B738C3-8DC2-1468-0F59-49F4C27F3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05EDD5A1-AEA1-A0A8-E3C3-97CB7858B95E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CB3FF197-02CF-E0AD-A3A5-17029C57797C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A3727756-F6F4-35BC-0D7B-C65E7ABECC0C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37C4FFC4-A4D7-3F05-5FE1-DB15284DFA47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CB75B322-4C8F-8E49-4371-E79DC58F5A0D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1014441B-C7C7-00BB-1EA6-09D8B6C1AA65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77FBC17F-B6DC-56F0-497C-2E27B29C7E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4392639B-F5C5-D076-684C-8478A4BB8FB6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D1391531-CCF8-E6C7-CB84-F4B99DC9222C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ED531C6F-66F6-310F-A829-003B2C05C609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5E88A347-943F-44EE-8008-14EE356535E0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D5686908-81D3-B073-D2BD-5789745A28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F5A224F7-E542-C2B7-B966-DB1DAEB1A5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201701AA-DDD0-2403-262B-52A18E4D196D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BEC69B7B-3F34-39DE-972D-D1F3FCD80A91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1D937974-9C57-B2FF-4FF5-188529815093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53191FD9-A842-E059-4BCF-230C1D980662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B1956C6C-1F11-207F-AB6E-0D2113DBADA5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A6DF59A1-102C-C3AF-D41E-586CD47A4F01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FB13E980-F08F-22C4-46F0-2EC65F91474B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26F52EAD-9972-4BDA-8CA7-8AE002F38EAF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E0C81F18-32DF-2208-472A-E388B03425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622A015F-DB77-3FD9-9829-BC728DC4A0BC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0AF3C2D3-6B38-BB60-D4DF-485D01FC1DEF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7AD61DE8-02F9-8173-C71B-6508934899CF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0660C76C-C427-EA4C-DA65-B6EF1EB5604D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CFAC3D87-BDE9-2C7B-336A-C2AA29119671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34C35080-02FB-5848-8449-61365DCAA9C1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4EA3811E-6BD1-A666-E5EC-8267DEDE5C69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2C30A358-4674-4159-976D-0FFAD221789D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4A71EAAB-9EA4-BD04-9553-288A4D4389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5893DC4C-2D6E-55FC-3D29-51630331B80A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CFD2FF48-E252-C4F4-D77F-0A039BB35E89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4DC35B43-9ADE-12E7-C64A-D5FC01D43D8E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4E89F037-499A-ADC8-A1C4-04B3118FE3B9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38974376-8D02-4B62-961C-F0FE33E96EB8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322C72E1-DA3E-69B5-6873-8AA54410FA4C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177C1277-7C41-2C25-7FF2-A03106C1FE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731D1B52-403D-6B11-ED94-3177D9F322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2F5A38BF-7452-5FEF-ECC4-187CCA2CC153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128EE13B-C3A7-8981-B8EC-CDDA93D8B2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A6FCD273-0B27-A873-86EA-C607E82E3E18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45302B0B-B914-D54C-767E-581748D09399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FE4D432C-95D9-3C34-B9A7-F7B51726280B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245CAFA5-01D2-AA7A-B0B1-BC38E115197D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EA87D8BA-B54A-9488-75F8-906DB21543D9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DD4DFE7D-5F2F-B6D5-B041-BEDF06FEBDCE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4F6EF102-C708-DE71-A4E5-A91BC0D04C67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44C9725C-F8BC-9D7C-2A76-C3FC10A9D776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AFB5A609-C3CF-7FCC-0EA1-8FE3B9C923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B9F0CBBE-E718-46CA-BFC4-F37EBDBF779B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AF8AA192-9445-FD03-9FD4-673177B811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CDB5D00F-3618-3A7B-3423-B7CEB0B657EC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3E8D0DBD-4C32-DF66-0F67-3E56298287B1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27D85F09-B0F9-DB2B-33C3-DE779C996457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78D85CDC-4678-3517-6A64-D26B5E0E2B96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DA708C0F-13A7-0608-69CE-0710B9623DC3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68BEEC8D-AD80-CCAF-A7B9-BACC3111ADC6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7361E212-AF8F-5E6A-86FA-AEC9EB3285A2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16D94F75-DCF9-7D9E-36C0-BC06DBBE1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9358EC2E-4E5D-4A49-9571-4EEC2F165DF1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08F471F7-2CEC-E17F-42C2-311F52B2C06B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EFAAA260-6EC6-CCC2-14AF-1F4DCE7D1B33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589A983A-DF4C-F1E1-5E7B-F994D34C7D53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0331A5ED-3666-8A12-55C8-D85B98283665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BA5851FA-5959-171C-AA02-19366B2EE0EA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F629FDC1-9D91-12F0-4472-65EA2E22930B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EA774D48-3049-962F-8EEF-6262FB9E20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B70910BA-E07F-4B92-B606-00CF7E511073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6A8B9D38-28BB-494C-9951-6C2A415C4294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DEFDE4F7-AFA4-34AD-7DC1-7E150947E9EB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EF1DC285-C24A-B311-047D-DD2AB4E94C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9C71235A-8B3A-FF01-1899-DD393EF12593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DA26E3E1-2F2E-6EBD-9200-E5658395CCFE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0B910238-9D97-3E15-F0A3-3A075D74FA06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84C6845E-379A-BF33-1A6E-D8036A110349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1E67780A-6E3D-4EA5-8E5D-6BC8F826FB6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C25F81E5-B49C-A922-BF57-16D17E503E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2E098D85-9C65-9143-5869-7E1904E781F9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3BC6E242-5FF8-2495-CF75-48DFFBF2FA2C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0EEFFC82-00EA-446D-C675-FE87738E9993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7AA548FC-B14D-01FD-C1A0-4BD2BD7E1CF7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97E39276-811B-C7B3-E9F3-D0B017C9AF5C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DF15979B-E4AA-2BE3-10E4-BA69A3FD47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E1A8D1AF-B777-F9F9-8184-7ECCED252C54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EB3FCE36-13DD-202B-8C82-57455672403B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566C882E-7281-4A7F-87BF-5954FDF1BD81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1C538D7F-43AF-0068-D237-2059644F5E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2C85423B-E862-C21D-F3BB-5E3A5571707E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A040A40A-55CD-9598-C1C4-C6EEC640B132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FA701F0C-62DB-1CE5-0B40-65677FF6AF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470182B2-E63D-1949-5134-703C73EBF270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16B1168D-DE08-12B3-5ACB-41634A13B4D6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657BE7AB-F1DF-422C-911F-EC190CEBE392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16B95953-72AB-5154-6E16-F062136DB2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C7F6027E-4C16-EF9E-320E-6B4AEA67CB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FBA16756-228C-6425-4E0B-2F6AD9566D5C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67D2AF51-809E-D2E7-062E-A49B72BE0D27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618316D1-4930-AE7B-C1B1-59F7AE4C6DEE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B4142F19-AF86-9AC3-0246-9E5B5ED275DF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ABA5B9F2-61BE-88B1-9AA8-C25CC2EB3EA3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664315EF-81BC-F4F3-E0FC-ADC55F9365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8A074177-7C86-D8D1-ECE2-EE8DE7334829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F4C1556D-DD36-4710-91B9-B42E51EB523A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7D378697-83D4-B5ED-497F-BC72D2C4459B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CDAFF965-C5A6-AB05-9FEF-45C5A23E2967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965C295A-8278-176E-DA12-8B8F3DBB27C9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8D420205-4CAC-F59F-8904-0F3D1BC4E7B4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C04500A1-2337-AC0A-4867-813910338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34463D31-AFCF-6F7D-893E-5F0F5F36B0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816A7C0E-45E0-47DA-1436-BBB801650C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9DB39005-0C73-E24A-86EF-6554EBFB2EBF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FF6A16E6-3847-1595-F427-FB4ACF68AD07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3FC83E1A-0781-7E0E-7774-C9F7B05AA205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7553A3F1-A126-F677-C97E-9559CC883402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766782CD-B1BB-DD15-D931-5B1BDACE9562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032565E4-03D4-CCCF-F462-385027A004B5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F77F0E6A-CB2A-44AC-8BF3-B33EDDF05E31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A6B17955-77FF-1B00-E54E-054243D57363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C64D52EC-E43F-FE28-C702-121E5B0858DF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93A183B5-52F7-9CF0-91A0-51F9528A79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B0D8837D-9271-DEE2-13A6-BFE5518F2AF3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BC731CCE-057D-1C10-97C6-DA3EB7E90316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E51B1632-E9FF-2A2D-0FC1-56D5456F2332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93F469DF-01EE-EA63-E146-761AC9D4B031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18323308-CD13-5893-AA71-7ADC41F454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DA948A2A-EE46-728F-1B5A-178A5EB5E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B7B3D61E-8CDF-4501-93F3-916EF3C86761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4F0A27E7-0EE6-0E04-DBEA-82FA573193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458719D3-F9E2-9E94-0954-D358759ABD0C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E504B17A-BA7F-E4AD-C038-1503657B7D11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E0CE7C65-C6A4-64A0-0107-901D933B7431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6D24FE6C-FE8F-AD58-8C3B-06EF5C1CA627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3551D486-512D-08D9-1D51-C5F282CA7393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C44ED92C-ECAF-AB3D-831D-A9D17EBC99F3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E44EE74B-A181-4C05-AAC6-6144CCB190A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E57F4DB3-5D41-1EE1-A60C-AB3891CE29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B8A87053-E191-F1D4-DB44-CE40357D992B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BD0D2CCF-E175-4A9B-2047-E262D2303C3D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67D35993-2F66-62CA-F0AD-14936096D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0503CC58-4A6D-BD8A-A001-FDC774F45E19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36A34B42-B3E4-0E63-DAFB-525195078F8D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1CB70866-DA97-4E48-815B-DC922883C60E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D3A8599E-0986-5B6D-9425-6400A648D093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07B4CF42-D5E5-7B3F-E786-4817518B28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F1030A9C-77FC-D622-9A8D-07B3CD3FE23C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F2A32DFC-9170-240D-74A3-E38C5A4A3B83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15D16E6F-9D2B-05BA-9253-001C98ABD9D3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F5994EC6-60AF-CF56-6BED-05BD8ADB01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47C6FCB2-D501-4CB7-81BB-697F5CE801E4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69A83054-CAF9-30AA-0E3B-7A288F5A00E6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56A24FF2-7563-8181-9E37-39354E43B521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E09DCFEF-FE7D-8A3B-7E32-027CDE2DBC9F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C4E1B70A-2445-421D-9C6B-6C814A4D4A2D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02B646FF-7B60-30A7-B079-F0F607110B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03BEB834-5E8E-1242-DEF3-00D170C6267C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EF66A8EE-3FA0-00DD-FA9E-6A577551C71A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1D3C632B-8791-C1BF-7F0D-5CDF5D1E0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D69988D0-381E-3267-5627-C35B7AB379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32CAD033-9DF9-A53A-7ECE-91A245CAC2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E1F0B868-890E-4073-83BE-10A748FF1C14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7C2DB146-17D9-60DB-AE5A-8D041414EE88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77E62B3A-6720-8514-AC73-6260E6693697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59F67C6A-9832-B989-2B6B-11D6D4FB6D71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60C6D309-A181-6D63-C136-17453D300B19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E99E5A96-D8A0-2241-BF62-DF7B6219A7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94B08B05-1177-726F-F0FC-F4417D2A980D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0FAC1235-A415-1ED7-047E-886C49F1E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1142FB09-A873-4D83-C82E-EAD02E43DBAF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BF5244CB-0134-48D0-907C-553849FD84F0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33043435-A5AD-AC5A-B924-788F450C3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7DFACDE5-F80F-55EB-B51D-3F13E87E2047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2FB0565A-E6EC-5AE2-306F-3D6AAB8307A0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109A3177-E47A-9026-55B3-3412F23E0932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1A57D313-BCA5-1C55-8414-A304DDBCC8D5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5CF13E1A-C725-4A27-B957-03B336393782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AEBC4D09-C81A-AAEA-891E-3C5E5064C3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249F15D4-EEC9-AB84-94A0-44AC6C99705A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39917D24-F4B0-FA18-0CE6-FB74896C0BFA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5CCDC7DA-0093-29AE-A77D-231D352C79C0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D34D1CE8-993C-D4B0-138E-1D85B873845A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E018D031-E4F8-E510-5C3F-BC91A4EFF0A1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EBFA5487-ACBF-2212-DD9A-906855083F49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4AD94DDE-FAF5-B9BA-56AC-700D78259D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664ED8C3-5982-AED0-644B-4ABA43D5DF92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A70BE7B3-7F7C-A9A0-F2FC-422FF7EEFD7C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C383ADE4-67C2-27E7-AF36-7A1A1A3219D3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C5C84BD2-73DB-4D24-B99F-064560732FD5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1E9759E5-7638-880B-6947-FEF8055163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4C260B6C-9B7C-F756-A50A-AD0C30FF33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D14D740E-9846-B589-C071-CAB180627417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A430A6AA-6299-7E2C-D6FD-1E195ED2C006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5BFF0447-2881-1337-E76F-AEEA71D27DD8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DB3669F6-1393-24E4-3D91-49F4009904E3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C35A36E8-98D8-3546-DFAD-84DCAC2BE108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60289599-6E90-6CE3-1D1C-CB6E74A822C6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BBC23479-46F2-B2E8-B7DE-4A3D82214015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6C34983B-20E9-40A8-8B87-4B4DE8C90F68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25AF0E09-FD69-4A8D-7FDB-6583916C21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0A79E786-2635-9100-58BE-6A42A6F0CC92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D0629EA4-C1EA-4922-EBDD-A4E7FD169984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F2547968-66EB-85ED-D3C0-BB7160BBD020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1CA949E3-4712-D4EA-0017-3B8328DFF063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F91A8283-28E0-B36B-896D-EE8FAA2C49AF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A74EA632-E4E7-4A7B-1E77-3C86F9748AA5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56CE9005-AB33-4BAA-8A29-8518049D0538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FB4B1B3F-1DAA-46B7-A418-A84FA84175FA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C6FEC768-B2B1-98C7-027B-D881286E62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D63599B0-71BA-0839-703B-0F6BBB10CEB8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3A84ED2D-9ACA-ED99-0738-651272786EE3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D6581BE1-74FD-90F4-3558-093D7156E0B4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0B5C5E2D-7D6D-1BD4-C1F5-F5CD799EE010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6B1BA93D-97D4-4540-A759-2F445F92B1F0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5D314307-F5E9-9A8B-A374-60E8D2BDF39B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F4F971F9-B280-1C75-85AD-1A868016E5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BA195971-0500-8F47-6279-AC560C77F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6F12D378-8340-DEE8-DECF-3A1AF027B6B6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256F0F7C-A52C-379D-32F9-0968B30929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EF1FB060-F504-BB14-94B4-19A9D2E9A1D2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8FA3BF3B-D8F7-3498-4AE8-A5DAAE6512CA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BD8ECE2C-B0D7-F4E1-8105-D264AABFB37C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BF48BD10-5EC0-0EE0-F6A5-CBDD90A88DE3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04769803-F333-DF1E-D28B-D7A3AB64AB79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9116049F-18E8-1088-4B1F-4D0586D38A36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71EE3D9C-AA8E-BC08-CD54-6E124FA430AC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2B6B6F42-B88C-4B70-1566-FC318924B98E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3086ADCD-CD85-A743-751A-0CC9A31A7D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F1C4A16B-E005-480B-959E-6385A5796A19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4377F26A-63BC-CECB-B54A-9F65A4443D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54E73246-2D50-7783-A75F-EC0B8AF56E83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E8C12C12-1F01-185A-4139-E446F29B892B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6D48B013-81B1-EF4A-FDF5-2E6204B90A17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8B8F1A57-A309-88F7-6A79-41C24A0EA760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D91931B1-BF83-DB8D-B85E-88EC73693DC6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F1A55856-B253-7085-A046-F485623CE239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47A1E723-BC61-E5FA-D568-B25010BE1A5C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F6671D2E-9E59-13D1-C396-7CA197257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160A5F9F-0D41-4260-AAE4-577D60F15D67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8C42A399-4599-2F65-D0B5-927451AA09D3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DAB9C7E2-72D1-FE6D-1D52-113B3ADD58E8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65D3D628-60F0-ABBC-A77A-9040ECFACA32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E12C223D-59A0-FA73-F455-B39F82E23CBA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CD809E9D-C684-3D3B-1433-5A95A4E6AFD7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77F7FA13-435A-5E70-8AA6-8914B5797DBC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FB19A402-35CF-A816-3781-73BDD7859B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10057D12-1B5A-41A1-8D3D-E99EA5BDA872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A43E2A45-D82C-4A0D-A639-C93A3DC0CD43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57F198F9-2D13-4D62-7C21-A3E135493456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75952DA4-2068-34D0-02B9-B3704924BF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33F7D68B-5A7B-B859-B15C-6C28B70716D1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82E026E7-1692-2A26-7460-9B0EDDC3B0EB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47AA58E4-7E83-B142-0818-906030D453E4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30B73143-972C-E26A-9205-3179C5F9DF50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2B5E44F5-6EFA-402F-9D58-CE95E71CB68C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9F25F523-22C1-E92C-B97F-223E7907E8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C854F883-99BB-3463-CE42-2172C17A781E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E3F06A96-EC08-F6FC-5289-5C6249C591A8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96FDDC35-73AE-E787-18A9-F7A71DBA6091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E8613005-9431-7E4B-ED38-F7DCD7C61202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1688E9B8-F94F-9E22-09F8-716BB011289A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3E0EE07B-2062-278D-80A1-174158D8A4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C8FD1B46-EEC7-3F14-0800-5F908A25F1AB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5E28200E-284C-5627-D9EE-474F1E7879BA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FF78E71C-0402-4930-B1E4-CEAC2D10DFA2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06EA30B1-B2BC-A712-2C17-1255C47F43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9C838495-B3C4-336A-BFED-F13585F3743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629983C2-654E-41BB-0772-710ADA84F5F3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11BB063F-7BB9-3F43-DD62-C04C48793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6ED8D138-BA01-2CF3-0F02-37EEAE37A599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E4CF739F-7712-9B5F-FC01-81F7083B1851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200DB669-9F3E-468E-B893-1A5D6CCAAF09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509D9085-3193-617A-1118-6CCFE449CC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C224247C-1240-614F-704F-F7E183484E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E71350AA-B930-630F-839A-D70C771FE39E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6EB881F3-AFF1-3293-4303-C742BE249D29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08ECE1C1-91F3-34C3-33F3-A879B63E695E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6E233F43-C8AC-3F60-63ED-CC08E6EDC4B7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C7B749E2-802E-5617-45E1-7C249308687A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0D0A508E-A8C7-59B3-0F18-C5AC1A5969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FC015066-9874-2FF9-7936-A3D790DE9D90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B60A92E9-6BBB-4A28-9564-5842FE0A0020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5C1B10CF-475B-C7BE-522D-EB22BD6F6626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0357FCBB-B8D1-F485-D707-C7A7924C23D6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913FCE2A-0FEF-B99B-DA2A-3F802FC9B33D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865BC284-BFAC-4467-CFA7-1855495DB42F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F7602535-ED62-9A75-4B89-9CF005FFE1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0CDC0BA4-37F2-302D-8C79-85323DDD69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8EAF5796-8689-9C9A-FE80-B7BFF85DA3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7B91AE3A-2E3F-9C18-31D2-7AD02B9063AE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B7B1B82D-5D74-9473-36D6-52662DA2732E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0E69FACA-67A5-B0AA-EF8B-99789C14D046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B5104EA5-A62B-31D9-61C1-6CD0BF8D8FEA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FAD6234B-B1B1-C479-D4FE-00B456C613FD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9B6730A7-D689-788F-F4E2-1DED6DD5B21A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8FB4DFD9-D583-441E-A201-705CE5B37DE0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EEEEDF67-026A-C28F-5841-DF859C332475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D2A4BE24-B70B-2E75-E5EA-2FA874DE2AB6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7BF9BADD-C538-15E9-60AA-EB113A5A08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15B30FE0-A56B-BF93-166F-8ED96B1DE2C4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71D7256D-8EE3-D66B-3FF5-AE6329749E6C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7E36F752-87AF-9781-09ED-B71C5A36C25E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FD5743FD-F866-AA06-7E7F-B53F1533F5FA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6C2C5BC2-A68C-5C8B-7E06-907C13B368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A3D67F10-4738-0D9B-29CF-B1A5C4D7FC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C45B26CE-11DE-4DDD-87B8-A5D781A86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0DDDF901-FDB2-4D95-8CF8-449C907F04D0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949EC5B1-0BBD-4418-B3D8-7DA305DCE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08D24712-A4E4-49B3-8E5A-D1ECBBC7324B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7FE35431-1EDA-E70E-E821-D582AB1CB5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F3DA337F-63E7-E453-ACC2-48AFB80ADF13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AC20EA05-74D9-6E8C-485E-851ACC104574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8EFF9FBB-20EB-AE66-C79B-9F57D2DFE932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D6DC304A-CDDE-C772-929E-519604FEC70A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E91549CD-3C0B-3CCE-D50E-DFBB201E8BCE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07854A6E-FFD2-397A-F6B6-702ECE29766E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8FA2790F-809E-481B-A731-05B2B11879E5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8487A9C8-EBBF-0334-A19B-A1092A5299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062AD9FA-2476-F30B-12B3-64FC1B903350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56566AE8-6248-B8B1-A765-E2EF7C4118AF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D2C82B18-14D1-7BCC-E754-DCAD1BBEC8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2E9973E1-7744-5D46-05A2-A5E946CF9EAF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B17C0202-7DA4-574D-7CAB-A540589A6BE1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B162CFCA-6788-4360-A343-7FC3706DD5C7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467D58D4-D239-AE24-D2C4-E0FE87075171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8B513B04-E3C5-2C41-A048-DA9C002B0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F3C7620E-9C54-29B3-5C9D-B921E13A27ED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570B0A37-B6FD-5AFB-2CCA-F5EA947344D6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16595AA6-FDFA-051F-8E1B-8CCBA0881F33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D0CE06A5-9F86-0DE7-0DAE-B1BCE6F1E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FD2861BB-E5BD-46ED-9DEF-F900221C0F4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BAC5016C-2B11-122F-FC98-3297F8177F87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673795B1-F7A2-C789-80E7-A73BB25FB192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20331974-BBD0-FDB7-C063-574AE11D6DE0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5186E285-29CB-B56E-A02C-644D43FA3296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A5699E29-1A49-A9F4-74FF-EE21BF54B4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640D2BBB-16B1-6E81-C927-BB2A499BA6DB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127219E4-AF3A-C427-CB8F-5F787929EB73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B7A41463-0B45-16E8-0AD9-72CE7F9660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FAAEC454-ACC6-9AF3-A325-E42E9BE417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AB80FC59-645D-EFE4-E55F-39C74CFE5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4E32FE22-F8D3-4DAA-9BC7-5FF159D544D5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F60DCD56-C40E-AA2A-2F7E-A50395D3C32A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91350914-348E-0214-8BCE-0BBBE53D613E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5BD18047-AD6E-D4DB-3B0E-344D9638CE08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9125D241-CAF4-A4D2-F537-A6FF702A65C8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8B9B4FB0-AF05-9E52-1C25-9D77FA9EFD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6E97929D-C6AB-4248-514C-193C387E4E5D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53644449-32FB-1C4C-E45D-E380CF1685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5C7FF949-EDF4-A535-49F6-273E0518A6E3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C27644D0-79A9-46CB-9368-9D6DA960E072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C6AADEE2-34BC-4DC0-541C-E37AEA29FF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1BAD5409-C328-DF02-396D-D4AB43B06D30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5647900D-6659-1C92-C813-D621B07746EF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96D4098A-7072-0819-CF7D-91E335ED4449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D7AEDE6B-CF81-6AF1-DE40-F693D7FABB3F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8757BE93-9FE9-4145-A09F-FEE82FE06C7D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A8CEFCF3-B32F-79EC-7EF3-332BC88E49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F56F3E76-0364-21DB-C2FE-E5BED9D84CFE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1D3829C1-5655-5178-DA20-AD4F6B4F888F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C0163372-978F-F44F-346C-73C57BA67399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53E2AA67-0EA1-2C50-5BC3-95BCF835EA0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25A9055F-436D-97BA-4C3A-29DCD4480B36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C494321E-2103-EE01-DB8B-AAE07CD331A1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2431C993-0E4D-A0FB-1337-9360D681E1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690A7986-4331-E9F8-B824-F013900DD622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CDD965FA-312E-A4D6-42CD-CCCD505BFE4F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E2B15F83-CB6E-2A38-1D1D-A849CB4135E8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44A8BB8F-2D5C-4D2C-9B41-EDBD1C47D356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D1685AD1-A48B-FA59-5DF2-7B08469DDD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C1FC1A2A-BE67-6C67-DF96-344BAB5C0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0F322400-109A-E5C3-8F74-BB9B1A94E079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6C4F76BB-2C65-D818-8FD2-1C87FCFAC632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0FEA45A5-EC61-4568-4E23-C3736DB28830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EC1A74A2-2223-6F7C-A178-50F003E79FAD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E702D969-12C7-55FD-C373-B7A7F0D84A35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AB6BB07F-ADB1-7E28-5823-7E4A2386EB50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2EAD62D6-69C8-2A43-D65E-3800D0606EA5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42619AAE-D2CA-4D59-8E23-C507DCBC6DB9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AB064DF5-3141-34D8-5806-466F0CD03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5AA3362F-C73F-BA68-A82C-DEEE2BEF346D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537DC87C-F79F-A455-DD10-7A00F455E2EF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DB703A4A-7A9E-26CF-7196-3E26DB007DF2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AE1A4ED7-D491-FFE9-998F-5565D2376DC5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434A30A2-744C-F832-DA0B-80EE1FFAB05C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05BDCB03-2D27-1891-E4B6-7108C9D1291A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3BEC69B0-6FD7-D131-7CD2-4879A5690484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C7866B37-C874-4FC4-A926-9DFB70ED7FC2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F56487C3-B9BC-C685-4FB1-BF4E1DFE94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1AB55043-BB7A-037E-2B91-E8B57BB44C52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DDC98801-19F7-239F-ECDA-57746EAC1B37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28FA0857-18F4-571B-1FE8-A8BDF836A7A5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10B307A3-E7E7-27F5-989A-B2517F1B1CFF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31754F4E-7B3E-4ED3-B1E5-C4BFD319427B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EAE18A6D-31A3-1B7E-FEE7-40949363EE47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64E33356-24D6-DF2F-FAC5-32CCC92329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01853836-1ADB-A984-2DD8-5634435BE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043D6C3B-1731-C5B8-0CCC-1D1C00DFD28E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3F272AA1-EC28-EC6C-42B9-C83A8370D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6FE424F1-F63E-9348-014D-C6AE59BB637E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F159FDC8-ECA3-DB6F-5580-FF5FEE57EA5E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5FCAA70D-2718-A417-1988-7ABB77CE06F7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6B215CDB-7A10-D2BB-423A-6B113C3248DB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61F529E9-4890-FF2A-76F7-EDC0E3E706D8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8F0A2840-3DE7-9C46-1AE0-9A6BDE5371D4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17185C27-CA13-86BC-28CE-54661C86D1E2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4726D138-5BDC-1A38-EBAA-B2C4F640DC45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B7A2D1FE-002E-9601-A26B-55FCBCBEE2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8F62CCB4-F4EF-4435-895F-68297DDB5200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0BB7A3C3-4B4F-CACB-02C5-632B89A5C9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6D82930B-E132-A108-1BE2-ABD5E8AE33CE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F9DC42E6-C2E4-FC59-38A7-3A53DC9E1457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E12EBEF1-09C7-F481-9D0E-704321D89002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E5F4063C-7EB5-33FE-FB3A-A6874EF7660A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052DE155-1763-DFAD-6C36-02A8B8E7E2B6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870994F0-C03D-D3B9-B7FC-DC7374E067D3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AC893E06-6582-2171-1DAC-518B3989BE0B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4FE93884-2F71-2B87-A5FE-9C9FB96D95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609C144B-89BA-4B85-9DB8-6734BC14E4E9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5DE9695D-8EA8-D19D-1E86-7D477686027E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B9EE7735-2D0B-8E9D-C58C-F117A186032A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4ECED7BF-88A0-2B20-0301-6E180F2CE3FA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343B13A5-6694-3181-40D4-5513A989D6FA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2E55003E-C058-510C-5609-6BC945D9229D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A432EBBA-E4A6-00A3-1E31-7C55510D00B1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8C2A4A92-6753-44A1-4B5B-A17F0C9C1F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22D56590-C47A-4B56-9274-E8B823FBBAA3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FCD59A1E-5AB6-494A-801F-6F0E263F2D0D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B990EC9F-DDF9-4F07-E9C5-008EA11FCAE3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5068112A-6738-37A5-5058-9D552B9A86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824B00F7-7326-3B9E-D138-560D7777C8D3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5BFD7127-EABA-14BF-F33F-63A4E28A91F4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7A2AF4D7-3337-FBFB-8939-B5E3A9E8B836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D9FFB1D5-2029-A963-4988-EB9828456E44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0ACEE221-C166-430B-AC9B-B6F29AF824EF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CCF01D13-1B13-46D8-5BF7-11117356FB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BB2D0D5A-3244-862C-CD0B-BEDC8EE0D596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18DE3103-66EB-496D-CCB4-E6C563EF6F9B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F998AAD7-0D00-DBB6-B417-5ED70C833B0D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43CB0647-149C-5F34-4CB4-0D932481059D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926679B9-78B7-C241-5DFE-767540699C6D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3F710CE0-8512-2288-3D78-B1F14B8D99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2B4E3C35-8E9B-75B9-661E-89A8C0911E89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FC71328B-BD97-05F4-DCF2-8B01D1FAD6D0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9CE9301F-A770-4100-BF47-1EF1EE99468C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106A4108-BF8D-3526-DB41-1936632B3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AEA79A5B-93AE-C48F-BBFA-028E026A9AE4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8B3B9482-539D-043F-AE31-697EA8B80497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67DA79A3-76AE-6DD6-4222-C46A48205F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54953CF7-226F-142E-AF96-633FA25196F0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30253121-EE2A-D896-D6C2-C39FBF8D2369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57F8465A-3F1D-4915-B86B-73D869625B48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75112913-1FE1-4EA4-2AF1-2FBD3A8649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C6C7328D-FCBD-D5C0-1008-34F9D82537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ED49AAD0-D889-D27A-44F1-4043F7D7BC93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8D979A5F-7CD5-6104-E5D5-628DF98A4E2A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47BB31D6-CF65-1BBB-F92D-93D37D68BC22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8ADFFA56-3AF6-6F34-319A-E468C06B18DF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BC539F99-5038-20D0-2256-74CEA14EFB0A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92867AFF-F842-2D54-A5E0-F7F236B5C6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D8172855-EDBD-BC04-8730-AC79423099AB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CA3CCDD0-6EDF-46C4-A33E-68F729AC29E7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808E6640-BE0C-F8E1-8B85-2D57537B8DE7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1568BD8F-64D2-5034-6788-4B2ACFE92395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9DF7C358-F8F9-2D52-BF44-64272CDBEC98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14B09094-E972-79F4-8E29-D92AA3D9E860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06A72222-2011-D99A-315D-DE9503747C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A27637F4-939B-2A3C-4A3B-F5EE6A2FDF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975DBE43-A97B-D0A1-6A41-7AEBAEE9E8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D61FE392-8341-590B-E8AA-9E5DC6C90F37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43FC4A97-9DE6-8AAA-D304-7259DA145341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9F5F07EA-B0F6-4D77-9230-AE45E51F6401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0C4AE877-3C60-8A20-5D10-38CEE050E149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8A9300E9-A37B-0B3D-E8E2-97BF56728D14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DA6111BC-6DFF-504D-4526-E43AE037360A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F68BD8B9-CCF6-435F-81EA-67FC4C9E5900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9DF6BD5F-1799-A437-A2DD-256A08F9A29A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590C4EEC-0F0E-1059-A613-914817BF515E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D3579594-EDED-8717-353B-82F12873A4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4B3E5445-6699-EB64-B99D-ABF92FEAE5B7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89E33E5E-D2B1-1061-2D42-CC8B36A2F282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C7883F82-F594-7883-158B-743F527AB26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EC12C014-8501-E38E-0435-B1DE91CB8FBC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5AA2D6B5-6BAC-C641-CA78-8601B8124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DB1CB43A-5C3B-F66E-09FD-DA57B596A4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DE5CE2E3-7887-4B84-AA2D-CBA59A0B4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BD4FBB2C-B8EC-4C64-B302-203D08057701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B953EED8-6C51-1EC7-104D-CE9DB86F59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405D90B-A163-AA3A-ED2E-B48D0732BE46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9F41005E-6816-8E48-6C9D-56D399FA43D1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165BDDC4-4687-E97E-F2D7-69078BB299B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C4F019C1-7554-3547-C659-A307EAC55E98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A642A797-2A41-3BC9-B50C-0B2518E55A5D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43F10A9C-E2DF-8AE5-25D4-21575861069F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A80A10C5-07CF-434A-940D-4273E8C73893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4138CE71-8207-8231-5CB3-90628765FC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77331040-B1A8-566D-C325-4D52A2DF4F20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E442DFA4-7C46-F68D-84EB-F87C1ECFF6AA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E5C0E561-D87C-2D4D-E95D-717130F9E2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CB4054B3-1240-25BC-2A4B-06A2CE3BA30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E9FD485F-629F-D819-046E-AEBBD0E21041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F198B52B-F9F9-4C57-9D17-0584A7F5C4E8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4E188EE5-E851-6F09-0E62-15CC64FE0AE2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93EBCE9C-3486-25AD-7C07-6CEC004B89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2428DDF4-9ED9-C0E8-283B-05BC20981453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6F51F1C5-9031-E2DE-9774-C65E0F9C500F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42B0C5FF-C16B-6ECB-4CA3-C0108CF342DE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D7C68A5E-00A7-5E5A-FE4E-785395AE95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49FB72D6-FC7F-4B4C-AA69-0E4C65369B84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B55158D2-5ADB-492C-F204-BE71328E268D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DCF53D82-6F81-2C90-8C7C-1EB240F26013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BB202E7C-2F00-7D37-6423-66B1DEE56C33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DDE04C82-08D5-05A1-E92C-B0292AB77661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B228215C-A94A-65EB-FBCE-8790E4D86C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E0BDEE01-D203-8B6F-B3CF-3CF4D03510DD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8E30C90A-EB59-4279-EC3F-F327C15F000D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B01F20E8-C1B1-124C-9216-DD6DB5AAD8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7FCA2CE-CA60-1BF0-95A3-E5C6F31423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623D1FD1-AF21-D469-AB9C-9533BB5CD1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DC7064A0-0469-4FA1-B3FE-58271C4967F5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93BD50E8-4FE8-E32F-C887-7B2CD3C78467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B31B9D0D-BF63-7DA4-993B-48FE94D8F8F3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D10A3539-38CF-17CA-3546-3D4F35C87775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C7AC1648-2890-EB33-95F9-72A927CA34D6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E5B9169B-6633-7C71-2054-9438420CAC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E6997BB4-D76D-4C2B-7DE3-EE0768FF49C3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FEF70C92-E4FF-6EB5-128E-2A835C382C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07E1AA3B-2EE9-9CC0-5945-06817B226F35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10DD6972-FC0A-41AB-B1E6-B165069E50F3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ED9CE010-0ECB-FF66-6D50-2F02B0AC5E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BF6D26FA-7A43-D913-6244-79EC698800CB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208823BB-4C45-04FC-CA34-3CF874042790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0584A4CF-9F50-6ED9-86A1-5F310F974977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E0A0E462-C692-FCA6-2C2B-924DC23CC206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57A64CD9-A4C2-460A-8A08-2A8FE10D1393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0A8EA4E8-DCDE-D39F-4F68-496C2DB58E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63B91061-9F9A-ECD8-29A8-7D4986630479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D58C94F1-9127-6668-024B-EC4F72594C64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3880F508-BABC-FC2C-9A2C-7092DA4BE1C2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74EAFCEF-F482-3052-63F8-75AC31899FB3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C0194828-6BFC-EAAD-BE3D-FAB062510DDE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45EA01F9-6476-3755-56AC-3ED99BA53B58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BAF373A1-7889-BE5E-999C-A4FA67E41D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C5B35AFC-1967-4017-AA71-A2C51BA46E4D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92AA98DA-35BD-F849-1728-A5A97DE82E9D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7B5D7D41-9721-FCA4-0148-D55B132E40CF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63A3241B-3BFE-4F5D-847D-774CC26712F8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7B541C93-EF8A-1F7E-E7E4-A279DB6537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393FBEA4-8A49-049E-0B4C-D04FC1B27E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0A6AC2B1-E979-78A1-F2B7-305C0546548A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4A646B66-51BB-F4E0-C61B-8820CDB7A322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3370B453-00BB-D153-6CD7-AEA5C25E18BF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12D26EC4-8F2E-3058-1740-C538CEEA06D2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E2E5D1C1-F0E9-0D82-2652-259FB7E2E16C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F6EC4271-0A4A-2A08-66A7-20838D0CEA80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5F2644F1-D3E2-DD08-B81B-8C8C857557D1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12657B9A-0DF8-4346-A59A-DE5802FC84F2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40952D7A-0FBE-C1BC-F796-0FACBCEABA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C297A2B7-6A7B-2E66-CC7C-5A945E2BF671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8DA8C0B4-97FB-5D35-9313-4F41B212F1A1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F6D63DCF-3794-0F9E-1575-E9E0F63740E5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6A662541-A881-E773-EF37-B8724D11E414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DAF347FC-9639-EAF7-06A1-645B6BF1D2D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68C344FB-A113-C140-497A-66A4EDDD3664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6C388002-251D-608D-0006-489F7D79A738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B14D1392-5995-4C3B-8736-18F1266D1D5E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85DBA93C-CCFB-3908-FBAD-FC96A956C0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7341C8DB-648E-76F9-BB2B-C4DF91EC5E8A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6D373D07-7938-F375-B768-E00AAF740DD2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89D84911-7B7A-0A71-B768-1264BB49F7CB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18E5DA66-1CC7-7675-357B-0EB9514C8EFF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CA85CB27-3D7A-48A9-835D-A7736A62C36E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8C6FC2C6-9773-D0AC-9ACA-D76295CC725F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95934BE1-BD6D-AD54-4035-0FDA84E343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6C4D5098-5633-478A-C1BD-BE8B7B6D72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5B799CBF-A9B2-5306-46D8-B4513DE5BE7B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C99D573F-A4AB-0EBD-605D-3D77EF19C3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FFB061DE-9C92-0016-59F7-5DD0834EC909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2FF04579-91FA-9A77-3BDA-91124517F3E4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8E76A741-1AA5-C014-CFD9-FFF14737C70B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F4A4EE22-21EA-A896-6DCA-2B473DC3DAC7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B466FEDF-FF51-7341-3C93-3E8AF257BE9D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14112E92-0A3E-FAC2-D69B-CAC3695A1709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CE6BB301-7068-B815-01F4-79660ED7D8B8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FCFC39A0-CF7A-1B77-018F-EEB16743A79D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9FC60E51-9728-B309-EB8A-CC813D281E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FDA0F639-AA3B-44AE-88B3-F77090E5F8CA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212EF0FF-69D8-C4CF-CC63-16BE9DDA62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51511164-8C56-B5B9-6C0E-9CC559817457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B5F20598-C76D-5944-FDA1-5966F07CAD9B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8B01D99E-DCC0-DA30-54BA-14385AB1B7DA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8045F91A-C813-D01C-89F4-86A8BB532991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38F078F6-6F40-33B0-87CB-2DE9D531ADA5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F929978C-DB57-3970-C67E-7E8EA70EEAE0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EFCA7F5F-56DF-362E-DE2E-36ED926AE5A9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32F95D23-EB44-424A-A839-6426BE4649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80538032-7DDC-4704-8F17-E77E8D9ED397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65E5DF5D-7DF9-CD49-33EE-4457BC7F4CBB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B0E541BC-6130-AC77-9869-738A638411D4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5A03F877-73EB-6CB5-F721-149A815081F4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7611FEFE-8265-DC27-7CE7-5D65892A89C3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FD5A64B3-AF62-C358-1B6A-85157FAE2D99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BFB9659B-286F-F071-21E4-BF7EB4AE765B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4A548F74-F144-3ABA-8EFD-DABF0743C0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5B5CDB78-CEB7-49C5-A267-3C304A7A2F82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08B4CE28-03D0-4781-8939-B2115499066E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E95B12BA-7408-DDEC-A228-B828DD46EFA4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ADFD42A1-B27C-298D-7378-B415949D44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F95FF061-0639-D20F-3062-7DB3CD5147CC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BA9993AD-5F56-4148-A0F6-781284A37879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08CF86F6-F5E3-70F2-1EB0-A51978A4DD28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744791A2-8723-948F-7861-10D235471EA1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691132B2-41A9-471C-B3EC-F534DED49D08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D3031B1D-196F-3561-B5FD-7F552CFA2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D1B32F77-C4EC-0496-A25A-6B24ECE59EA4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1A8156E0-5476-6F14-8CBB-6AEF011731B0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95949FEE-19DE-5FD9-BBCD-4A6C8C277B2B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6128999E-AD49-A081-404C-70B5000884B5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D7C517F7-7292-79E4-C434-666F6EF4364A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9A6924F0-64EC-87B2-1761-C4C2F2151A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87C06F2E-BEDB-9321-19B1-37D885EC23E9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6F508846-677A-0E73-A3C8-7F291D706281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4CCA9666-D44C-4A69-8CC2-000648ED70EA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61B903E8-DC28-6D65-56C4-91C50E02BC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9C170951-76F9-C766-52B9-27289443065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954AD6EC-EABA-758F-83D5-A5C435258B14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65F9C481-42FB-E99D-FDC1-018E14152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A1A10B16-A267-5B18-4D30-7148AE2800FF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F873602E-7EEF-C8B8-5C22-4260C341E323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3FB69096-23CD-4D47-817E-032CBC11E3AA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E75EB58F-AAF5-6E9F-6E2E-1B09670AFB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1C277F94-0EC9-F241-4D52-8DADC988EB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9AE91E82-D721-0CEE-B64D-127F0DC355F2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6C388B58-B8E1-88C8-FAF3-167879F0D4A0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67D10C88-A44B-4925-1986-41A5E966CED4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8C3CD1A5-213C-9FC9-882C-5912A87A25CB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DC63ECC0-8824-3CC9-D6EC-1BE32F0D60CF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F482677A-96C2-728A-ACE2-F10EBEE086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54737432-14B1-BA9C-0B28-C5DF34535861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EED39E3E-9483-41E3-A120-77946C82796B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7913D343-5C8F-0C1C-C807-854A7A4AF5CD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38DD3F39-0DAB-6D0C-7D45-B28E9C77FC72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1C582A7E-A96C-F2C8-FB88-462A112150DB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45D62451-623E-C9B6-7E67-8B69DA591E67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F02FCCDA-C49A-E1BC-40E1-22A518D2DB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2A072D82-5FBF-FED6-F3EA-F48E1C75FB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24128CF4-7593-2B11-6C44-BD98F50BBE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AAC15B84-063A-AF69-AD2B-240D2960FD13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093956A7-8F6F-2D70-2620-87573D3CACFA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3E408143-3771-0221-846D-E6CF3850660C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BC4A915E-558E-6D59-319F-E32D0292B05E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27064367-C0AB-2265-DDE6-A3731469096F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796129AC-84F1-A227-C08F-ABDD0314EA2C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1F5232C1-B956-4FE5-8473-599923AFC4ED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1F0C2104-ADD9-78AA-E725-1B877E9CF1DF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47049C66-01C7-4F36-F2E3-DDE2B1AFFFA4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EA544109-1940-F649-89DE-1EEE6D57E2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DA09242C-1A5A-FE5A-6582-73890B6B3546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27C8271C-BD2C-D119-B6CC-85E99C36E364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8364A7A4-005D-09A8-EA09-F4640F32F8CF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CF60562B-21F8-A9A2-91ED-462E245E4D30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F7418B1C-67ED-D6F7-1FA8-41E576DFC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29CBCD77-5B59-097B-7FA9-C30B8BA666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1E268C1B-2490-42AA-B13F-9355809FC541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748E914A-96C2-BFE8-B195-4371EBC3B1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9EE09813-1F5F-534D-0856-48345F6A68E4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B278EDCB-2A84-5CE4-BA84-44801F2389BD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8F66D616-7AE8-E32E-BD9B-A40BAB8A772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BFAF3FD2-0048-C459-EA49-C5FDABF0FFE1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964BF619-6BB4-614C-3BAD-DC06B01F9401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432EB8BF-E721-F6EA-32F1-F2A37735D7D6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3D4C1E90-8417-4AD5-A975-0AA60E37714D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D5480BA3-E789-497D-63E9-1C295EA38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26798790-7B79-C192-096C-22A785D2CC35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9BB32D9B-62D1-1AF5-6372-14BEB3A72752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820E02C3-4B4B-25ED-85C8-D2A1269FE4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D63E0EA3-5EA6-47D6-FE90-7E3C7761D189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A6ED65DF-6E11-E50C-316B-7381AFB38A7D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E68C57F8-2E3B-4894-8E89-EB45B3F740C4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2C5FB0F8-23FA-9FB3-A6EC-FF4700B2B1B0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FF024FEC-5FAA-1778-2DC2-203016CE35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4055727C-BCFC-C90D-1661-2C34E2F2BCD6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F9F40402-8AB9-C2A6-5A86-DDA3BDB96FA6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C61D2134-C6D3-4E42-2055-7E9BC99784B4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CB40AA07-286A-44C1-F6D9-52081D5DF2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CEC7498E-F1AB-4C79-BFC0-4C939EBE8A56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39BBD4A5-0DFE-8110-13AD-8FB5AD89AD25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2C49D8CB-B05F-3767-EBBE-55F82B87BD2C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60AD5619-5346-BB4C-84D2-26D0090D420F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46109D1D-D8EF-3F4D-1176-0B6C7F3B1E76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2F2A82D7-0BBB-C86E-10A8-227F4554F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5C8A8B82-8CB2-6F33-D203-F1746BE6F1B9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278C2283-2956-EC68-97E2-EBFAD747D7A7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920A3C2B-96D9-A8D5-8C3B-8ABCE524AE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FA5D5822-19FD-C718-3AA0-377A9D557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07BF3AC0-081A-8ACE-CFA6-64FA1BBB9B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80B054C0-674D-4C75-94EF-9EB12F625267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7A62763C-C7C2-DE94-9BC5-183B2AE6A560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57CFF4BA-4196-5D8D-2EDA-50753460519F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159D9DEB-EEE6-F1A2-4BB1-5CEFCC310ED7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3B7B6CE6-8DB1-3DB2-0C35-284A09F041E9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6875073D-1411-B37E-C7E1-0D6312FCD3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19B218B8-05CB-9529-8AAD-CF276EDFCD8C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2F3F8220-8422-8EF9-5CAD-8B74CEDB59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6EF78898-11F5-B0D3-1EEB-FEE71461239B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13F34192-A3BF-479D-AF68-41856CE546ED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E74788F7-6442-A156-264F-02431C8B9D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E82268C1-D2A8-DF35-396D-4E1922A756BC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D5558B63-ADBF-7CCB-40C4-EC46C004FEA5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78360C35-F22F-52CC-F71F-1BB6DDF836C3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B856BBFA-5275-D0F8-FFA4-922ADACADACD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877DA5E7-0E68-468B-B861-7DD1FBB6D220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FA724B75-F5D4-35AB-12FD-46055A5F1D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53E88E78-81B0-A105-16D2-6C182B42CD6A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B8FD72E6-229E-2E4D-85A9-13E84B9180E6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D321EF2E-D118-24F5-2D89-8C20557045E7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1849EF13-B578-4FD1-BE63-A1B003A37F5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64358747-8CB2-830B-3AD3-997F8896960C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A3720C74-F4F1-0B30-1F75-96683F67521A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97ACECE7-B03B-0C21-D103-7C0A95CB56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C7560AD2-71EA-4310-E112-8FBF8C71904D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5063D59E-A4B8-C2A6-8D11-FDDF0FDBFCB1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62D61919-C855-9708-179B-26FB2A6B3497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C0E433AA-1F5C-4A31-83C6-9A709FB90D6A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359ABCD7-E31F-B0DB-D3BE-CC91DD6ABE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FE7048BF-31B2-331D-2A37-586A7B1FDF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F813D2B8-31A9-951E-CD9D-9DFBB0B1F074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9CAC0C2E-96D7-2E0D-A318-775431EB2EFE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78D55148-14E3-A04A-3EC2-F1A59F27F79C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05558D25-C076-0959-0417-D4E4E694B376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AA7AD4C7-A70F-4F60-FEA3-9F2C86A23448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40C1AF81-2C17-521E-F91C-25876D367D6E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F8A3C350-0ECF-F550-9F80-246282B7A6F9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3FBDC708-7DA8-43FB-944E-F82A84E6E29D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FB9F87C0-AEC0-2B5D-B641-5E3613E145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55DCA32F-1D60-631D-D207-21EA8009ED24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847024D7-4D5D-9FA7-EB11-E733F8DD9D53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276EA84E-9956-DD39-2932-F3A8EF365F94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250E3A00-0F17-C669-CAE4-D47C51EB6031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839B1FE1-50D8-F9CD-DFEE-26F4B8575E5A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BF3803BB-9259-7A3E-AB78-A304BE09448D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D8E404F2-CF04-F541-0B40-9CAF3FDA2422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8F2D59E6-1341-43FA-9744-FC1D7C5C937B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BA1A48AD-14DB-D955-79CA-5B0C763A42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29C6DAAA-F61E-7ECE-AC44-0E89ABA05C0D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D9973506-3EDB-EA37-0B9A-CE492E693AF9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039D3DDE-F7A8-17B2-BAF0-C2B2A2CF7795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0C950040-3ECC-9C42-B3E3-D1054E0641BC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A79E71EE-3751-4483-8CBF-91AA3C707AE8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3D3F5634-238E-3ECD-7F90-E562EF2D11A2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9F878BD8-D1F7-7666-FB78-A724F08761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7C83429E-4E6E-26E4-172A-EEBFE06116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EF5AD590-06E3-AE75-2432-AEB1AACDEC84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D0C7BDC0-766F-01FC-1113-024FB2BB6E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26DA571B-4A72-F13F-4D5A-2C7A16D3F405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48315B10-9045-F304-9CF5-31CA80BC2251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572C0BFB-C3E3-0F75-6B19-A1B2F51A70F2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7DE068E1-5CD9-FC62-2C6B-74ED9F48DE61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C04789E0-1757-DA38-FC5E-994DA366BD0A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F17E5887-048B-39DD-02D6-FAF9F253542B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28946CBE-E6B1-8FA5-7FD7-6112DB30260F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A48C8C6A-80E3-ED83-4164-308245E40135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9144CEB6-9BD9-95F7-169A-6DAD70F2E8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FE4FD724-56BA-4EE2-B4D0-E22C029B2610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DA84DA0B-B584-DC57-F6E0-7A0F9276F4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0DEA1080-203E-1267-727A-701BB0C003B9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B8314EB3-6A88-55FF-8B79-655EE7D5FD02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8E356713-7681-FE1A-F152-F3A054B14BF3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70C1696B-A7A9-247C-6533-61E43F9C2A50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496C01F5-CE3F-7F43-6BE9-8BFF4A99F899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0E12A4BF-04FA-7059-C6A1-17A0020BFCE2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BF8B6796-335F-0B19-8ACF-DC37C597E8A0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0C807DFD-C48D-07BE-9530-6B31D0519A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3103D8F7-8357-451A-B3DD-B58A2C9361F7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81546F65-DB52-2C2F-275A-1A5A22621802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2E4C71C8-2D67-E0FA-48CD-73EAF6CB1F9E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18EA6EF8-D303-2C41-F37C-C1EF4D177D85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CB9D9944-CCB2-44E4-9DF1-05D2EAA69522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63A0FCB8-481E-9A6A-192B-A039F21F9CF0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13D1A06E-90C6-12B9-5047-405EB95749B6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5C413F1A-58AF-C0DA-DAA0-881237685B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BC05F56F-2F12-454C-9019-8BAF57609B15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E9E85752-06A2-4A9B-8C6F-8B9DA04E2C8C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391ECBDF-B92F-7B88-61AA-F518088BE684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67982C5E-D872-0B62-520B-7BE017E18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3E440CD1-4079-83B8-0A02-2C1A18AC459B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AFC825C6-04DB-A127-C1AB-E8FA20800FC0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24280C5F-9B8D-D0A2-ED7A-F4F52C6EEF9E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9B83ACDE-A84C-1F1A-CB0C-171EB7738C96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320B5246-560E-473A-AEAC-C8F71ADC1E86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CB4EDF26-E382-5A92-274A-423748EB0D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5E7452B2-86F3-E0AD-68D3-48CB82D52A3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F4612D44-26A8-4890-13E0-EE33B287E723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38AA25D1-18FA-07C9-7B71-0A621241CF95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BCD834FD-62D6-10C2-A68A-5F2284142986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C63B1373-F39B-AC6E-1790-3B3F1EB26826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089A6D39-EB2D-B153-1455-B809E7341D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C89987F7-B08E-7E17-9DA2-39F26ECF4292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DE13BE34-5439-D503-36F7-AB69F0497C8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E0EC5536-8FE9-4E26-8D2B-904CBD959207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05C15FEA-4F87-7A98-860C-276530F38A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3D0E5B6A-4294-8F70-CCD5-ACA9F40DE60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DBE3B12B-922C-BF0C-F6CD-3FB0945E0E6E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D30BC748-EA46-5FB0-86DF-E1EF7500E6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D445FED6-F23B-F5FE-310A-BF61791BB58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3EEA00E5-1468-35A2-1064-B61724DCB9DD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A88B0CEB-1567-4AC4-BBA7-CADEF877E19F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8AE3CEF3-9443-B963-A415-FC97234E6E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751185AF-DA64-BB6A-912A-BB2077CA6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E8B851FF-6738-0714-919D-D2DF7A7E0660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D721947B-6898-D7F4-607C-B0CF11E18D35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63B3FBD8-DDB6-E6EB-7A85-ACF0B8195072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DF3DCC01-8E71-DC8B-88E9-3D80793FAAFB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651674A5-40A7-6BE9-46E8-8E19AEA4D433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158C5335-020E-07AF-2920-B408BCB51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B93D997B-E04B-2254-66BE-F4AF3599940E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054FFD97-E108-4F27-8D85-918E6FBE94D4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6821536E-5BE7-4387-F8E7-C217C5A73CB7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AC76CE15-0AA4-5360-2A9A-D8019725056D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5DB27ED1-9CBC-5E32-DE7D-71C2A013A9F4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37BFA4F2-BD5D-0B9B-160B-27380F158455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516DBA80-61EC-1CCF-F3BC-E145ADB366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F7D742CA-FB84-0CBB-97C5-08D53C49F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0572488D-42B5-A4D3-DABC-AD721B96B7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55E5D463-921E-EBEF-75C2-4CF03163BCE3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2B6D4F18-8A60-DA51-C00C-44885010D793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0413BA31-8F9E-AA48-A0B0-83AB229BCAC6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3A9EB93A-BCBA-C741-D6C6-A622594D0BCF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9CA17B78-8CF0-3B30-BC51-3F6A8801BA0B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8A50FBEB-F449-8048-2408-2FDFCC785416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417240AF-D644-48E0-B5BD-AEDA573EA009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2E39D11A-A883-A54B-FF9B-6BE0559BD5EC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5D34D276-BB1A-C076-7B5B-FF2E6339F9FC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25336A34-AA88-3844-47C5-7F1ECC9712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F25CCCB9-0BCB-B969-E707-C93BA01193F1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7096BA6F-A06A-36FB-033B-F4B84D709FC5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C9300978-D7B0-8951-F413-08A0DB564BF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C83D0052-3987-D368-B3F2-A89F6169ABA3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3595730B-206D-CA63-CC18-87629466B2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91A48AFA-F4E2-DCC0-3181-867AD1FD50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F1A23753-E49F-4A2E-97AB-8F6D24B89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44FD3320-EC67-411D-9EA2-C3473986F136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AD1DEBB5-3B1F-4BB8-8A09-EF8063EC65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541EE65F-5637-4575-879C-37338D057C75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7E9CC907-74CC-D230-96AC-2208975E5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1D00D3C0-99B0-E97D-445C-E2DE4FD2C8F6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50C4EECF-CAC6-6116-25E9-51957B0844B6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6AEE7B2B-7E54-0CF7-58EF-799551115FF7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2D8948F3-6C60-D2AD-4FB0-0E400240A835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84CA79E3-F377-00DE-5CA8-09787F5B277A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9240740D-6A98-F8B4-3999-22401620192A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DEC5A21B-0DAA-4EF4-8827-C2D1A3AC59BE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96904816-12D2-1052-39FE-55D35A66A9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34577A19-7C6D-B487-F0C2-9771D5D05274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E3F7C3CE-9C21-12DC-9DC4-5588406A01FC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528830EE-1A33-8C0C-1307-8CC987C6F6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8335E41C-7A61-6208-0B3C-B33A11C6854D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9CA5FCEE-9018-9B5C-FF3C-6543EF14F3D9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5B0D0DD9-F33B-4748-83C5-4670E8749C87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BD6B57E3-295F-6435-1C08-506D8AE6A08D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D63BE40F-D114-B69C-B4AD-3A11BC4E46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701F4CD3-E190-1894-B938-B402909209AF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5BBC031B-E837-AB9A-9B49-9C366E8DEC2B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497CDDEA-1E40-6A62-0FC7-975B85CE38FA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4F91D495-922C-1F32-2E24-1A93F0E957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09352563-A658-4DD5-B4AF-1AEC5FBAEC1A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50473DDA-A3A0-6603-CF45-DFBF71510B7F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350A12FE-5317-D19F-1D4B-DB5159BD24FB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63E117AF-C0D3-BBC5-CD9B-DDA2F7D987E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EF027C81-3832-A064-FE09-523DA0A58734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05481B1A-6C39-3EA4-BCE8-FA36B31C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E8602C1D-9E1F-3551-3647-EBC8ECFD32EB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AE048F0D-4A7E-0E9E-5284-7B6852F06428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8125D519-8BB7-C5FA-3A29-6C03D8548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084A48FE-DF0A-8958-65BC-D436FBD33D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B0980DA4-0DBC-F39F-8CCE-8D68129E5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D94C149D-C9C2-4BCF-BB1D-9739A3CA203D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1B837218-6111-C4D4-2D70-964DE782AFD1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9099D00C-D7A0-3025-28AE-5BBC5DC31C3F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7D2622AB-0DD0-3C9D-D6D6-2CD03FF4379E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8906E6EB-35F9-0D85-B223-667F514FF9B1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5031A515-E3C5-8AED-995C-08E0EB82D7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947DF913-6CB7-6968-EA8A-E9A94709EA44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B275B0AB-BF17-3E3A-B8D8-96FAEA74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4BE625ED-B974-F1CA-8FD2-0A87DE5532E6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5F708FCE-E0A3-4EE5-B03A-6F7546B524AF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CDA58A82-B1C2-9531-8733-9D3137734C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B6253B58-BFFC-E03C-3DC7-721F60813833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7889A09F-8B78-C49E-652A-70DBCDA8DB58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49799464-6F19-AF27-B25F-00430A6EB5FC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6A5932FF-6E32-B166-A7BD-0498FB5C3036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F6E36A44-22B7-4EDF-9727-0422A2868EA4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0C51C8FC-5FF6-E643-9EF8-6D57C7C5FB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617BCAF5-DA31-1F10-64D9-4ECFEB2DA544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931A8901-57C0-618B-F6CA-F7BD5E146568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CF634BA6-653B-E0B5-19A5-C18A8C392379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37C2D0BB-019F-FAF0-55F7-75C782BCB336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991D957B-BE93-471D-E811-DD46E53AE3CA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7A6B9F82-EA0B-2195-C823-3EC5AE5A9FB8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474F74FC-21E2-E64B-7950-3B779C677B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EE642AC0-7A45-C4EA-B30D-32F4760C31DE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56ADC778-FA56-70A9-CF37-69FA3FD0F596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F30CC46A-2C75-67C4-0EA8-933ED2EE227B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2E49EEB6-CB2C-49DC-82DB-BFDF0C180B49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D74178A4-CC0A-5850-A28E-E45BBD8518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733E044A-AD32-5C13-5468-C744DB8E7F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BDCDB973-87F5-4CC4-6822-941A3566F89A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504A9CDD-3BBD-71A7-0923-F1710F2CDCD1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5AFE1AFB-0FA8-38AC-EECC-3B8EDE6F6E98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CA1A3E47-F8E1-6136-592C-577EEB6ABAFD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511CF181-60EE-A021-CC94-300872171811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6BCD604A-80EF-CF7B-774C-79AE1A120882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482531EF-C012-C16B-B6FC-5FAD3F2529BD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D267A3F2-61B7-4ADE-B115-1776710CB7F9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903CCA1B-0F42-2ECD-5E10-F2042C225C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3E23C114-98B8-1277-3C6E-BAB7E483F53D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50D71CF5-0647-C963-5619-27D3A5F717B2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5C509E73-4479-409F-21E9-8443A57B7FE0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671AF6C7-B98E-92DA-7E02-54EDDB12625E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1A1C5016-4507-D03E-BC47-86329E069088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A521AABD-987E-B92D-EE9D-D241F7C2BA75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33B73CBE-C2E8-4100-A756-6BFCE05CD5AA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D2462AEB-1AD1-4061-B361-C0B2A6F508F4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F32DF534-13C8-7556-58D9-DA53EFBEE1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FFF9DC30-E9D3-6E21-1BAC-6E68D311959B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01478DC5-E902-1A3D-3452-1C4BE955B9E9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EE244615-F6F2-EC3C-8816-4E8B7EDF5281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2D1D4EBB-6DA4-FF85-5E1B-F9F2FB1516FD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5292CF0F-3D96-4A59-B1D9-68FAD3C28B8E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D91932D8-67AC-C052-5E10-57AC53B8D38C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F3408F45-425F-411C-F792-13C23FDAD1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EA528C61-8FDA-8830-0153-6FB911C72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7132DC1A-5DB7-41DB-CDF7-1978F7A4A33C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1D9CA5F7-E262-E634-89D4-A0EE022335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D0857DAA-D8CD-95CB-8640-C1D3BEFAD74F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97B121D5-244C-5360-CDC9-CCFA7191489F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063CC4B2-2F48-532D-D9A1-1808F5449F38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4B4F80B9-98D0-29EE-D9AE-9F86D0752DC0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047C3CA4-27EE-D1D6-E218-23B2275C6A0F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461BB1CB-D671-C907-3D26-586D021FE102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5B2DE3A6-0A78-A71C-1602-52E2F1FF5577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D0EF8AA9-1D3B-5DB1-5749-027D797AC96D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B756E31D-C3AE-424C-8612-9AF30C43CC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651F6826-B69A-44D4-858E-119E63D583D8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AFFC9CD0-BC3F-FAA3-A69C-BE36C6EDCB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559A2DB2-C2EA-EF9F-5DEE-65EE547B875C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53FC4410-471C-D708-9865-49694F8ACB4B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E1D209A7-DED5-D709-E224-51B5103A5614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EA8903AA-B431-4EB5-A01D-90DDE0075ACC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9CB475B8-BB02-5F75-4DC0-FE425C9EB6A8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D2DFB779-41D2-B5B4-5C49-7E238981BD30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A6AD3C09-11A4-9F47-A156-0EEEA682F08E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A3C13BF9-9C59-178F-7794-AA55133B31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8708475E-BC00-4F3D-AF26-462F8FE6197C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474C73CB-7778-2780-A7E5-A93CC449A769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68CAC037-EFB0-D61E-5594-6E8E4BD2F48E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A83A7726-8074-7A3C-ABF3-8FDE77F42FB5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1290E3CC-972E-B8F0-BFD6-1FBCE3C41844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0196C55E-48B2-DD3F-350B-4351F140937C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FBEB678B-B823-40F2-1430-F3C57C0CB8A9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04781540-96BA-16B2-F13C-F425E00429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53938C50-84BF-4730-82A9-64EF7B271B13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F261BEA8-29B7-4D3B-A43D-3F032F0088A1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AF7D2916-47EA-BCC3-C83E-AF703F9565A6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0991C002-5D3F-4100-62BC-D2BC3262E6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6A3C7ADF-3912-1306-FDF9-AC40487488D6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19ECF006-AD56-79B9-98A9-E3E7207D5CFE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7920F3A6-1EBB-C55B-FAA2-7BD349C8978F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24D0F0ED-408F-876A-FD9F-7948374ABA3F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03DEDDF5-D24A-4CE5-A41B-C66B55648FE6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13E9209A-2C83-07A1-A47F-AF931A6E03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056FE1AB-6429-9A35-AE9C-6D2535DF7287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947873D1-9877-1718-0970-949D53398D33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90458F22-B987-B7C8-4887-59C77A782E5C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86225285-1860-AD3B-9F6A-EE4A7AED9F56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8C4259D4-B54D-0C9D-095A-F13DA908287C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B40129EC-60EF-6AAB-EB84-7BFDDFEC03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19CB4910-1EE8-E65B-29E0-017822118FB4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F5A43B05-36C2-F8BE-6F46-139A250F8A7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8528ABE0-A087-494D-B26B-1F0F2FD5DC68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083E745E-7CBF-B3FF-BAD6-4415F1497C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B7B55826-785C-53DE-BC1A-08A000F54D5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D6071D97-E990-81D3-0724-EF09848F614C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E22A7A8E-B07B-828C-5DCE-B5E23389D2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A5B20310-84A1-B39C-C9DD-184D11311D59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0900C98B-7A20-2E22-DB6C-8F5741663432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524C92D9-2407-4674-A183-75B53E3C401C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19E36851-4DED-AEAD-EDE2-CC9E74D22E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E3C43098-1937-AD49-1FD5-9950863ED3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26F1A593-E384-CACE-BB98-47E98266F6AC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917C4DD1-451C-8219-EC32-7B42B131A0BE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ECC176EC-8179-35C9-6011-18EBE1096AAD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1FBDE7E8-B022-AC4B-69F2-BDD7F8654AD2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CDA7ACB6-229B-5F15-8276-733BDFC687A6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D0679D2A-D928-D635-0954-491AB3F947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A72F7149-C287-66FE-D148-75D1B033F004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3F101B07-A60B-48F8-B17E-4D35DD92E3BC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468ED081-FE32-0EF2-BEBA-FBD6A7398151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64575E2E-86E8-01D6-03E6-A9F3EABE757A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5FBEAE33-D5DD-ECC4-5D78-557BD14DCC5B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CED5331C-B50E-A154-5A08-80846AA9D59D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892826D4-7604-DE61-8DD6-BBC088B41A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E4A3AA7A-11AE-4C07-B7BB-28A240B113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0008098C-0909-3DDA-2260-EC85B3382B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C0E97E03-5276-B781-1CD2-2F97A2A64A13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80E86BE3-74EE-E778-A534-27E2B7D51A5F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78DF7FD7-85B8-6D75-24E3-0D2AD12A1BD9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9A4F1EDE-B12E-D6D4-FF0D-23A2B522A473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40D604E1-E9C4-C085-B3F4-0955097FF314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ADC7D46B-ED7B-B4A2-1EE8-0586BDBFB86F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89304974-63BB-4BFB-BE79-2F26684A0502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2897DE17-56D4-B0F3-942E-0AD1CE0C0ED5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AEDC5CEC-CA06-9BBB-1806-E70D918F7BFC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D513C8A6-71D5-81AE-BC7B-A0A07E1AEB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1D9ED3C7-9A92-6DE9-9A8C-EC023C5587D0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44AD61EF-28A8-A413-D750-70186ADA5450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06D7FFC3-8C4F-19EC-609A-1FB57A4806F9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BE28F667-C041-F288-13FF-D5F581FE573D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8C605D26-A52A-1B87-95F9-4AF7AEA27B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A4387B84-2F2D-D7FA-35F2-1F00474287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F26D0291-BA11-4C42-BE3D-1DB0616CC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FE1E868A-8DC3-426E-B592-EC6A7DC48D6E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79422F10-4685-B8FF-6768-28B443CD5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CA53B3F9-29B9-888B-396D-135294A6C235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76590C65-7989-91FD-0BD5-F5709CB14A10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417608C-6EAF-D2E0-FD55-F67247C37425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E3D7F87B-161A-B2EA-4B7C-3966A717024B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851F52A9-755C-AFBD-9D82-26B1B1D15D74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83AE1CA9-680E-DF93-6253-E7E4E3FBB7C6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11689E2-35D9-49C1-B070-EB0C1751B3F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DAB43B98-B1FD-5D8C-2DD3-5D3585C39A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6549B83C-70BE-A924-2E70-54648624A8BB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6C91D541-DCFA-1253-3D0E-24F2AF206F2A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C9E6664A-0C91-C779-F972-0AB17E35F8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47F5EF42-64FF-7CA3-0014-4AFC16C9511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6AE127-5ECD-D7A6-CE42-D3B288940BD8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DF140E90-C15D-4985-9C5D-14B8B637C46C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1D8B8C80-7B5B-CDB3-D80F-29FDEFBC89B7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DF6E717D-37B2-9DEE-ACC7-989835138F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30C320D3-4587-F1DD-095F-39416C05B45A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F4AEADBC-0926-1081-E2CF-0C09A0205F7E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40FA57BA-529E-B4A8-9E34-186B1713D5A6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2DA8403-BF34-FEF8-7470-27539EF22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A0B57D87-8507-4E30-9E4B-5BBD7D8E7A15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B0124FA2-6103-D24F-F863-417ACC4CAAD8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D773C173-A9D0-DB6A-FC57-2BBA603D953E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A0D25852-CD69-FB68-2B3C-AB07752F257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42C3DE7C-BB03-2F8C-33BC-F24A24068CDC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DFB2389D-050A-B962-39D9-28D754AE2E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7A2C1A6-0AA8-D8EB-B902-3E928E09B486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CBB9298C-5824-00F4-9B8E-6A304F77B039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54946445-252E-D0B1-E5E1-92F5F03FF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460EE47-483D-F481-6E41-C9014A20C7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C550E36-B2BC-4C72-65D0-8BA69BDBCA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8DACA720-2DB4-4CA8-9F16-399A38A0D093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3EB6BBE5-71B2-D16E-60FC-9D0BD838E5D9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31144430-B24D-8C66-D211-72E68AC9F31C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180B4E97-7B2C-9C3D-809D-CAE6C1021EB1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4CACB406-A607-3650-2808-EE274AD2941B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2FFFFAB5-08E8-70B6-74AD-F393482FED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9082E008-5FD7-B36C-CD36-18A3DB0FB229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A00B4FC7-2E5C-BE58-4E43-F14E4DD7A8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B1E12E48-1F7A-C8A5-FBA4-EDF0C656FBD5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68B9BE55-4F0D-4D0D-A8EC-1FDC5F7797E7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97C93260-2155-BA59-F015-2B7370D221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BDFD83C8-7F52-59B2-911C-FA0C4FB96801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1E581AE4-1FC4-5825-635C-95373114BB74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FDA51C89-6980-EEBC-3E13-B407187D939F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33B8FFCD-E6FC-467C-B783-8F69DC2F3448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DE12870D-D2CB-422E-B547-FD4B161A4826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F8FF2BF1-62A7-1DEA-A85E-AD6B6CDA01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2D1DE1E6-1C16-D49B-E424-169BD4ED0C83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0419D996-564F-FA82-62A2-6A37A5B1317D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320FCD3E-266B-E2F0-861D-CA2A61F84707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A2B1BCC1-C424-B898-ABA6-967AF862DA96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56B37CBA-BFBB-FBDB-096A-A2F76AD1A366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117A195E-F6F2-21D0-7274-45D1548990B5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7B8DB93D-7790-A9D7-9990-8D4D8AB0EA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433A9A48-90F6-4AC5-7A26-F6A7B9081637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68700EB1-72E4-F377-CA50-A88EE88CB249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8E68860B-AA96-C3F6-7CD7-8D1B3DD17043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B6715BA2-8FAD-4466-90BD-957C9F7606A1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55B95CCF-7D65-F20E-E499-EC75756BF2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FF8E34C3-1683-8E70-78C0-6FFA603D4D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446EDA58-7325-EFD0-8A2F-7C879D4ED426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7B559A17-BC9E-409A-5D81-E40A45A426AE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69779E79-B18D-E214-DC27-E2ED9B314506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8EAAE1AF-B091-7094-462A-D7DEC015A5A0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432D8292-2638-D628-553A-F981883CE1DB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537B73F4-1D38-FE46-9F33-96DCFA38D124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E08A62D6-3B7C-6828-F5FD-B97F576E59B8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CE30EE74-90A3-4BD6-A923-13DBA92A3129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366ECFBF-4136-1A29-332C-E080D53E35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54388CB6-3BB0-4981-4285-6BB9001E2FAC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94409D19-2A3A-E8A0-C1D1-6B80A8DB2941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028AFBBB-DA69-F897-EC02-1A5C6D559694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4ABB2BEC-E4A9-E423-99E2-59D2D3E2BAFB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0CAC9DAD-C6D2-0554-2DA3-4AE819790104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1E1CFC5E-B807-E135-B51E-C416443E3927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4EB01892-DC14-F4D9-458E-453E0EBFCCAF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BF48AC26-A2D0-4B30-942A-4D7CAF08E04C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827B8813-33C8-94F3-F0A1-E2B6AD9AE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D68A2ABB-AE0B-2CFD-633C-10EC2F2A4747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E892B6F2-2DD8-7CCB-2C12-1E89CAC98443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9EBF75C4-695F-F24A-545D-35E7062B664B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FEE00C23-F821-92A5-10A4-961FCD1AB367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1F6619B5-B475-4246-9E54-E17C07A96277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E34D0D5C-8A03-6C52-C04D-071688049DC7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AA494D85-9104-3D50-4CE8-3B7BCF702F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822B856D-3950-362C-C18F-2FA8969CB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1B0F2129-431F-AFBD-9B25-D149962C9824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03D99D42-63F4-804D-9CB1-2939545B05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DD651266-F47C-9390-C5D6-5B172CD9C6BA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F179405D-95E4-EBD1-ED63-659B68665C2E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6E093F95-F7D8-83DB-9551-40D3A24FC92B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0A51D520-49ED-9572-43D7-AE71EFD04C69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032429F2-E559-A651-C046-9969FA1F998E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C9B1A540-075B-FB9E-3C65-921E752CB594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E85F428B-1933-B0FB-CD61-6171F26EDC60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1BC5D09D-9E78-557A-23E1-EF0FC9237332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2F9BE4CF-CEA5-B6D0-DDC3-24F6D989D0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BF1F4C69-2B47-4C88-97B9-5642CEA6BBAC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10E6A758-26A3-C202-1306-7867B9B781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2F8887E6-F0A1-10EE-93D3-3C7B98C19AD7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73CCA164-F980-58DC-D976-D7007295FA35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575B7A4C-7A3C-2A21-223C-4333201775A6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AE3C7293-E4CD-819D-EB5B-49D5D8D8A284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816D4420-29D0-76B0-8310-633B2F7E95C3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3E25A5AB-6BBD-3B4A-5E9B-D8B2448C0027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2BDB09FF-9156-33F8-C983-A62EA26BEDC2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C46F83DD-57E8-9CAF-1AA0-8AED325A63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7F191DFC-96F6-4936-B667-4A284E87A054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81F28112-8480-8A6F-DE87-D8BAFF81403A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BC4FD596-C06A-326C-0B6C-439AA661C31C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7C596481-6BBA-F83C-609D-7C912ADD92D1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C7A15DAF-27F3-C834-EA5C-8E8C86861330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DBD3D9D2-F304-7040-CCFE-65649BAD6FD2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D844C086-6C41-4A35-14D4-E688130BA0D5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E9231C71-A07C-C7B3-3485-1F6E8F9622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A2DF7162-0BE6-4A04-BACF-1A49EC719F03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9E665057-BD18-483F-8B97-7C1CCA10EDFC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C1335B1E-7C7A-676C-51A0-425ED31DED4C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C73E04A2-1CFF-6F23-A7BB-CBB921DAC8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1693CE82-8C0B-8B59-EA93-7B10703E6D5E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842350BA-4B86-BF0D-E753-1BAB181C60DB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1B833CDC-C147-D23C-AF85-A63BF1650919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A4A694A6-4DE0-E8C1-7071-F8200FF9C32E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2D1AB2B3-A265-4DA0-B9EF-79DD3AAD2110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A121B760-84F9-95E9-38C0-B92650BE3D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F4C19562-B4FF-AFC8-12F1-A282988EE3F4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CD4BFFD5-4804-53B9-881B-43E94311F0AA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385BBAC7-7FCB-CD9E-54D6-2FB64D8738C8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CBDF7B20-3B88-9185-C259-6477C37B0004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6F001FEF-60A5-0DC7-A60B-377B7BCDB953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2A2443A7-58E0-3476-7A79-85784D0F99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09922DB0-C726-2291-9445-1F45F1889A93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F6FF62F1-7F50-4D2E-C68C-DA505EDF6BF6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A92D57AF-0472-4DC6-9975-AD6615BF71A1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0DA07E3D-5D37-6232-9741-A9CFE56D7C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78359714-F0C5-E6B7-C9FC-D7EF4AAACCA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1ACC6152-F58E-8446-4AA7-363CA90695A9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D7580C80-9CA7-CAA0-1111-58869AB36B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D9FC8013-29F1-2FAE-42F6-84E5D050275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6AC85A76-C9D0-5566-6AEC-55C3C950DBF7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0B96F416-AD0E-4A35-8A74-11AE2080C642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DFBA1417-B566-C0B9-A18A-F703CD19A3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554A3A18-82D9-D772-C843-431F6A3D52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AB07F877-9119-1171-7A4D-2E2FCE3F8807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CD1078EB-7F18-A054-5DDE-D363BB9EE06F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54C7ADFD-F60D-7249-7543-01F85695C536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16C28F43-2FA0-8B25-5A8B-E9AB9E1B5627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A6306211-B45C-BDD3-479C-7F88C01DCEF7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33B54510-D1C1-0FCB-CA9D-4135AEFBDA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52BAD043-78BE-A399-16E1-C4151E55CC53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D3DBC3C5-6698-4040-B112-36724A83132A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C1D894B4-973F-C70A-64EF-9E113A0DBF1D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B1B07541-6264-DE81-C59E-901374CF76C0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0A681DFA-A09B-3014-2D60-49F92D1C446B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C95D8983-7C5D-3808-A4C3-947C20311021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62332DF2-499C-4058-57F1-7BF6CA3A0F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574391CC-DC2D-CA89-1C68-233CF26A5D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DCFB01F5-A314-6C85-CA5D-35065DF591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EADE29CE-8929-D735-4D0B-BE7B5A237513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FBC25CA2-E138-19D3-8D6D-8AE5E0AD575C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00B224C1-D2F6-9A20-C808-89E147F25A23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BA8F90B2-6609-7E51-FADB-994970EF2C5F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F68BD5B5-ABFC-1E22-BC93-84989A9D40C0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224D9F04-5B17-0551-5D62-7A98ED2BAEBA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7730B447-0929-449C-A1F8-6B4DD884886B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6EC515F3-569A-349D-7F29-C47ED925848F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63A4FE7F-356A-6395-CC60-2505DE5FE76B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BF9BC651-AD3D-6BEC-8C82-E57C7CD8E1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4312C2E6-6D5E-EF6D-5BE8-102C7F0FF879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F18D823B-44C8-5927-2B21-57871BBE38E6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DF88A0F9-75F9-0EA7-F54C-8CFE68BB7CEF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CE0A1FE3-7964-37FB-658A-66B2B794C5BA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73939ED6-1224-2755-E890-7C451359D9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140B9D16-C09A-3DCD-D871-B115A26522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CB708874-1E30-4104-A580-5BD558A42879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00FEE710-18BA-9650-176A-D91DE19C1D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2CD8E2E8-D949-12A5-4525-114A141D5BB1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20A8674E-A276-CD9E-757A-433922256A25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70C0D7CF-6401-9327-2B43-054EE4B04649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9866A3A0-D31B-444B-E2E6-0BCE36936FA1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354F2329-211C-1E35-8648-3E56BAB797E2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AB7C36BC-3143-CE46-ABE0-7298574A6CE4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2534002E-3C4A-41D9-A98F-B8E50113600B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5A81B9FD-E672-70D5-22E5-E39A93E422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0FC2B75A-D6AE-224A-AF7C-DD133710785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FAD07237-E4CB-566B-CEB5-6DA7880BE4D6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2B08B486-AE16-15C2-ECAC-8DDAA9A42C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AEDBAB27-5BB7-CA8E-B9A6-8A1FBA8EF37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D708B624-898B-6291-7DC8-5EBBEC908CF5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AB1FCD5F-DB13-4D31-9461-EAC8F3B46CBB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14E57FF9-406D-DE59-9C12-A210897BE19A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5CCA8469-5218-3DDE-53C3-182BCF9B7E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BEF76E6E-775C-54ED-AF56-3715F9F7D700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41B9D817-032D-DDC6-43D7-9F0969910B9C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0A129DF6-A224-0B84-9696-5C60FB07DA7E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96AD1A3A-39A2-59B1-CEDA-38E6F23FF9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D67C82C5-3D5D-4095-8AEE-E893AB0D013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9F21DA2F-3358-C857-935C-707DC98C8FBF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8129D117-5D0A-E1C2-ABED-85A126D91A29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DA627B6C-7009-4342-9257-997B3FA3A4FF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FC2C4C36-98E5-4F1F-BE09-A2161A4016FC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750024E7-9BB0-17A7-B113-30835DD9F8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A8D8B139-F92F-A914-F9DF-018E8C592D4E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594524C0-0E81-3FB2-5EE5-56CEC7ED2DB4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5082D7A9-1EF9-2148-108A-7BC759FC08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13592265-6AD5-9242-3631-3CF112A6D5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38729D0C-B2C9-01D6-94EA-230BD3BA33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DBC8D443-00BE-4EC3-9203-3C195AFE41EF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1DDAC60F-468F-8C91-C38B-65176DA7ED73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EDE3D2A2-4C65-49D5-10AF-C4AA079EFC70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56BF9328-2EAC-87E9-AB0D-E8D493AB6961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668C211C-10DE-13D9-7318-A802426E3B5C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9E0F5E1E-D552-5188-E76D-6FBEBBE99C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2421A4FF-1FCA-FCA7-75E8-2C47CC2D5ED3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AE268A67-1578-7B9C-A9BC-8511386A45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6A6F4ACA-BD88-A784-77FA-AC8C7CAB8497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89040722-51B9-4C6C-BA5B-A2BE0B6A9929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EDE2EA38-9E88-5272-C0BB-7E0989AB84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A5D1E581-90E4-F5AE-F045-4FEA0708922A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2DEEB00A-F45E-0850-3B04-9892E0B95243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21294FCA-8CB4-A3AB-D84F-64243094066B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7B7BD3EE-2E28-8A84-9227-130923384FA3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587E5732-9099-4F7C-B1E6-72C17CE23CC1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422509B3-E622-DD29-A847-8A03785270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6928A42C-7EC7-752C-3461-4303E0D3FB13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FCE6895B-6DEC-7D62-4AA1-83B11C064A4D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F77DD95B-AEFA-C9D6-65A1-6EBE5AF2A099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217980DB-00D3-7915-F96C-0E6609CE4915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069785FA-BA15-B85E-543E-4D971323349F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BC5C8327-333F-75CB-44D9-0DE13D64A5B2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DC3F61BE-B32D-117F-B632-0EC2047B4C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FC40412D-32D9-4CD1-EF78-D562535E9404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921D0F1D-5D58-62A7-2DD4-407D1F351535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80A7A444-BC99-DA95-FADD-F34022559A91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E047B531-6F9B-4720-ABFE-3D4E9090CC9A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47EE95B4-1DDE-5CFD-3376-3459407FDB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D7826732-A494-00C4-ECE1-B0E4D6EAE7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D5EC07F6-DCC5-0532-10E1-F21E7E78F5D6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808670E9-F76F-0102-E7CD-78330BE25EB9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1074F620-B9C9-59AC-DDEC-44DC5AC8F087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E7F7EB5B-3B74-CED2-6FB6-81D3610FB063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F5A8ACDD-EC7A-10FB-6FB9-3D4D01A4C425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7DE43E28-7B16-1BEA-9521-AC128EC33255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BF518AAA-ABA9-4269-4803-DE912DA6A377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6337A17A-A396-439E-A4DA-A318007FC715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0458D9EA-07CF-7DE0-FAB9-DFB687B4FA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B57BAE91-AE1B-28F4-E6E3-CFE7BBBCB3E6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31AAEA44-05DB-9DD2-C176-93A737144744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841EC86C-61E1-35F5-BDB2-4EEE32C81108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220BEB9E-9965-CCBB-3C6F-BD525E812F05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A050D175-AF2B-9E50-5FC5-75F9AD056A49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41DE10F1-EF28-21E4-8735-B58A522D82DD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61B77895-8B4A-DAF7-0948-B44599FB2439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CAD5091C-829B-42CC-91BF-A1FFA6024C6F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92972C1C-ED4A-8BC1-1958-6C30A4A0C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BEC458D7-EF11-0574-AF5C-F54D8468C1EB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8CDD6D4D-C13B-E7B5-D3EE-D61CAEB7173F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3E61C9DC-D011-DB37-4B02-34F02B48387D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1BAAAA48-D8B4-0686-2E79-930B37BFCBD0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1B45428E-1295-4503-A97D-7A5CAED8D909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01354812-418F-39DD-D33B-309792B391FD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A6969D15-3FEB-1ABF-F940-206F940AFC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F7D1F2DF-B4DB-5679-8CC8-244CA52934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4E4E750B-E991-9898-26E4-42DF4C7D2D0E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68DD0E6F-1293-133F-9534-DF675F5589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996510B0-F61D-DAF6-375F-6380CF134680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88C07427-59EB-AD0F-F7C8-00F04110982C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575C3F19-5DC7-26FF-1A85-8F18C2A9D495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688B8686-8AB7-C883-7C0C-4563C07C0A11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1D815AEC-F304-F72B-675D-D37DA2DA9A51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73744154-E33F-F70F-B01C-AB49F580A04E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73102185-1288-6400-AC74-69BB5F62482C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28DB8D78-BED5-5330-E680-F35EF3266639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CB51E2D6-3594-104A-E39A-56BF1478F9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297CA787-BC12-4ED7-B7F1-EDE988AA9E11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C6537053-16CC-A8E0-BE20-E2F12CFA6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C025A5AE-7D19-5F78-80DE-82BFE3F8737F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D925E11B-6CA1-2BFA-42D5-091A9EF2F126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A878A794-AF02-96BD-5D23-E1CAACF64903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3B4C00D6-066D-A2C7-1454-B23BCA75527B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E3BF45D1-B9AD-A27C-FCD3-431A786F3F88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C1C2A2DB-7BAC-31FB-46EC-179CBD7A9938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E6F98610-C299-A6AA-E432-FBE8180A8C73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827D0C86-D8FC-FDC9-C2F2-8F51758F3A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1A76CCDC-40F3-495B-94F1-C63C6885DC49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65569D08-3645-24E8-138D-D3A4065CF406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7EA7DBEA-84FC-9F8D-CF7B-16FF5CCB192B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95432D88-F975-BB2F-A0FB-63FB69DF26CF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E2E4A355-257C-1EE5-0729-B97629EE743F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715A5947-C601-4AD0-031C-46F14B43925D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7F7C5E46-690A-7F7C-5622-F129AAA1502B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F4E886EC-76A2-08F2-8510-26C4D5F9D1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A90D726C-B444-4541-B084-65D939BACA7B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2B688451-641C-409D-9C8A-A998D2D65958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DD798470-5BD7-46A4-1860-F664F08E133B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A079C665-3A95-750D-9175-4354697898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578D04E2-0A3D-53EC-21E7-758659C034BC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8C391AA3-3776-7592-BD27-1AB550ED2C37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7446333A-8FA5-23AB-AD9E-BCE55EDBAF40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8E134B93-B63B-F409-E7F8-05BF02B8DDD7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6E67B7B8-DAD0-47A4-94EB-22D015B4D0C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9916FB09-A83C-854F-9517-BF2FF14718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2750E755-73D6-28FE-9FFF-BDE1FF1A3FA8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F25FE29A-5C99-D533-C856-C9F6C2C46172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65E8047F-2CAC-70BB-4FC8-73E8B3DA61DD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EA0C8166-28FB-A1A2-40A0-DC25AB494AE5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DAAD1192-F3FC-5919-1CAD-59F5354254B9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982C7056-2671-5614-A2C0-FE367CCCE0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0E787CB6-856B-D6E7-8EE2-3B75AF1B1D94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63C9522C-FCA8-3FBD-4BE0-5FD93351EB80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C2E3F4D4-4526-4FB2-8B52-AA04747D28E4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82280F5C-3971-F396-B80E-BE6ED5B0FA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9AD9B95A-D17B-6D55-8568-7D4A0523B37E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88CE0F67-99A7-866E-747F-CED943D3E258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AD50A0D9-9524-47AB-0AC4-BC9166D7F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5200BFEC-DBB9-2617-0DE8-299C69EE1456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A69E2471-AD42-3B34-B612-FE61707120CF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BB0AD6BC-D494-4475-936B-79918241A831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F70B5EBC-A523-D1F4-6FA6-3AB9CBCE8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5FBE41B6-91A8-5257-C796-18E700CEF1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E681D982-FC6E-5B10-80F1-F06E9CD88FCE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03E9E933-1D9C-9640-0665-6229ACB9C60B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186F7A3B-4A77-214D-287B-EC7502492F5F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47CEB441-E412-BE55-5493-661DBB264AD9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415FB7F4-A531-3ACC-888F-AA5008656108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04CDA656-8429-963C-F3F3-332B8CBF1F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286EDEE5-DB8E-A648-31DF-3FDB6388CFCD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2265C417-693E-45D6-96AB-270331F90DDB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D4BBC219-A3E4-1096-6987-953A16DAB70E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19C80C99-CE89-8C70-63D1-59CCCD759EE9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548E9DDC-07E6-86F6-CDA5-F7AC123B0FBF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193DF5BE-0E1B-2FD6-8851-532C6E107267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1F3BD05C-B25E-EEB6-C0C6-B6FC9348E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1A1695F8-6E5A-59CE-0C91-99E36D4FDE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9FA25E7B-EA18-366C-5232-B89E23A6B6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79E50B05-2A10-DC05-F780-D1A673673BAB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638B9E89-1EB7-8EB2-C86C-BBD79668EE0A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CBB846E2-FE67-775C-DA82-9C4906316753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AE24D298-D1D7-ADB1-24AA-AE3A425BEACB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7DAB9121-2A48-F33B-EE80-265D04064440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15E984B6-6E93-E6D7-98F7-E4C86B7C0609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F4E54FD5-0154-436B-B7A3-F07AE8B8BDCE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7AB1BBA2-BDEF-CFAD-722C-8B1F856BCBCC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18411BA5-12D4-CA64-12B2-A28B808010BA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FDD2B08C-56AE-9377-74A8-C479F2C69E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CB33DE0C-63F4-880C-E95C-16FB5F99CFEF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257FE7BD-B064-960A-9D10-55208BE131E6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0EF7A13E-6A3F-59E4-99E0-7753E4198DE7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9F387405-28AE-9DBD-8387-15A7AAEC13EB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86470141-9FE2-E1AC-3012-9DA09158D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B28192D2-160C-5733-2E59-D6F2DA33B8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17CAD1ED-061D-4582-819F-2A38D2D51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DF8DE27A-0865-4D38-90B8-2813B9BB0572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A42C8283-EF97-4708-8CCF-BD9650377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D2F4D2C6-4177-41A5-BD67-BCB95D38D5AC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6DE46879-01A7-C326-F000-A1ED68B622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2562F3B7-0E10-955C-DE54-AFEEF088EB06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7D41070D-4435-5873-4A1D-00991D9AFEB5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A73092C0-759F-3B73-9437-BED09C70BC8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7457B963-3536-B0B9-7498-26B1E61B2B43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56161CAE-DB3B-E879-D61E-BE1138DB4E5D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7D2A1400-8B52-B3FA-103B-55B85664E668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7F638574-5998-4CF7-8AA3-BF7FABAA70EC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141638F2-520B-E138-F835-04D7C4D1FB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A9B84FDF-64D4-BC7B-BBFD-9569A8664886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5D047DD2-EA24-B667-FD91-C6F0519ECB27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5ED0E1BF-3E5C-754B-E27C-5217249BDC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C9D80746-D4D2-B53D-8081-9250EA5FD71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A4AD2283-AEFA-4FBE-E81F-728F80E70F11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20D3ABFF-317A-48DB-9B62-8E1E6FE84C4E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40B057EE-2887-9541-7A04-70ED4CF6608C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6A1B536B-ADC5-2CDD-369E-4608E7E16C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7F88DC49-7926-654D-9F60-123F146EDF69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BBA52C13-2AA8-0511-389E-2F7F6FFF8664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92B84266-6EB2-92F7-3730-454E8FA52FD0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C1E58DDA-E0AA-35E2-2202-9FA2652FC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02CCB96C-7900-40AA-8C06-89A31C52D7E1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48053A47-AC80-D380-BEB1-A57C3FF6C2D7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C9B23C77-3476-6EDC-42EB-AD9B4053C970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B1A7325B-1275-A44C-CB19-E4A66923EA8C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C1B2AC98-82CC-57F8-232D-89B9EA7D19CC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922A1F95-1E7E-CBE2-55E2-DF15B9A55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44FCF1C4-97B9-0270-D0E3-09E336769BB7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0ACB8D7C-2DD7-5FE3-DF70-B36244FB3F18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F5F58BC8-B8AE-0082-A235-B54E679E74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0CD6B456-5770-FA6B-D333-EC5D93F1A4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AB0D242A-736F-AD55-F578-4E140DB7AA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30EBB7F2-A394-4F7B-A265-BA9A432B619F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A14A10B4-0B48-A41A-447E-601B446D8D92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F9EDB34C-B321-EE31-4082-34F8B3FD3367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427EAAFD-3F0E-7A3A-B4A4-C981458ACE7F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9E67A5DA-A5F8-0786-FFA5-42CD16D78F7B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90B7BABF-7434-9F7B-AAD9-C3724710E5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F5A8A1A4-D0F4-339C-45A1-8406ED9680D1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FEEAB504-24D4-CBF5-E1A1-D2D0B1F511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B121DBAA-5297-49EE-9705-C71F022AEBFB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6B370731-A6D5-4F9E-86AE-E05B938353DD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53D6F22D-D87D-4855-67DC-B4926F13AA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35D16818-70BC-138E-BEA0-18607407C098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1AF3F36A-36FE-ED4B-2CBF-732C0C5A7D59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6CFD4FE4-CAE3-63F4-D216-D808C208A566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A1772524-FC83-E9ED-E2F0-A9CC5F610E24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9FEB688B-E3D1-4A42-A1F2-977BFB8410BE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215DB8DE-A0D7-836F-0A9E-559C4A0423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0F4B3B7E-0089-B42A-1DBE-CB85558BD205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964BDBD4-8C49-558F-D3FB-79D72F12E53F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7D712B71-544B-1370-7E3C-38D7296B6791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3D0AC101-A816-DA3C-E757-8C998CFDDB7E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B1B0F8CB-E1CD-67C6-C776-1695855E8C9A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35269507-3F29-C604-EC05-00C1C6E626F0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67BD4666-93F6-D482-E8B0-D83154378A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0AFC189F-72B8-7834-3BCF-E1D3B2BD564C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B3679B46-03D4-D895-4657-AABD366B9498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75514412-86A9-8B9F-C2AF-972DDA22E51A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A77CDB2A-6E7B-416A-A7A3-09C88EBA2CEC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D898E8E4-B330-C292-675D-41F8001576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0F3710BD-8464-A27C-825A-3B0BE09BBF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F9B3C4A3-496E-9ECE-EF70-A4DB61642A7A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69BAE254-AF56-E5A3-E02D-E31A874884AA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E369B54E-CDFA-248C-5918-9F5841B5AB07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ECE183FE-B522-5AA4-29B3-928BBB125A9E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D3670218-4DE6-E415-3A36-512B9A9B9FB5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665FF7B5-A56B-7E4D-8634-6D1AFE70927E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0F7AED62-A69D-57C5-7D01-FC394E9FBD32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53AA07EB-C882-495D-88A5-DA85305B80D4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C6A8554B-09AE-A7DF-31C9-F4D5950B69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7C11F0E0-CE20-F669-8E04-DA48A1469DCD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F0E136E7-1687-8F8E-93E8-385246178303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B6B495C1-98E8-4DFA-1BC9-44457A9F942A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765DFA11-B8F0-9C2C-8E31-01F1ED5DC405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E09FDE0F-4F0C-9B51-999B-6FEC4434E9B7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EEFEA8F0-E0B5-1BF0-87EB-BB42A4C8C15D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CE9913EE-D613-1EAA-3853-4D10FC1575D5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C40DDB03-109C-42B4-91E6-566EB60358D5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75F059FA-AB5A-A43C-7A0A-4DB606CB7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2078EF22-2893-26F3-AB7B-907324BB305C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F669D7D1-385B-B09D-CEBE-00DA696CA9F5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653AC33E-015A-CFDE-81B1-E992C001426D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CC7DE249-3999-C25B-3839-2D57292B888C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FA600970-1FEE-4917-A0D7-B3A8D56D4CA3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87876D63-A4FB-9EC2-D4BC-1D295A78EAE7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8665B409-C7C6-34F9-F933-A1FF1A4A5B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C9F5A4EE-A811-36A4-E4DD-026BAF9E34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AE3E700D-D045-01EB-E64F-4DB61336D81D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D60AD91A-B6C9-6180-A462-4E860E80EF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D64E5C89-4C7F-03F1-1AA0-8D6C6175F14F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E3A803D4-D8D0-8C57-AEF2-1E36E2A8D489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91A99A81-DA26-BA95-E935-B3C8FEBE4952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CB3383FA-70F6-EC2E-4B1B-32F64E99C19B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15868C14-AC32-0690-F5A9-CBAA1A497374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2D044C89-D391-86EE-05ED-955B61480358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44321592-2201-66DF-678D-C6891700D200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204064C4-73BF-965D-19E7-E87C744B9104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90F3AC3F-E990-B8F2-F776-E8D35B4DE0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DCAFFCCB-E1A4-4B42-8798-C7331E84028B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54D9A037-C7FB-F8C9-5C33-152199D5CB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BD8B39EB-0286-E5C3-BC03-CDB7A7CB90CD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96ABDD55-0FC4-D2C5-F9FF-068434EE6AA9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03137C11-29FF-0E1C-39A0-05858E576113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53FDA7D7-6ABB-9BC7-97EA-AA72D1F26281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E76DD26C-0359-9592-2CEB-2842B2317B5F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26A21B46-AE75-2266-89BE-245E4EA09F36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AF838D3C-346F-ECE0-51A4-8C08BE7115E2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7E774128-8B6C-414E-BEB0-6FC570EAB3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932F2299-D0F0-4346-ACD3-C9EBC140D1EF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976DC146-6062-9FB1-7389-008DF7512A0E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9130E166-DD82-3234-C538-A5FCCD857CBB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B4421202-8FEF-78E8-77D7-6681F32E9D00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460F56C6-FE35-FDFD-E0CD-EE5A585E7A12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D02E2952-AE7D-8D66-9B53-EF93A8323FB0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975C9973-E17C-74CD-0699-6B8C29602EFF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7644C153-AB2E-F5BC-88AD-87DFFBEA98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17754AEF-0AD9-43AA-B8DF-9BB033460FB0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026007C6-ECA4-4FFD-AF52-23E0C6F9E201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B7466B17-0C64-1011-3425-E3A11DDC2AAC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FB56EBB3-4A16-91C3-40B5-436E69B6E8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AF69889D-C7D0-DCCE-C6E7-25E2D5F8FF4B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683DF07B-826F-06C2-3A5C-0957E41704C0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F2E9BAEE-5CD7-C3C6-9A3B-13EA7C51982F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A6602A90-F257-4E45-5244-B406C182C40C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661DC888-DC96-4531-9A43-529B1962A78F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5748DAD4-E436-1994-D5CC-707A0F9B06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AA606FF9-ABCE-A704-75C6-AAE8950D5E76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816C91D6-F4B0-3C72-21C4-8CBC9C4EFA84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0D1A5507-0B15-38B8-C6AD-7DB8F2921234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3498109D-AAD7-C1F3-2DE8-6C6997898F26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7FB1D122-A415-3153-4005-2E15D0354CB3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649F2BE4-7185-6841-2831-DB68FCA581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E0FA8886-8001-4C3B-7449-29737F0E59CC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1DAA8B5D-0EB1-46CD-07D6-CDEBCD15394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DB353013-D7A4-46D4-A444-06AAA75D66D1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65F2013D-BC9F-CB7B-87BE-7BF75FAEA8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EB6F05F5-6FC2-3F3A-8B15-E83C46FF13A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52A40035-788A-2C8B-3537-9A473B4A6C62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09BEB0E5-A4BE-E435-8A8F-FC7AB9620D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254DEB8A-D67E-C53B-0119-90A049B9D920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465AE30E-DE37-7C0F-290C-BFBABBCC9A53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5ECC6A90-AD4D-4625-B730-A3D3B6DE0A61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7B9C27CF-AD2C-30AA-6547-DF08A232AF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C2F84F6A-F2DF-BEDF-C7D4-9AEDC1233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B58237A4-FFE2-CA3D-9F18-876819B50E5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92D485F1-A52E-B836-C494-51362CE4CB12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470C5123-6229-696E-DE67-421CDEB45D75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7A884930-DAF1-3AA6-A4C3-6E2F0FA05002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1A18CBA8-A93C-8B27-BD8F-27E058823D1C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EB45850F-D365-50A8-170D-2A81464064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A4BC071A-2EC8-74AB-D97C-BF8D46C269DB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B23A2477-99C4-4731-8826-CF73347CE01A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5753CE2E-9F71-B7E3-54D3-8EAACC2F3246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CC6490D4-364B-339B-9996-87A6B35868C8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299615C7-259D-3D67-D3DF-036C9227A662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178B4424-351A-E249-549A-76C4FB02E09E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5F749711-E92E-F04D-2A5A-26596D25B6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A6C82E61-87D0-5F10-A179-3AB9941DBB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D80D5FD0-E3FF-3A34-5341-EEBAA6AD4D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37577DD6-ECC0-D7FC-AEE9-1CC58D7C5695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A64D9A90-36CA-87FE-3435-680A0384881B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C1F6D6E9-104A-05D7-E425-E1FC2537BE69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35A3606E-9140-A139-9831-347D2DEE7D4B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267DB174-4640-8731-A601-7189E48C95D1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5D354C5C-05EE-6DF5-7910-A9FCB439F15D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C7B72697-D446-4C2B-9522-5DFF9C73FCC5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F8FA8863-F7DB-2A92-2EE5-3A7FC8951162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D16C971D-662E-92B6-6EDB-B7EAE9E42E3A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DB55A691-BA34-5712-BE1B-9E58BCC6B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3C18F77A-FDA4-BF94-5765-62FAB0CD8A26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79F4EF13-E0B3-1C05-FF40-3D925B064369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2AFA7869-1C67-985A-1AB3-19F25B60548A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68D60C7E-1FA6-C328-8D3A-7FC717BD60C5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0CF84A2C-76A8-5ED3-5A10-4DAB4F06A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79375344-F241-5B40-421C-D379AB3CB2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DE7BD835-B010-4327-B05A-F35BDBF2A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134285FA-1F94-43FA-82E2-7A6762F39B7E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CC75535F-1827-0E24-863B-16F7576583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3886BB20-EB09-8F43-BB75-7F62659AAE2A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68B03C0A-3332-DF1D-1708-DFA35F4A802E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2957C265-07E6-7869-79B4-B433D9882012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1E041CDA-31FA-E1CE-A6F1-42B6755516BF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215494BD-4A75-280E-FE15-9CCB4AF05565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F1C59E03-B5E9-3548-1134-7FFB2C9D05AC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C5F96D08-76C9-4BD0-9B70-C09B837DB1D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7F45A3AD-9B9A-AD52-46CA-0AAB258CB8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1544D0D5-CD59-2247-A0EC-A22F458CC0B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28ED6D56-2739-6E02-ED3A-F9E59FB09AA6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4581457C-E16F-5305-207D-03483A2EE6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393EDB8F-ADAF-2A1C-589A-6A713C0E9F03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13182628-B8D5-EF79-7492-D34CB9B6A71A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8FF45432-68D4-4F36-A56A-6A637525D1C9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719F76DD-3949-E2C6-546F-408D44873E62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D01EEAC-7456-B513-DD93-6A45BD873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1910FD5B-409F-1A1D-9B96-132AACE77138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C72436CC-A1D1-217A-147E-627B8FD58B79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CC07DE94-6F31-2869-8C94-C6198BEA0D61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2AC9EABD-3BB3-D67C-F2A8-518FF37B7C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92A2C7FF-40EC-4E70-8AB9-8BA01976AF5D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1FA837C9-DDE8-7DBD-191B-749E21F2E095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F3E5EE7B-718F-24FB-0B3E-D02EE34B874D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637BDF82-546B-7725-E1B3-C0E508636FF2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2E5FDA86-9D0E-A21D-3F65-F95B096DC9B1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096CFC5C-D9E8-4AF7-2CD9-1EF53D4B48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EF9677F0-C9CC-3A7B-CA27-C5168DB09D18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3E963A2F-2F2E-C22B-E5BF-75108561F6DD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24377DA3-AA56-994B-7205-4D04EA6683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67AA6A7A-1843-2688-A549-6E9078CE46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87919512-06E1-9C42-940D-00FB86E046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E59C30A7-6EE7-42C6-A974-B9EAD459BE70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A105340A-B58B-3EAB-E9F8-260741DFFB39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EB1AEEE6-3ACE-1FCF-83BB-BB8562F86613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AFBE4992-C001-46B3-9F89-9C8D53190C79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C7196EE1-0F9D-6552-D5CE-91E04186704A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4351931-4CB0-ACA8-8BE1-40AE96A369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4B922605-9BA9-FD28-BCA0-AD597B817E00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83BE46C5-E6E9-1957-9F71-3134F9646C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E8A75094-E761-C6C1-70A8-E75E487C28A8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CA92A719-A0BD-4909-BA2D-C362E23AACC7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D4C6BA06-E020-E830-639F-734767ACED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DD256806-A62E-662F-8AD4-999144983C2F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E24E01FA-C310-BE54-6CF5-89CC4A431588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D98D9B0F-9431-D71C-065F-90CBA19CBF16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A1253E0F-1866-CB1B-56BA-F8882BA18C9C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790469D8-AF36-4A7F-BA18-3836DEF7E737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7B02659A-60BA-BFF5-03C8-C98A5D70A5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AE3B09E9-20A4-1C84-1051-28B1A0202028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8FB1FE5D-6505-E36C-E09C-3C4B748700C0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5ED173BC-AE08-76D1-7BBE-D9DF21863907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15F6C8AD-92C5-7763-AA7A-CB32F0FB8980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577A5978-163E-CF2F-301E-0A9BE765F1F3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69EB8960-FAB9-36A7-46A7-2E4B21B030D3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2E4DC554-3480-3797-177D-4F3C2872D7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0B9CE718-A728-9F8D-601C-9D7994EC1022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5D1AD33E-CA0E-AB57-11C4-1F037FFA1876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C883E1E4-BC8B-DCE1-5C47-C5E9D08B5110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C311E0EE-6C2D-4A04-AF5A-679AE52F4ED4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2619A95E-55C5-18D6-4D60-A0B3548EAC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F097F72B-A1E3-17E0-A982-C645103B57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DBBA02F6-8435-97D8-74F5-6070D03E520E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940A3CE4-0725-941B-520C-209BBCE5C946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DC968D01-6173-A405-B457-1ECB70E4790F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ED797ED7-B3D3-BD33-3394-CF60A504AF6A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799B1188-4FFE-8643-D394-2AA7A2874693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60DB4D2F-7218-D83B-7C88-441E3753FE75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97611A4C-71FA-BAB3-FC75-C25879B2AA1E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E5BFCEBA-3BED-41C9-9218-2D7C1941EB8C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48092B50-7A7B-A3A0-B9C3-12F8895647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63F529DA-1A1F-7E4E-881F-EBDC9C5554A6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28BB62B6-AD29-34BE-1156-01ED915FCECF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86D197F6-6B6B-003D-DF5D-5F26AED55CE7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C835C7B0-BA1C-52DB-F20B-D9AA3C7BBC85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D788D5AE-DA88-C681-F481-9A656AF7D46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9AE76765-D49C-07AA-AE3A-A32D534C0FCF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A50174DA-13B9-44D9-704E-BF77D201AD4F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B72A1E0F-83DD-4DDB-9E07-54D60FA78B34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D443598E-D335-78C4-8882-2F4B11C336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52F934D0-10A4-D5E2-0BAA-A6D4FCCB7E7E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4B5B91F0-FA37-29BE-1E78-6BE16F09C56E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64A0AC0A-8545-85D5-91DF-B92801FBB9F6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4620CC02-58EC-5461-2730-B06CA9478602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755A5EFC-E30E-4644-B835-1F801A4007CF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81A3B0AD-C533-9603-713B-CC86DF5F9488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DAD88F55-431B-0C99-DB4A-3DDBE13371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531B7824-E811-2514-3D46-0E6DE7D418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A1502880-DB21-1AD3-52C9-74E777968AA2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5BA9DB80-486E-949D-8610-0D428ED93F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123DCBBB-9053-4027-62FB-780053D3071E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5006EA00-8059-0819-A73A-E9B0F0AD04DE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C5114BE4-4607-D725-302C-42836D760710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8BC2742E-D329-1C6D-4007-9517603494C0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9147E2D6-633F-8DD5-CF7A-89CD0680FE4D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F1FAE407-3163-1CF7-8157-5E50E1551C53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5E4EE560-ABD6-FB97-9321-087712454FEC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3FE14AC2-60A0-83F7-3F25-A215E0C8886D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05C48F63-8668-6DDE-CF26-E2B1CE5E4F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A8825C9B-165A-45AE-9A84-3BD06521344A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847583D0-4CE9-B485-C63E-B5573516F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F28B3E3B-9DD6-7FC0-6C57-C9E963F3B1E8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F735410C-24D2-E62E-7B72-CA4B746216D6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5103FB08-834E-18FC-577A-88380D1A0A6F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79D8822B-E0D5-8EEF-B390-2C29B7D05474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2BBB98D7-EA8E-CE67-19A1-C08D55435DB0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09CE3262-2754-A2EF-3514-59D0FA86737F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BEFACDD5-6599-DF65-177C-56D1FD40EBFC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8F1FF81D-619F-E8DB-CEE9-9924A6284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DD911D06-9BDE-4E01-A94B-65B38218B426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4F31E8FF-A6F4-C615-ED11-DABFBE4E5E37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72C3BDB5-7BA3-E3E7-5086-98A40B5A665C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8297A1B8-52E7-2F5F-E949-C8A5B675253D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F91A4469-F98F-222B-36A6-2775FCBC618B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73176C0B-4801-2D35-319E-1CB0D4323A13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FE21CA48-79E4-ECAA-7A53-4135B82BDFF7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5D0A8A2C-37AB-5A2F-C7BE-759EE53F2E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19A82030-8CDD-4C6D-883D-CCEB46DBD796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42D0DA13-22F1-4313-AE33-F9AE44EEADDF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0FF00F53-E319-2DBF-9444-6DE83BE8FE34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FFFEC6E2-FAAE-5494-D677-972A380674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8810A1CB-84BE-FAED-F80D-A2F1ABB4145B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7E066245-1286-3EBD-60E2-AD2A7EF413E0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39CA166B-478D-A4A2-2EC5-8D0AF546671E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1ED2CB0E-397D-5E47-C694-DE6B196EF48B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BCAE7E72-E9F7-40B3-BD7C-AE35EFF7E080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68C721CB-F6E0-9276-9A10-776776D251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762E42C2-4337-33A8-07F1-CD393BA8D310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459FD6A5-6CC3-0396-B2BF-7FF62342DE92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BFCE133C-06E5-5272-CCB8-25A0F2CFA54B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2308D581-6D33-3A33-6B89-57606DB0F32B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F495FA7E-004F-5F98-39F2-1BE1185C769C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405EEDFE-0F0F-BB76-2652-8809858C40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E44DB54F-29C0-9234-5A24-330C51320B1E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3C040C8B-365E-E385-C619-5BE8BC203A06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B0F95D07-8D1B-4A04-A9B1-5433932D42CA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3E83EC2A-9E4C-DA89-A8D4-5158A166C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E84A4A86-60E9-238C-F212-772974852847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F74FC8DE-6646-B0E7-A82E-AA1A0E514BB2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C3BDA2D2-BE2C-CDA5-CA58-1458A8A7D5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45952BA9-FEB8-9367-4FF4-05CCBAA2A22A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75C3E79B-9EDE-DDB2-E490-924912348891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2A75369C-793F-4DC9-B07C-4F47B6E1C300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C5E956CC-6C71-E591-C834-47A79D056B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217826E3-B0C6-41E7-548A-001FCB53FB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630F04B3-B5E9-E0B9-E370-C7A3CB1591A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B1364FF5-51EA-E858-D5A4-5CCF945321DD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6482AEAB-005B-2CCF-3D5F-CEF97E7E7863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B05C83C6-02E4-7B63-82F5-1430D36E02AB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D89652E5-2231-E1AF-A897-011D79E19924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6C92E2CF-0B59-5817-42D3-E569395D5D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BF04014A-7E0E-BA2F-0E2E-285B62ECB311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203DE5B3-7EA0-4DF8-8F5B-CF4423F28DC5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7CF0BD51-6C3E-2C72-1338-CF31454D2D75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5DDE3F6C-5705-9387-CE78-35535EACD1E5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5A59452C-02C8-6A87-46D5-066FB6ECF522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EA918C77-AEC0-15E5-91B5-C6B96A859F80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6263AB8D-3783-3811-5704-486905BBCC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4FEFD92C-031F-E86C-DDD8-C0912F344C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D04FCC3A-D954-02FA-AAB2-CBC1FB50E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C7225F55-061A-B7AF-710B-33F19E3BAA70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46DE3FC4-85A7-5A7E-DBE0-371FF6A7CE3C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96D852A3-355C-FC8B-C13B-8B7276D0B7C3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CB0C5D70-5239-C83E-0F7A-E1AB5AA417D7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B1CF015F-5B5A-26EE-28D7-E8686289CF21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4373E59A-A6F6-5F30-081A-51A44987F022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F2B7763C-13E7-41FD-A0F2-B8A046AE128A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B866FE0D-81DB-A620-00BE-78326631DE96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6DCFA5EE-5B4B-49EA-E743-AE6182CAE6B7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7F7DC12A-36A1-C74B-1FE3-EA3ED7769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D4D37EB6-9099-2612-17B0-384CB3A43575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7335A1ED-20BE-9C9C-0616-9BAF2C68A2F1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6E38FAD7-9965-BB30-D407-B2609125BD68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920E2AE5-66A0-94C5-C7F6-2EB30B672FDB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4B0F3568-008C-8955-DF13-49F9D3A35E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032A10A6-F3A8-2AC9-6E6B-ED48DE7F84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B45CD539-27F1-4C6D-ACA6-C5F352F7B571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F149334A-1A24-54E3-030C-86552DB028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1899B984-4A7C-26A9-8BFD-93B0FD32A499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25147157-867D-B48A-7733-4B2E34BDA590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2F502B88-6B68-38AB-D079-F7FF45B02EF2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6032BAAF-304D-F13A-836B-039B7752777D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9C1E16B8-D8FE-F96E-CB93-D7BBB5E7975A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8BA34E64-6386-3822-B573-04B5BA37B647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AAE43EB7-6D94-4DEF-9917-70217578B99D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D6FC6357-E95B-28DB-63B6-70484B2D52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238A14F0-9ADD-9773-D72E-CDFEC6C862F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34770F56-58DF-4E1A-ED63-62F06ABE678E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63F2BF1B-DB0C-E6CE-B467-CEADD0581E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D0C2E69F-0A62-15D9-F1B8-F6A16D5672D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5CD33769-8C35-A785-12AD-523A2F25249B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CE2644D3-DAED-49B8-97F5-8019CB70EC5B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F0224CBF-413A-8AA6-6816-4A50B6402797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48F07DCF-A5E4-E870-2933-E072C09537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49B99603-A074-2BA2-5E05-36E009960004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2879A305-F07D-852B-BD73-F021E68320C9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3760F708-7A90-3C39-1348-DED20D18BCB7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6C52A0AD-6678-65F4-AB0C-7771E2AF22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3AC4F83D-AB7C-4B17-A397-D2A84E0FBEE3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61F2F25D-1FCC-2303-6D93-CEA223C33AEA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04B64605-BA8C-FE57-3C51-33B74CE1AD34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F943255B-9AAE-CBD5-201A-D23980676110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EF662609-6DE9-6A70-77ED-A918B58D67FC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BA57B6F4-C809-8986-CF57-B4874766DB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7D8E484A-6708-2B9F-DAC6-DF0BCD70F1B0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5F1D5AA9-EAAD-4B20-9F91-979E38ED834C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5627A939-68EA-7340-6619-2094D02B63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CC966083-0F8B-A4CE-96BE-02B588D65C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4976548B-D9AC-F465-42DE-61D09D7BC4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221F2A11-9B14-46F3-B70E-C81EAE62C18A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A7C37799-2F26-8D5B-C127-CAAA7EC96898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2FBB8EF2-9430-1015-20CE-9CE3490BAEB8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F95BD958-E8B8-F3E5-E4B5-C810C761E39B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B8338D57-1F36-C4A4-DA80-54D6F1DDAB34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14363D03-F8BB-9B43-1FFF-3213C66ABB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3BF6B1D1-9955-F5DC-A3E9-D0E16A29FD98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2F693323-2FA3-2968-5C47-93DDF30FE9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2F4B2897-46D0-4A20-7F2C-DB5DB2D96FB3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A8F38A27-8596-4E83-81C4-29A8F077EB0F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603CF848-2622-4064-F8E0-C1CD478B59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A5103640-C6B1-2BA9-5BBF-8BD9A8F7E9DC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47B778C1-7D34-981A-251C-6FF9AD694949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818320A0-CFC5-BADE-593E-0053E22D95FC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47FA2BC1-AD63-A043-20D1-8C73E5668522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2A8C918A-0469-4406-887E-977446042D34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B78B7C29-05BF-41EE-431C-986D38F4DA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1888225F-26DF-D657-7BB6-535D1EF7C5EF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6447668C-E33C-24B5-77A2-35087230B4E2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D4EBEB8F-06F6-DAA2-58B2-4FE4F7525E2A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06DCC377-4D06-C0A2-E362-D14984AD7E25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76F37C4B-C4B1-DDEA-F93B-CDB9A9779078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B2B541A2-3359-082D-D883-6D3798383813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E3DD1E8C-BD52-D456-2FFB-2A974A4CE9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E3945202-1C3B-B904-0054-25DE51D19F94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A50DE043-E0D6-A7FF-9622-C821D7C03C8E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47A64433-C88F-7823-D2B2-7EF837D3E488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5B1B61C3-84A8-4064-B23A-4B2D9C697074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F4424869-A3CA-8FBC-91DA-881B64DFA1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54FE3C4D-5EFC-AFDF-E602-1EE2F9441D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8011204A-DD93-7745-1B07-4CF040EC3EC3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051CF55F-77DC-D920-082B-D250DA8AFA4D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AAC830F8-F9EC-52B9-1046-44D7A37E2CAC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899FA670-36A9-F8F7-1102-2726D7D0E705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4D23F2E3-1CA9-573C-6225-DD4AE95C3BAF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46F9AE13-E3EE-44BB-0DFE-8194E59915C7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0673DE7C-B189-40B2-0A40-B08E30B73D95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93EADC77-0C82-415C-9EB0-3A6BBB4C30B0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A1ACB9BA-09CE-E46A-A2F2-812D32E471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8C6F4FAE-3CDB-6E3A-5ECA-81DDF4B66CBC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07095A65-60D9-FEE4-D029-13E4C87752B2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1787A019-2F7D-066F-511E-AFE8088E060B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9A82BA7B-E7B0-D88F-76A2-0DA1F8B5A09D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4FD5FCA4-598B-5F52-31C5-7B6F113E51A8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5F9428C9-7898-996B-5FBE-CE6133B2A5A4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6F7375FE-C701-01F5-640E-C18DEBF44B74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94AC723E-1BED-4DA8-825D-6EE20BB53D32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80D3750A-D7DF-04A9-3DC5-B9D2BF4BF9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A59DDA43-CBC7-C2DA-302D-F29AED855573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2B1C4DBF-1E19-6C1F-E0FE-FDAB4944E5E3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D04FD67A-E62F-5E96-89A7-8059959EB5DC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A115C6E8-22FF-A5DA-44C7-30EB95D48522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FB3DDB9A-7352-4678-BD18-60B7D5EC89DA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7642D480-A7A5-7C6C-763F-F785626D3BE5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00FC9A61-919D-CDC9-03E0-F709245C2D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3EE47D9A-52A6-F799-F803-22FA4A8EFA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64A9A2BD-91FA-B590-C523-5E1F0AA50BAB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C84D4119-D889-32CB-5BCF-BC90D50B6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790515CF-C596-44FD-3E55-BD2A60A6A3F7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71F30FA1-84C9-689C-0682-840353134A7B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A8977ED2-AA3A-17B7-CE48-180F3906281C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13B37649-5C2B-A51C-6DA8-E7BFEBD292BC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864C4267-47B9-2FD9-BC25-4EE97818B083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458C32D3-F57D-F9C3-EAE8-0B28004038B8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B3AF32B6-1518-3451-283A-C0DADFB44F88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9BBDD5AD-A7B5-60F6-3217-A70C2188C3D6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F566DAA9-8501-1785-F56A-5CF15A50BE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BF0D4AB4-E070-4885-95A6-82E701C49B79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B7DB0E07-9D8A-EC37-93B7-3B69E43CB9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32E7B703-4F88-0B80-6DC5-E18A35C5B64A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AEDA4B1D-0B66-3DD8-0144-FCAE04545449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8F194313-7381-D222-AF46-0B85EF28DEA5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3A4AD2AA-5ED8-9A25-EA59-4648D755E5C6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17B77080-368E-07FC-D938-0BBC74021882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C4422F76-ADB9-84A1-2506-D36A9D865E05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78C914F4-2153-4631-30A1-13684F4539C8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6ECED20D-CAFA-ABAB-463E-9E0713E8E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77B23F0A-E646-4B5E-9D20-209B7266163B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F6EC36C5-CE0E-2298-3D33-A4493DD4F572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48EBC24A-1C7F-D6BA-38C6-9A1EB0D1F540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EE1A6328-FEAC-E935-B021-A928C5807F1E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9B733DC3-0090-4C7B-B4FF-AFDD0B30B9AA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2D0ECA60-ACEF-29B1-EC5F-8836A26CF437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8D26EA9F-BC20-226A-944C-99DDDD1455D3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2AC40D48-ABD5-BA21-2E2E-96AAD29F82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BC1D049E-1814-4D68-9A57-877EE1ACBFBD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6E2F2AC6-E73F-4F14-9BA4-F34E9E3BC23C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99724030-44A2-4CFF-A539-7680F1919FAE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2F02BEEF-6A12-186A-D778-628C90B18A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755FCF00-1197-C64B-A74D-883C391696A6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9721AD49-708F-2E47-1A88-4D57B05E748A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0A85D19A-CBA9-BDFE-A159-211D25C22FD7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A7870E5C-8509-D6D7-2759-1E486A0E16F9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621E9CD2-D4E2-4DF2-99E5-CE36425F471D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7121B3CC-A729-BD4B-3E9C-B1ECF7A1F6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77A8236C-2B90-5C1C-346B-C2B392966A3A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90E6F754-5692-ABED-8CA4-193AAFC39DAB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72DA161F-4A24-24D8-B68C-AF95EFA06F82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9E11B324-7A09-32C5-A34C-65F468D15C6E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350B08F9-9871-A4B7-778D-C7BAC6503EEC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D2B27067-7B26-518D-DD24-0704EEACF5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F273177F-CFD1-1DD1-FEBF-4913BBBD1E91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3A286FA1-47E7-6578-C8BA-011DD09DD08C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3FC21EBB-8E1D-49D3-ADAC-A8D9587DB9CC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81BDA03C-B03C-8248-E822-2C4C8B833B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2D39524A-A6F1-BC00-58C0-D830C352B846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486B739C-64E0-4BCF-6AFD-2699B2F0A431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852A3E08-519A-DC87-9538-1F2A1A71B1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07D4BBBD-C9A1-884A-FBB6-A3A8B3671C3A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1EC45DD2-04EA-EE8A-4337-BC221DE0A6D2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78A15D72-8A3C-4DEC-96A9-11F15E73C64F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303027DE-810C-F328-91B5-D0F131C5C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D2335A09-2C88-84AE-1A21-2F1E1F2BAF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E3FAB36A-58D4-0D9B-4595-98718CF5CFD8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080592EF-D3EF-831B-7486-D423988FC778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75447FFD-4B9B-BD30-97BE-5641CAE69967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591F1631-1BE6-9A5F-20FF-146CF4A9B388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17ED8717-9BF3-CDC8-C69F-C92B59647701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DA12BFCA-2AA3-B2CE-D524-616DB38E08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B8366B09-ACC9-BCFC-5A3E-B2791D427C6E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5DC5BC73-7472-42D1-920E-E1115E1A9702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88BFA138-1091-55D4-4A77-94A443251E36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3F1A7EA1-1A58-D5CB-F612-558BA70CC0CF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E272B200-D3E4-500F-F3BC-A7B8D96AF5BE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20790DEC-DF4D-149C-C5BC-2E413F3FA4B6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1647DC96-7205-F175-CB32-00053B4742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FDE160BB-7DF6-D475-0B36-628623740D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CA24BA9C-6BB6-4B0F-48FF-331439FFC2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E84AE6DC-12B7-2A67-D839-0A172609571A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8FD241BE-F8D7-5072-5C40-52E91DBA3B8B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C1656B12-925E-BBAA-B48C-6DB156BC7A78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FE76D8FA-7AA6-427B-396F-A148D1727A38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F29E0BA1-CBF9-A3CC-74C0-907149C7A76E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5729C0D5-2545-44B2-3682-E26475060C28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586D88CA-DB98-465C-9EAF-C85C3B8B2738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8FD69684-3C1C-9C6E-4001-7FD361A41293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EA1D454D-626E-961D-10E7-0DAB3BBCBA83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ECF6A7E0-C699-4405-A55A-6C9F0E10D8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C1EE7025-83BA-E2D2-46EB-92D372F1F650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DE8B8128-A539-4090-8BCE-5FF2777C1DC8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8CA0B5C5-5990-8887-A633-DE92B2F1DB2F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56C0133C-FCE5-3BC6-B6CC-0B8087DAE3B1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E96E0593-C59F-6E2B-7098-1001B20B7F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7F957175-C955-9D63-85EA-3D9A0FED7C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0661D5EB-C47B-4F8F-AB52-6CD7224E2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F2BCCF59-D2F4-4119-B5BF-79144E6ED28F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0278F312-5ADA-4A7F-8A55-409266562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0A5757C4-8496-4603-9120-EBCD3FBB7A44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4FB17EAF-4F85-8C0E-F5CE-893CA74A80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7D72A9AF-FE8D-389A-DD54-ECB89FE7CA19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2392444E-B110-A82F-6341-855FC1130BD8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2B59D37D-88D2-FBA0-30C6-6989C899B9B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697A0E00-CBD0-1F6C-3DDE-8D70C1F9648F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3788A464-0A32-064E-5B92-E6D4C4FCD918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3C080B7D-78B1-A1DD-68EA-018A19834130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E269ADC8-4AA2-4D04-B1DA-FBE6E061B5CA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E2F1E6D7-15FC-3065-1960-31DB1ACAD7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14549EFD-DAF0-76D6-3722-4C9855FA2C5E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DFCC7618-4F97-370B-069B-4F226CA098C4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75738DBF-5856-9A62-8412-37F992A41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1AA75655-67E1-C7AB-7E6E-F38E3CB190C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E031CA4E-2AB0-DBCA-D8A6-9B846522C7B0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94416935-614D-419D-A114-760EDF006B07}"/>
            </a:ext>
          </a:extLst>
        </xdr:cNvPr>
        <xdr:cNvGrpSpPr/>
      </xdr:nvGrpSpPr>
      <xdr:grpSpPr>
        <a:xfrm>
          <a:off x="9839240" y="6284300"/>
          <a:ext cx="1812684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A371975F-6191-58A8-5A0C-5FF1BA146A14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8F5932E3-B086-E40E-0593-E895B1605C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026D1AB3-4D9C-6798-1101-F5951DA761A6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653E07BB-B44B-8D20-FFED-6F232448E707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AA8D80CA-D5DC-F1DD-BF7F-343484D9FA97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6AD20AB1-D9AD-1EF0-F784-DA14595DD5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F62B4887-2221-4874-B6AE-FCE36297C20D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83B7F6EB-70D9-CC76-8A5F-36DA7FBFBBAF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9FB5DCC7-A83C-D8CC-19FD-871C8E2F15BD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E6ACBD83-BD32-37E5-BE37-12EED75016A7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AC3B41C0-CA0B-9B86-0929-7704FADDC2EF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28E5812E-B74D-C023-B6D1-651074AFDF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2563FE67-818E-28E6-C9BD-5A6874ABCAF5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89D771CA-F4A6-C08B-08AD-F7C94D3429EC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4C16CF93-568D-7F43-065E-73025B9D77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1EEE4574-F7B6-C092-DA46-3176AAD33B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1423FAF4-E661-83E6-4D0F-41220BF0B2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1A9554C8-AC24-4C17-B555-CAA2DA3FE1CA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7E6FC4BD-EB00-D21F-B05C-7586AF92E7C2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ABC447AE-5AE9-4FB5-B31B-3B6114A547B7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90F791D5-68C9-067C-01C4-4641109453A5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33FDE68A-7BFB-5526-14C9-42DAF04C27D4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D9E8D428-619F-03AE-847A-CBCC132EEB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7B2787D9-9520-A9B7-2674-2647BC2C62E3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92BC421E-9074-798C-5B9A-E0E8008132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8C81E90E-B92D-86D6-F131-4A9B3FCBF2B5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3842CCD5-F39A-461F-957F-CF656152038B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7614C70F-DB3B-5B89-9D72-2A8F756D14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3AB41054-5579-4FFE-A29D-D434CC034F20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08529A05-E810-2457-D5D2-0F2FC8539CB9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BA091B88-BF02-2207-9869-C95852DA960E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2706E267-A036-5371-3DD3-ED82724AB770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5BE9EE77-9F81-4FBC-9231-874E2323990D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A71E7BAB-DBFC-6A42-A99A-EF2841BB54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44EFDB37-6232-885A-3671-5D26FB4F08A9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9CA05B9B-147C-DAD2-F5E5-D65A7E3638A4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B9B7B60C-199E-C5A2-9CBE-80F2B188139D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14184622-77F2-C3EC-A557-FF09D4E840C5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7EDAD036-5284-019C-857A-4159C397422B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49126502-EED7-B263-294E-DAB8C6CF0083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12A4D924-5D56-BD11-D63D-B5B60C3F98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83A2D019-90F8-BF44-A8BF-F3D95202CE16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A05215D4-344B-19AC-B2FE-5A91E403D2D9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2F179122-43D0-77F2-1C3B-C5FF8736417C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14B8C8A5-9306-4E86-8F68-48AE3CD64E87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E6C949F9-9E42-D6A6-7DBF-20BF879C34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F549EA3F-F9D3-CC64-1F67-61F11468D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7FCAAD48-B9A7-FC73-9498-C9CC98A64481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E3142A17-5946-48A8-ABA3-C83B0385B986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3082556F-BDF8-9B01-2782-7B1D6F538F2A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2864CB6B-F00A-A1DC-FD7B-DBA50E4B1E3B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DBC3A320-4D01-A9B3-09ED-5AE36A70DFDA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60DE01AE-3A60-4D3C-713B-6E9F77B627CD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BA0E96BC-94ED-8E08-FB6A-7F7039258D45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A7FB4CA7-5C73-4B7E-BC33-014403E537AD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D1800EC6-5E9D-3A1A-AB5C-AE9A250FFA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28C9A7E9-7D30-6492-562D-27461EEA47FE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D65C4AD3-1B38-7DBC-CE41-C4FFDA290E2F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2D8674A8-AFC9-6986-6CA6-0634193DCAB2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EC88C3A3-551A-76E5-FC35-5D1F80CC1F29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10BFB920-35BE-E785-FB60-00118A73DDD7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04C2C292-A438-C7F4-67E7-8F4AB221821E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C31F6CD9-E2FE-DB1F-5CA3-AA065853D33B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E1827D61-B17D-417D-B4D3-0C18FFDEDAC3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0B9133ED-8A04-EF0F-B561-1635BCAD85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2E828AFE-921C-6678-4771-EC6B36A10BAC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641635A8-D62A-EF5F-8802-1AF0A0DA5301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F75D8A1B-42A9-08FB-EFD4-42B77FF57BB5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C5D045DC-02D0-EC4F-7A61-D2503E33E1EE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9C71B23D-4B79-40F5-B4FC-1B7521BD0061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03F2011B-FF3F-C720-DFEC-28B85F052EA4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2B1224E2-BDC4-012A-6645-E178484923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A9C59C8C-DF15-EC41-42BB-2D9CD3150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169AEE62-5678-7628-F45A-CE57ADA3E560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3EF4DC15-8559-227B-E0C5-49A62284B0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5C2E535F-C7B4-6202-4AB9-0D0FDAD8083E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338CC9E0-6C1E-7582-3CC3-A1403D377918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654C6703-A5F5-A230-89B7-47906FE99D8E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D6B2DA04-C9A8-E09A-3841-BD2A92563F3C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9C6FDC92-7F6C-D7C6-C9E6-4A7F555F08D7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5485E915-2DBC-4E4B-224C-8AF98CC67017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0A7A042C-D93C-351E-12DC-92D272A47D74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206F4838-9991-0A5D-01F4-63E3E8BBACEF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E7CBD83F-7CB4-1D13-0FD6-2EB39744A2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BCF375D5-AD9C-43AC-8A44-43787DB64D55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4030861A-87D9-58CA-7AAF-D54B0E7083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A99F457F-F836-3B39-018E-512FFABF6980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2FB6256D-6EA5-457A-5CD5-C28E8AC44D02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C09A9995-21B2-9C7F-F35B-0F476D23E30E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CDA2F8AF-A2F9-C006-0B6A-FE54BB3AE5AC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86E21EDC-C556-445A-7B9D-808116366D5C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CB6E7CC3-32B6-C91C-8984-B39856732273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953006D6-F6C6-900F-21D8-8A31626AB7E1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B982F96A-5795-487F-F68B-662EB3D1EB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E5654D0E-7CA2-4DB5-8B85-4AE16AC915EE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FFB7127F-9464-5594-4247-B218A77D4B63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B9FDBC76-A23C-FAA9-E037-54708165B117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CFEC8834-93D8-E44B-1A4D-6B04A87BC866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58781F1E-7006-B693-817F-E755D645CCD4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553C1633-9B3D-F5E3-F4F4-9E3378DEE7E8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02D80C0E-6067-6496-8A77-1191789B1474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76BC7766-4E81-215B-0A94-7D0A6EB08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698F3B86-09F8-4144-9B3D-7981ABBD5639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1494CF77-BD29-452B-B7B7-AB2FCE84A515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89792F16-7129-623A-4E31-7C8FB230ADEA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9D2CEDB1-8A8F-9A82-B17D-B12D05A054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52ABDB15-F5E0-93C1-CDA9-4B97E03AA878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29510AE6-6569-3EEB-23E7-CBC118E68BB0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B58C4C7A-497E-7782-539D-262EA98B6133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EB6730F8-3BC5-51BB-8859-BB312D2F5CDB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70BBFEFC-BC03-4AF3-BA0B-F485AC27FCB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19858801-6AF5-C83F-83D1-0F02D8798E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6F96D168-C9E5-6B88-211C-673F97D0B7FE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98D4A11F-C533-4A79-E78C-F04B014B2504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04267E64-6B8B-C32E-E9C9-14F81CCCB2CE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CDCEEF55-8378-015D-7028-62C8267E3B45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082588A6-54A5-81D3-C135-2799FBEFA072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36BAF61F-F72D-F20E-2E55-FDC8750EDB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9282C33E-9D3D-C121-EDA8-5EB30A84C92A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242F3A4B-B637-C37D-D47E-F1C489909C55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5A24AD60-C56A-4A5C-9A4B-9747BC92C37C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59F5FB34-144E-7567-D827-4EC0122417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16E4C21B-DD41-0D7F-071E-D0B6269B16DC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68BE85C0-CCB5-F7F6-27AB-C2AF0864E55F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B5500182-CA5E-D8B5-E749-956ED9EFFE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F61F6B7A-14AE-B126-1505-F7A721B9985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45CDBF95-581E-FFD0-55F1-EB3516466403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F187968B-21BC-469C-9F2C-FDA8A337E79A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6E3F8766-F66A-A218-CF0B-1EA8AC046D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CFEE3BC2-ACFF-1FD3-21E1-E289E272CA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58222B5B-3A0D-1970-3DE4-817F1D5CB89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A4E766C4-D361-1D9F-AA4A-9BA5361F5C0D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FDAB2184-48CA-CB5A-721F-6B9957145A65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AF81B0E6-73D3-BE19-5528-1CA1140D37A2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543CE2FA-12DB-6B16-6845-AE7B2BD1C1E8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AF4A3E9B-5D14-0752-66EB-AEE8EA349C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F1F98260-F5D5-48D4-E3EA-3FB65BDAD7A5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2C6D0966-FC93-4A49-84B0-A1B1BAD51678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543A7BEB-6D5E-3F60-23A5-31E45BEA9EFA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4AF864E8-6F4B-53BB-51BA-2A37415E9F8E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314810AE-EF14-CCA7-BA6B-CB6DE4032405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41DA0301-F5B2-94D7-8385-6AE3E30386C1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5693E17B-E715-460F-5084-30E9C92317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CD4878BA-576C-3999-598C-B15BCBFA7B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E4837759-FE4F-6BF5-AFD6-96C23074A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3E38E6D4-CD9C-7C06-93DC-2BC4DF2B3BC6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27D64CAB-44D3-F13F-FE27-D0D0500A873E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9596CAE7-1C55-B3BC-4A5A-E43C2A6869CB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E5D59707-6F7D-8FB2-DD3C-6C3FA1C7B03E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77D63454-93CB-0F0C-EDA5-3E96B796BC83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8B749CB1-67B4-DC2A-2022-C30A52D98B61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DF24E7EA-96E4-46DF-9F38-A4B254BDF9B0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9B41DC87-8214-76E2-A884-B98DE136B906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FB63A94C-001F-DB84-2970-E2056CB9C329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219E342F-3F9E-A8CB-8FC3-9A1CF0C4F6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6754DFAF-3BA5-A6B2-119E-8888D8FD13E3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B4D55FC4-F616-2714-806F-579196F95B42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7D14BF2C-6A96-5307-466C-F4D7EEAF1C54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AA61AD4D-72F6-0B95-760E-476E1F19FEA0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AFCAB50A-B374-DC70-3A20-A73B54767D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C3CD2873-032B-EACE-B52D-3281691D33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6897ACF1-B4AF-462A-B244-E98CCB7F0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2884DDC-F9F6-4213-B8EF-20B3CB2793CA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8B00FCD8-17DB-D5BF-1B12-11A5814C7E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F31606CE-F4DE-31D0-4EAD-C61682C5365C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6F5002CF-6CC5-B2AD-C917-F7624E1A9508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9C3E5736-D01A-3F2A-7768-E2DD4E4E72AE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D35A30C6-362B-FF51-A8F8-0F9220CDF51C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7E45458A-917C-41A0-59E7-F5649B30E39F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69EFCD38-6368-8D67-2A18-E8E50D4E0AB0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B654C3BD-FDAC-40C3-90CB-7DEFD29DAEB4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E6F8E850-AC1A-465D-6A48-373FBF15B3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A260F10D-2705-F08E-BD17-AB17C5E9B499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3D4805E8-EDDC-F98E-FF7C-7485A3152864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369CFD2F-AA58-7AD2-DDE1-D632D1B023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B624CAE9-A66C-D1EF-ECD3-DFE04CBD2FCC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5366D604-809E-5CB5-5DBF-C54038886EEA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5AA92119-D81D-49B9-A9A4-71D4769B5EF1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57AA087F-D134-4D4D-7E21-59C26BF13633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3345B20D-D8A1-1888-FF34-8FEFAB246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128955FD-AA17-715D-06C4-E73FB0EB4E1D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9FE1D50A-753E-57D1-AE84-5ABA309D05E3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8E7BF59-DD61-F885-3E31-B32BEED6A26F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184CD4E9-0281-4AD0-ACBC-2260D71802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9062279E-3507-454B-BEC9-3F2E1190ACBE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EDDB96DF-5E03-1B6F-7B5B-96D13CD98AB8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93998501-3350-5819-D5AB-36EAE5CAE680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56B2556B-DF6F-3AB3-1592-D92F4F829DA4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F13CCE15-E69B-D81B-2740-2EE99563F7F2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799E6CFB-23B0-A404-40ED-24A8F93D6B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52ADA367-7086-F18E-B6A6-02D297CFD8ED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C3E051F1-8120-3A7C-5F31-6E211E0D5980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7C83EDCD-492E-F490-56A2-5433DC5D0A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3DD5D4C9-1D33-BBFC-E02D-ED097B4D86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557C668F-D722-5CB3-D20E-E6D9D2C4F8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D7237FC-ABE7-4203-AE8F-DE0D8E768933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4900FE9-ED0F-8D59-0419-3E90808BC652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AD03425E-1CB9-E7E9-C560-3F7EA98F345E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38507F3B-1839-B838-F306-39767739C00B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2F1E4C34-59DB-9BD2-B21B-0132F829E8FA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4FDF55B8-1596-2C53-887B-D20C019336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4617C2DC-D8D5-B77A-9092-B3B50F4F1864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84C5FE1F-2A8D-2D3D-FBFE-FE25CE1879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6A990F29-61FA-AC02-C81A-964DF0CB8595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46D444F1-BE0C-478F-AC9A-A8AC7DA155C2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E2194FB8-E910-CBA2-B349-35A22EC469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10BD671A-9238-9CF7-CEB4-C944B41962CC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ECD87DD2-110A-51F6-F010-D3E6D7E3F82D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BBC313EB-799E-F4C6-48A0-559CCBE3A8E0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3F831660-4E67-EE89-293C-221CA26BE68B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B1EDFE33-F375-4DC8-A0F0-7AD1F27E462E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359AFA01-5EFD-769E-5B8B-236E525FF5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B5079F05-AE65-F1D5-E87F-501B841FD1DD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07679E31-0505-FF76-C9FA-55F9ED94F8C1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6590FCE8-87E5-3EBB-CBFF-BF8DA0175153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11B0B88A-C63C-B36F-96AF-58D07CFB27A2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9D8BB2F0-19E4-E183-3A12-FBED5A4B43A3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48FA80E2-5DF5-8257-D3C6-388816CE50C5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CDD5F890-12C4-42D1-34DB-B4E964904E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348478C1-3347-5306-173F-1D14304917F0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5E1C7167-16C5-2AB9-70D2-1E24E6B525A9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B77F00EA-53FB-CC97-B9DA-5AC510459D8F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BFE9B262-7036-4241-BC8B-D60042BECA2C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1246CB96-18F2-5E6E-9702-D9DE3C14FB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7B0784D1-D585-0E9F-9230-F087C6148A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19FEA21C-9E9F-F870-3769-602361F54FB3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05C38EA2-121C-A06B-EE9A-961810D96EC5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1D592A2F-7CA2-45C4-B7D7-6AA7FF8793E5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16AA0005-3DA1-0674-AABE-2F1FD2A3FCE1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4C114988-9C7C-E69F-5AE7-C589262661FB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6D0EA3B3-6110-FE45-2461-55208E3BF8DB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6509F363-4A4D-510F-47FF-74AAD432ECFB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82D05403-9452-4AEF-803D-F94D980AB669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3A653BE5-4777-B850-9296-1B1132C797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402CD487-A2FE-CF83-BA09-BFC9DA96517C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6FB1D695-8517-7FFC-4D91-403471DF9C7C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9B78EEC0-9D14-F3E0-3F59-27315A8F6DCA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A19FADB0-7B1D-F1E7-820F-64AB60E3403B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5C4347F0-3E5E-A0FD-6A68-F49E75A5BF20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20895556-64B6-3715-CAB8-AC05A8A2FEF6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90E0121E-3717-40D5-89A4-D6E25479C226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768C238D-2ECB-4BD2-9D01-957990BC2A71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6D3533D5-6345-C480-E78A-1E7987932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A887DD61-1F10-AD24-698D-EF7FC3300EFD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165D339B-611F-192D-EF71-9DC6E792FF9B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8EDF06D2-94B2-611D-CC61-687DC542FCAF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E8879670-6C2B-7006-84D0-1A700A112FC6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CC6F4925-E262-4E6B-A0AD-FA3206991DEC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6E1228D7-6F14-CB11-C812-723BF646428D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2FBC0B1C-1107-4183-BC08-2AD35D0891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1CB4F263-DB9A-AEB7-EC2B-FECDA580F3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65D9F613-646A-77F7-BE37-8F09F1219158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DC1996A6-0ECD-49F5-82E0-96DE3EB027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51569149-97DB-61F4-280D-49912FBAA1BF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97E72560-58A9-F75B-465C-25A1FAD848DE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46CD8C6D-6980-2F31-958D-79D13F48D864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904318A7-2869-646D-525C-8C3E272F9D77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C9CF3FC8-EB7C-924F-69F8-CF6355C80638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965DF0D2-E045-F0CB-FB69-D94364143C4F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27C8BC7A-D9A9-A1BB-151B-9FA30CFB9859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93C5FD7C-C077-E47E-A226-3AEE52F5EC42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B32ED3FF-FCD3-47B8-FB16-46C566D0C6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84460E73-FF7B-4C37-8D7D-10CADF556F11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048A84C1-3C4B-7D12-7B7D-35E27E08A1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9BD1EB2D-DFBC-3BEC-B19C-D860C57824EC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BEFEE52E-844F-F862-E967-E2128C36C76B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9D8555D7-B54B-BB49-9891-FA4C77951712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AB3B4572-2F69-AA88-9AF3-DC3EEFB49F3C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BC691F6E-9D6C-F457-9A2C-9A1B01FC4C91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20BEE1A2-C6D2-1B19-77A2-498D67A860B0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53CF165A-E335-E256-BCAB-534D4F7C4375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0521F01A-4ABE-65FB-F54F-453C21454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7EA5ADD3-BD72-4176-B258-C76A081E8889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D804375E-95A5-4FBE-3772-44CD8D7B15C9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98EED000-2D3D-268C-1A7E-7AF63273AE47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9BA336E7-10CF-182B-C17A-4426C9409702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D33F3979-7424-6C28-2897-CAE7170AE1F2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DE1ACD0C-E91B-7AA8-95AA-9490EFEB29B4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9C899AB1-F35A-7E99-C620-5516A79A16D3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EE03955C-A799-C75C-6498-C344593C2F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FA607678-63C7-4DA5-A68D-C17950FC19B0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CA705241-288E-4144-B567-70587C958FEF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11AEDDB6-B08C-D338-230E-A2B9ADEF6DBB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86A0E499-3C45-82CD-EBEB-94E36671CA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C7329867-5D80-F6B1-389F-CE49B6CA737D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8F369B9F-1031-2700-CE8D-2DE884129246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51D23C2E-DDF4-CD08-4A53-BD7D27917846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2B2BAFC9-5940-595B-9FAA-16004FF57D2C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D1F3A417-15F0-414C-AC78-D4160CD2301E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43B25B2C-1CBC-4A6F-DE78-5B69B419DA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4ECC3270-02A1-8F02-5C2E-B4966F4EDC4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F85BC26B-0A04-6B99-E9AD-BC437F6BEEC9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0693AB5D-196D-3F1D-F53E-7353FF8BB6B0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66BF9A40-EB9B-45B9-51CD-21EBD72B4284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66A8C76C-8513-94D0-B970-60EEBCC1070D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110CA1A8-95BF-B403-2706-312C9DA2DA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45FB20D3-A8A3-D3AD-EBBE-574B5FC327B1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6BFBD58F-337D-B7C1-8E28-116F6AEA1AAC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8F9A59B2-AB71-4871-924A-9B156C4500DB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8DE474EF-0A7E-2B38-6B0E-D697085BF9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F4D94EB5-9CB8-DA5F-56F0-A6AC08373D43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62071FB9-E17D-D89B-6991-19CFA1BD6CB1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F9E74215-2598-2B8E-0EE0-2CFAF65F79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F7889B0E-E646-0FBC-9976-86BE7387BB7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85348B40-4047-126E-870A-693DC2A0283A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F790A31E-E987-45E2-AE1E-468CA2434926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767FFB87-6DAD-CC2B-9824-1410EDE35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20C2B59A-8E07-CB3A-5BEF-6001F5795D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88226EF6-1A80-29B6-B434-32EC17C6E100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79F436A4-2D03-CE05-5A92-30401BE78057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5D3B3A9F-ED34-4E37-B839-D6A2291D19D1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9547AFA1-A9A6-EE8C-4841-AE3478A5EB38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89CFA077-65F2-92B7-8ECA-B91B4A8A7E72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4AF15352-64BD-989F-8733-A27CEEC1BD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C64B2FB1-5DB0-8212-BA2E-504713D2E201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871D60EA-D7F1-45F1-B820-B49FBC7A10BE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F6411C92-7444-DCCD-34DD-C4DA4FDA51A6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EAD8D786-8888-8AE5-AD59-A90C403A5892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EAA9DE31-D973-392C-DF60-8B665BBA95FA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BE24749C-29E4-AD4D-D245-DD94129D8F78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10A2E98A-7893-67F6-9C03-F930AF31B5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203D93DB-7BB3-DC16-31AC-2C70C046F1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C442876A-E3E1-3847-9025-8EEED9B77E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13CB0167-EC9F-EB64-227F-8005BD46EEA2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A0B69966-3970-8EA0-FDB5-3A1631D49FB0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DD421A6D-EF37-33F4-6FFF-F5C1D4C93DF7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ED5D40B6-EE57-9D4C-DADB-12E9F2CA3359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410F07EC-C379-8BF1-7125-4CC87185EAF7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DF02AF3D-FDA8-E4C6-637E-CE0371EC81C5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0FA949AB-F28A-477D-BD85-7469DCAB62E3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2BCCEED4-6EEE-E2EF-E929-D96BF7DF1702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C9B9B0F1-4B48-C098-92B0-E1C02ADABE9D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56241BFA-96EF-94F4-9D0D-D455C1F41D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A7766615-D043-67B8-4A3B-65AF41C3C0EC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45B4AA49-34CB-3165-5CDD-57893C6AB9E2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7D9D6A3E-DBD9-F56F-BFB9-20F59127CE7B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462CB87C-8EC2-0C22-D555-0AABA2798FDF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01208DB9-DBA1-0C4F-85B3-EA8081D2C9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A7413CE8-A36F-090F-250B-B6AFFBAFAA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8E9E4F00-3D54-409B-BBFD-BDC17E1AFF8F}"/>
            </a:ext>
          </a:extLst>
        </xdr:cNvPr>
        <xdr:cNvGrpSpPr/>
      </xdr:nvGrpSpPr>
      <xdr:grpSpPr>
        <a:xfrm>
          <a:off x="9777596" y="38163978"/>
          <a:ext cx="198366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212A053F-59D7-A217-1ED1-5A4331BC06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3098B79F-4EFF-3932-1BB7-B86BF79B195B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4A225459-87DD-A0E4-E724-E2EBE8CDAE57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729D4B1E-3077-ADAC-1B85-EEF2A30313FC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8EFEDB05-6DB2-8F99-2ED4-B34C8378DAC4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7EB0C011-80CE-32BF-8F33-D96CB769C830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72859F26-420D-71BD-130A-948A64F88D2C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2A266FF1-3E52-4CBF-8A39-DDF5609B9419}"/>
            </a:ext>
          </a:extLst>
        </xdr:cNvPr>
        <xdr:cNvGrpSpPr/>
      </xdr:nvGrpSpPr>
      <xdr:grpSpPr>
        <a:xfrm>
          <a:off x="9831918" y="4074580"/>
          <a:ext cx="3452736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AD519CDE-DE46-F6C6-FA5C-262122AD0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E5B992D4-2FE5-0427-7093-F604562BCD6D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8B589D4C-8EB0-18A9-178B-DCC197779946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C7683BA4-4160-E5BA-0F95-F5B306806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BC140BF3-343F-97F5-C221-E79C6B7D9497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473FAA7D-1D0B-4E48-324E-8937C48F1442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4888EAAC-FBE7-4D97-97B3-9A6EE418B876}"/>
            </a:ext>
          </a:extLst>
        </xdr:cNvPr>
        <xdr:cNvGrpSpPr/>
      </xdr:nvGrpSpPr>
      <xdr:grpSpPr>
        <a:xfrm>
          <a:off x="9839240" y="6284300"/>
          <a:ext cx="1812684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BB643423-24E8-1074-2A96-C159071265F5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372E1EFC-4034-D4E9-7124-A172141238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8AA5F508-142D-282B-5EEA-092D37D25009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CA6DB957-E60B-1803-D2CB-6A865708E491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2F078D58-F5DE-2F72-F209-3B04A25FBF52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3AC7AE73-E2C5-9FA7-8A98-F0C91F464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37171DDD-12AC-4048-A149-7D1245514B01}"/>
            </a:ext>
          </a:extLst>
        </xdr:cNvPr>
        <xdr:cNvGrpSpPr/>
      </xdr:nvGrpSpPr>
      <xdr:grpSpPr>
        <a:xfrm>
          <a:off x="9755387" y="10191750"/>
          <a:ext cx="2603301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E37918FA-5F78-5324-BD97-8663190A1E62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D8B97717-5A13-558A-73B0-97E854E8F887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ED8E6730-A55A-B3FD-8EE2-1621B9BF9DBD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61BDFBFB-ED7F-769C-AC3F-2C44DE7529A0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8667D66D-3E0F-40E1-D085-03F31ADF3F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A0D712F6-F18B-2514-C7CA-031CF5CE784E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33D9A571-8547-B7F9-EB08-AAE380395C15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A25BDC24-25D1-3D84-E02C-68DDADCA77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42710566-2BC6-6959-A727-C90368E17E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7A95B45B-6DE5-B93B-33AA-3949085FAD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F87C0916-280E-4896-BE80-1AAEB4E9CDB9}"/>
            </a:ext>
          </a:extLst>
        </xdr:cNvPr>
        <xdr:cNvGrpSpPr/>
      </xdr:nvGrpSpPr>
      <xdr:grpSpPr>
        <a:xfrm>
          <a:off x="9831918" y="14192248"/>
          <a:ext cx="2550583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B590B44C-D0C8-C3D3-9EAC-C636C7DB6CCD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C9AE8B24-D750-D081-B9D8-151532B38E3A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655F8AA0-A12C-C9CC-8467-33D90AB3FE31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26D8B5EE-78A7-98F4-3C85-AE8163DFCDF6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548A87E4-2B31-165A-2AE2-ED02801E7C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A458A39A-6819-482A-BDF1-78839A68C163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1AB7CEAB-E2A2-4ABF-FBF0-1D12A6EB1A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F460693D-6BF5-EADD-A676-6BA1A1110831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C337DEBD-8A6B-4A20-9955-D17E9E6E853F}"/>
            </a:ext>
          </a:extLst>
        </xdr:cNvPr>
        <xdr:cNvGrpSpPr/>
      </xdr:nvGrpSpPr>
      <xdr:grpSpPr>
        <a:xfrm>
          <a:off x="9738381" y="18127098"/>
          <a:ext cx="963065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244AB798-E4FD-3F30-0CAB-7146C2AF25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DD819927-2004-6999-2F26-91BF65F2669D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3EBBF396-B779-3936-0D85-A74032BA1326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709B77E6-312C-CEEC-C79F-4DEF6F6D4B0F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CE9D6FA4-0616-91B9-A3B3-57690E68545F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7DD79DB4-301B-4A08-AA5B-35E01BB9C480}"/>
            </a:ext>
          </a:extLst>
        </xdr:cNvPr>
        <xdr:cNvGrpSpPr/>
      </xdr:nvGrpSpPr>
      <xdr:grpSpPr>
        <a:xfrm>
          <a:off x="9817945" y="22150722"/>
          <a:ext cx="2741008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FA7D3347-0A77-E109-3FC3-194BDA54C7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D5764474-FB99-2EA1-768C-77A282A10EC0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14B4DED6-8949-BE9F-F5C5-8FB6E3DE5187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D3B2841B-0581-BED4-C26D-B388A468B27D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8381E106-2099-CA77-C17D-75E84D10CE6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A7D38180-8898-F7AC-5EBA-123ACFCE8D97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2DBB3991-2A6D-9285-0E6E-5853AD6DB5BD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281C8F4A-1170-F2F9-4FBD-09E77E94BB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C57F6BFB-81D3-3AB1-2A58-60BC143D863A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6C295D04-5084-2BE2-6492-7B67A06B8DB7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43E0858C-16A7-5A96-0658-DDCA196A392C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FBEB43E0-937B-4B97-9903-B4277E7F1598}"/>
            </a:ext>
          </a:extLst>
        </xdr:cNvPr>
        <xdr:cNvGrpSpPr/>
      </xdr:nvGrpSpPr>
      <xdr:grpSpPr>
        <a:xfrm>
          <a:off x="9955273" y="26306804"/>
          <a:ext cx="2851630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B172E63E-3B7C-BC97-1FC2-1E257F6A0D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EAD5AB56-B6EB-AAD3-3F41-F9837A91CF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7FD411E5-51BA-C769-1CCA-FF6A33850D9E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AEA5FB5A-F692-30BD-9893-B83BCFB288F9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2405E591-7987-2372-37AB-FC5B69629A5F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CF5F25CF-283E-D112-369E-FACC7DE9A4F5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73FE6226-AABF-0B3D-53FC-9BA169DE20EB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A294F83D-0C28-4874-EE1A-85BAFE536EEE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CE4470E3-0D38-5E90-DC9C-03E37AA5FFF2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986D3A17-4968-4682-BE9E-6A26875E1982}"/>
            </a:ext>
          </a:extLst>
        </xdr:cNvPr>
        <xdr:cNvGrpSpPr/>
      </xdr:nvGrpSpPr>
      <xdr:grpSpPr>
        <a:xfrm>
          <a:off x="9739382" y="30173633"/>
          <a:ext cx="2564066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236FCC38-282A-8BF7-E5AD-CC2E7CF89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82F8D20C-7763-869F-BADF-5E6BF4521F3A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FB36B668-4055-175F-555A-597ED855A4BA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F6635DFE-47AA-2506-78BF-920D59672A36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6C17E88C-E28C-A992-C708-89F6C179CE38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6153778A-961F-F11D-1FD4-2577A4A07DD5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E9B7EFA4-5DAE-FCF7-4631-246D99187604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1909C55F-C609-E0D3-7B35-278EEEA69F21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CBB407C7-8E96-4E8D-AA4A-8E4D407BF9DA}"/>
            </a:ext>
          </a:extLst>
        </xdr:cNvPr>
        <xdr:cNvGrpSpPr/>
      </xdr:nvGrpSpPr>
      <xdr:grpSpPr>
        <a:xfrm>
          <a:off x="9795956" y="34138072"/>
          <a:ext cx="182390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B20F58AF-CC56-ADA9-E5E9-636328DD66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1D52F81F-3A66-E8B5-CF3F-7AAE73EA58CF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C668C2AF-D28E-DAD2-52B1-E801BEA6D276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E160D9E3-CA7E-D234-1085-B942AC3D7374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0D2CD1CE-BBC4-AAB1-08D7-AE9461C16EF8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3D24DFCD-F75D-470C-9CDD-D828C56C11FF}"/>
            </a:ext>
          </a:extLst>
        </xdr:cNvPr>
        <xdr:cNvGrpSpPr/>
      </xdr:nvGrpSpPr>
      <xdr:grpSpPr>
        <a:xfrm>
          <a:off x="9833257" y="50201811"/>
          <a:ext cx="3490026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F2063ED3-9191-3D46-9767-27A53024DB9B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72A3010D-8C04-D564-E8ED-061048288C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AB122255-9094-1DF9-00EA-37C7B8A459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070040A2-050C-316D-C2DA-6B5E53EAC5AC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59416598-963D-9B21-72AF-D9E7DC28D9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42F10B85-7638-DC87-E5D6-BF9C86FEF1E9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886F76A0-C059-3F8A-0DBA-9F84016D73C9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FC0497D4-F5EF-F0F4-1F1A-A8CBFEE25694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D26D8013-7EBF-7320-797A-E8F001313A2F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5601DD20-8677-CFE4-919F-4ECC428C165D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580425D5-44CF-3217-46A4-620E01C9D225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04AA2810-A868-616A-7616-A3084C09643F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71289178-C757-6D2D-FE51-450170B1C9CD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39686D4E-7505-4258-08C8-23B6C0BDEE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6F49030E-2606-431D-AEA5-9ADF034BBFC7}"/>
            </a:ext>
          </a:extLst>
        </xdr:cNvPr>
        <xdr:cNvGrpSpPr/>
      </xdr:nvGrpSpPr>
      <xdr:grpSpPr>
        <a:xfrm>
          <a:off x="9831917" y="54343163"/>
          <a:ext cx="3335827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6A3A6DF1-E7FE-CFC5-F557-AF5573AA8F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7855ECDD-F654-F916-880C-710143FB3637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5208576D-791A-E9EB-FAA9-EDBA4AE4297B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042B84E6-DA90-D063-ABB5-62D44E5F14B6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B0F8594B-06A5-FD32-AE74-B96F9C834277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981675F8-9B86-E285-FCC2-0F1E59682AB1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BCFFB2BB-88A7-E422-67B1-79D804A5836B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FD6C50F9-5D09-87B3-DBE6-786B282C832E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57016DD6-7AE8-5807-AEC6-AB2963FC34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C1DB2862-6862-4DCC-B603-37EE077EA095}"/>
            </a:ext>
          </a:extLst>
        </xdr:cNvPr>
        <xdr:cNvGrpSpPr/>
      </xdr:nvGrpSpPr>
      <xdr:grpSpPr>
        <a:xfrm>
          <a:off x="9845922" y="58192355"/>
          <a:ext cx="2472218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7BB841AF-71C3-7E7F-B342-66F054A12701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C36D21DC-1AA4-D875-A96D-3B40581AFC8E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2BD4C17D-EE1E-28CF-C1FE-26D4E78E7E80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F64A1853-93AA-14BC-00F0-DD09E9B7FF80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D79ECF95-CD85-9151-BA77-C6C0E6C85C67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300885D9-80ED-3388-C29E-308ED1DB0DBE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ACDCCCC8-6E6A-6B8E-C234-1C8D378641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7AF9FC8A-CEC2-44F8-8323-0601835C541A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7E0252FC-542D-4766-B977-BC45EF651569}"/>
            </a:ext>
          </a:extLst>
        </xdr:cNvPr>
        <xdr:cNvGrpSpPr/>
      </xdr:nvGrpSpPr>
      <xdr:grpSpPr>
        <a:xfrm>
          <a:off x="10098355" y="62165038"/>
          <a:ext cx="2201935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69908D6F-6D1B-5EF5-9B54-EE71198B3C6F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019EEC1D-8EA8-5F21-7668-E969DED54B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15CD8392-A6E4-5682-7074-BC2202DDDF05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73669274-64D2-3D3B-8AC9-00143B09CD6B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7728B1D2-2778-DA7F-A8A9-665B74064A68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8DBDCFBD-1289-3BCE-C710-9FC4C87320D8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E9D8E623-5F39-45EF-9A9C-5E1B25C8149B}"/>
            </a:ext>
          </a:extLst>
        </xdr:cNvPr>
        <xdr:cNvGrpSpPr/>
      </xdr:nvGrpSpPr>
      <xdr:grpSpPr>
        <a:xfrm>
          <a:off x="9802283" y="66416504"/>
          <a:ext cx="3448025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E475C66F-F630-686E-9B6F-67BA2FF22A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5844FC08-1D91-8A98-D2F8-D76AB652A44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AA2E4376-87A3-B63C-C73E-6603F475B267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E22C1909-852C-8117-F0BC-289C6ED1FB07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40D159A8-03B2-9AB4-F4EC-AA735405427D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0774D596-2BA0-A31B-F7D8-9F67E0B57308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E6E584BA-D7D8-47C6-21E5-8A556DDDA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B8D5C206-D5E7-BF20-304F-309D64D3A838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3DAC5202-E12B-DC72-4C07-4C110B2A92A2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B7B00DC3-9FC0-4CAC-9645-4CE40F0B6EBF}"/>
            </a:ext>
          </a:extLst>
        </xdr:cNvPr>
        <xdr:cNvGrpSpPr/>
      </xdr:nvGrpSpPr>
      <xdr:grpSpPr>
        <a:xfrm>
          <a:off x="9810750" y="2116666"/>
          <a:ext cx="3452813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B80FC369-BAA6-1060-BD39-43ACA7837F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ACE89658-1DC3-15D9-4653-602E6451BFEB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EC5FAC0C-2DDE-4044-F25A-EFEE3BDE00CB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D8C802D2-4BE8-C95E-79C1-29C0B5B408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E04F49DD-DA9F-83CD-F4F1-BCECE0238F91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5BB0749D-CAC9-87BC-A317-AA654E09B8D2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E2B04751-300C-467F-91B4-E2121C56E38F}"/>
            </a:ext>
          </a:extLst>
        </xdr:cNvPr>
        <xdr:cNvGrpSpPr/>
      </xdr:nvGrpSpPr>
      <xdr:grpSpPr>
        <a:xfrm>
          <a:off x="9890330" y="70189726"/>
          <a:ext cx="3590069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992E6DE8-D199-3D9F-B7CC-6772768549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0B3EF901-B22E-BC9C-5E38-44AD2C711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02BE7325-5A4B-9B4A-1B0B-B717BD97D70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B4FA03C6-9CD4-2914-190C-DA7A413A1980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D3612716-105F-F7BD-AB87-E2E7859876B8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6A6D4AE8-092E-4476-CFDB-A8A188987A28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09437FDF-BCA5-11A1-DAA9-9996A25F7642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FD473143-DF9E-268A-D31D-1398D548A0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668927AD-89A2-DCBB-63D6-0AEEE4F9F16A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F2BEA1B4-14E7-4A3B-9F13-BD8F6E105525}"/>
            </a:ext>
          </a:extLst>
        </xdr:cNvPr>
        <xdr:cNvGrpSpPr/>
      </xdr:nvGrpSpPr>
      <xdr:grpSpPr>
        <a:xfrm>
          <a:off x="9902101" y="46188479"/>
          <a:ext cx="2861399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B7603B7E-0735-263C-41A9-C2E706DC7358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CA73DF1C-A9DD-4B9B-A022-559CB189A966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C8B957DC-3E42-75DE-55D2-968A912CDBCC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4F623849-D8F8-17FD-A79A-E31021849A1A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4D417165-3A43-B43A-3DC7-E85B5E7089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9021563F-2C44-1FAE-54A8-51E9E627C5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EB6CA7C9-EB69-403C-5E05-3820B03EAB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B655B58A-2A5D-E0EF-DB81-E0B40B9D0AAB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5DA60F9C-DFBF-2060-71B8-8E3F51C04150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1224DBBC-B1B3-B9BA-F10F-9AC2B3767749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A3E2E378-4875-67C6-C9BA-59EA05CF9990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93CCED09-9043-8179-CD88-DAB02D9E5874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5A58A832-3CC5-1C1A-E858-3B5FF5522749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DDEC9D8E-D55B-439B-8340-5A8939B73F00}"/>
            </a:ext>
          </a:extLst>
        </xdr:cNvPr>
        <xdr:cNvGrpSpPr/>
      </xdr:nvGrpSpPr>
      <xdr:grpSpPr>
        <a:xfrm>
          <a:off x="10078081" y="42156655"/>
          <a:ext cx="2709232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4F5B770F-FEA8-E795-4174-5D8E44C65B4E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1216334A-20BF-C91B-8D11-D220212C6CA6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13AADFB3-9055-F25B-7E92-E1E1AC7376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0B90FAEA-DDAA-18F9-F5F5-0D723B0EF2AF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641A02E1-BF5C-E09E-468F-6E19F290E47D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FA6EFC73-5008-DC28-0FB5-AB046957364E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97DDCC75-CC30-8B29-BEF1-DBC8B202835B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6E54EC5D-D412-78F6-9AA7-23EB694E95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BBD2A3F7-0BE2-D45D-6F15-888C830374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2" name="Imagen 1" descr="logo-01.png">
          <a:extLst>
            <a:ext uri="{FF2B5EF4-FFF2-40B4-BE49-F238E27FC236}">
              <a16:creationId xmlns:a16="http://schemas.microsoft.com/office/drawing/2014/main" id="{6076657F-548D-415E-8B5A-85B2E5EE6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989138</xdr:colOff>
      <xdr:row>305</xdr:row>
      <xdr:rowOff>62045</xdr:rowOff>
    </xdr:from>
    <xdr:to>
      <xdr:col>13</xdr:col>
      <xdr:colOff>989138</xdr:colOff>
      <xdr:row>305</xdr:row>
      <xdr:rowOff>62045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890CB7FC-8E94-4DFA-9D85-DF6494E75C8E}"/>
            </a:ext>
          </a:extLst>
        </xdr:cNvPr>
        <xdr:cNvCxnSpPr>
          <a:stCxn id="138" idx="0"/>
          <a:endCxn id="138" idx="0"/>
        </xdr:cNvCxnSpPr>
      </xdr:nvCxnSpPr>
      <xdr:spPr>
        <a:xfrm>
          <a:off x="10818938" y="581645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170" name="Imagen 169" descr="logo-01.png">
          <a:extLst>
            <a:ext uri="{FF2B5EF4-FFF2-40B4-BE49-F238E27FC236}">
              <a16:creationId xmlns:a16="http://schemas.microsoft.com/office/drawing/2014/main" id="{E017AFE1-D6E2-483D-AE58-EBEB109BF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5045FDA4-AD56-445F-8695-B4F84EB0F2AE}"/>
            </a:ext>
          </a:extLst>
        </xdr:cNvPr>
        <xdr:cNvGrpSpPr/>
      </xdr:nvGrpSpPr>
      <xdr:grpSpPr>
        <a:xfrm>
          <a:off x="9776538" y="38163978"/>
          <a:ext cx="1977312" cy="1736247"/>
          <a:chOff x="9824163" y="3759678"/>
          <a:chExt cx="1977312" cy="1736247"/>
        </a:xfrm>
      </xdr:grpSpPr>
      <xdr:pic>
        <xdr:nvPicPr>
          <xdr:cNvPr id="172" name="Imagen 171">
            <a:extLst>
              <a:ext uri="{FF2B5EF4-FFF2-40B4-BE49-F238E27FC236}">
                <a16:creationId xmlns:a16="http://schemas.microsoft.com/office/drawing/2014/main" id="{D873B1A0-2BBF-5384-58D6-99262CC8E1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173" name="CuadroTexto 172">
            <a:extLst>
              <a:ext uri="{FF2B5EF4-FFF2-40B4-BE49-F238E27FC236}">
                <a16:creationId xmlns:a16="http://schemas.microsoft.com/office/drawing/2014/main" id="{69AB3F63-B4E8-48F2-19A9-DD046027470B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98E6EAC9-002D-C545-9B5C-09CB866CFD65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5A9F8EC5-0C5A-5B1C-C2EE-D12644D93B8C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176" name="Conector recto de flecha 175">
            <a:extLst>
              <a:ext uri="{FF2B5EF4-FFF2-40B4-BE49-F238E27FC236}">
                <a16:creationId xmlns:a16="http://schemas.microsoft.com/office/drawing/2014/main" id="{0D90C323-CBC0-69E4-E45F-F0ECE0EAE866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77" name="CuadroTexto 176">
            <a:extLst>
              <a:ext uri="{FF2B5EF4-FFF2-40B4-BE49-F238E27FC236}">
                <a16:creationId xmlns:a16="http://schemas.microsoft.com/office/drawing/2014/main" id="{20D28BD8-3B3B-0191-5097-72E22C1856D7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78" name="Conector recto de flecha 177">
            <a:extLst>
              <a:ext uri="{FF2B5EF4-FFF2-40B4-BE49-F238E27FC236}">
                <a16:creationId xmlns:a16="http://schemas.microsoft.com/office/drawing/2014/main" id="{C964E41A-12A0-B5DA-AA21-A755913A0314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459369B4-3DA4-4FE3-9A21-4602790462FC}"/>
            </a:ext>
          </a:extLst>
        </xdr:cNvPr>
        <xdr:cNvGrpSpPr/>
      </xdr:nvGrpSpPr>
      <xdr:grpSpPr>
        <a:xfrm>
          <a:off x="9829801" y="4074580"/>
          <a:ext cx="3442153" cy="1307043"/>
          <a:chOff x="9825404" y="2080848"/>
          <a:chExt cx="3422078" cy="1574790"/>
        </a:xfrm>
      </xdr:grpSpPr>
      <xdr:pic>
        <xdr:nvPicPr>
          <xdr:cNvPr id="180" name="Imagen 179">
            <a:extLst>
              <a:ext uri="{FF2B5EF4-FFF2-40B4-BE49-F238E27FC236}">
                <a16:creationId xmlns:a16="http://schemas.microsoft.com/office/drawing/2014/main" id="{6CFAE6DA-C226-8EF1-4472-3C7A153DE3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81" name="CuadroTexto 180">
            <a:extLst>
              <a:ext uri="{FF2B5EF4-FFF2-40B4-BE49-F238E27FC236}">
                <a16:creationId xmlns:a16="http://schemas.microsoft.com/office/drawing/2014/main" id="{04FAD4A7-0D7B-388A-7A83-5CC9ED27C170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82" name="Conector recto de flecha 181">
            <a:extLst>
              <a:ext uri="{FF2B5EF4-FFF2-40B4-BE49-F238E27FC236}">
                <a16:creationId xmlns:a16="http://schemas.microsoft.com/office/drawing/2014/main" id="{DC36E231-B098-C183-B1BA-B3630FEFF3EB}"/>
              </a:ext>
            </a:extLst>
          </xdr:cNvPr>
          <xdr:cNvCxnSpPr>
            <a:endCxn id="180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83" name="Imagen 182">
            <a:extLst>
              <a:ext uri="{FF2B5EF4-FFF2-40B4-BE49-F238E27FC236}">
                <a16:creationId xmlns:a16="http://schemas.microsoft.com/office/drawing/2014/main" id="{497E2CCA-90FB-5575-C669-80AE102551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84" name="CuadroTexto 183">
            <a:extLst>
              <a:ext uri="{FF2B5EF4-FFF2-40B4-BE49-F238E27FC236}">
                <a16:creationId xmlns:a16="http://schemas.microsoft.com/office/drawing/2014/main" id="{ADBA80B6-3F51-33DE-4C35-D6579F3ADE89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5" name="CuadroTexto 184">
            <a:extLst>
              <a:ext uri="{FF2B5EF4-FFF2-40B4-BE49-F238E27FC236}">
                <a16:creationId xmlns:a16="http://schemas.microsoft.com/office/drawing/2014/main" id="{61447B54-3A30-BDBC-EA13-193A4EAC4D30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46</xdr:row>
      <xdr:rowOff>74752</xdr:rowOff>
    </xdr:to>
    <xdr:grpSp>
      <xdr:nvGrpSpPr>
        <xdr:cNvPr id="186" name="Grupo 185">
          <a:extLst>
            <a:ext uri="{FF2B5EF4-FFF2-40B4-BE49-F238E27FC236}">
              <a16:creationId xmlns:a16="http://schemas.microsoft.com/office/drawing/2014/main" id="{F82A6A01-3B50-4CBB-A5FE-F20B99F105A0}"/>
            </a:ext>
          </a:extLst>
        </xdr:cNvPr>
        <xdr:cNvGrpSpPr/>
      </xdr:nvGrpSpPr>
      <xdr:grpSpPr>
        <a:xfrm>
          <a:off x="9837123" y="6284300"/>
          <a:ext cx="1807393" cy="2553452"/>
          <a:chOff x="9832727" y="6520960"/>
          <a:chExt cx="1811056" cy="2554859"/>
        </a:xfrm>
      </xdr:grpSpPr>
      <xdr:sp macro="" textlink="">
        <xdr:nvSpPr>
          <xdr:cNvPr id="187" name="CuadroTexto 186">
            <a:extLst>
              <a:ext uri="{FF2B5EF4-FFF2-40B4-BE49-F238E27FC236}">
                <a16:creationId xmlns:a16="http://schemas.microsoft.com/office/drawing/2014/main" id="{A047188D-3547-C3A2-243F-18A7F6C3B862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88" name="Imagen 187">
            <a:extLst>
              <a:ext uri="{FF2B5EF4-FFF2-40B4-BE49-F238E27FC236}">
                <a16:creationId xmlns:a16="http://schemas.microsoft.com/office/drawing/2014/main" id="{5213706C-9266-8B61-6EDE-8D8242FE9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189" name="CuadroTexto 188">
            <a:extLst>
              <a:ext uri="{FF2B5EF4-FFF2-40B4-BE49-F238E27FC236}">
                <a16:creationId xmlns:a16="http://schemas.microsoft.com/office/drawing/2014/main" id="{8B00AB80-95B4-57AE-2F02-89AC83FE6A87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0" name="Conector recto de flecha 189">
            <a:extLst>
              <a:ext uri="{FF2B5EF4-FFF2-40B4-BE49-F238E27FC236}">
                <a16:creationId xmlns:a16="http://schemas.microsoft.com/office/drawing/2014/main" id="{0DE17043-A499-6D52-E720-143EF6A5F233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2B3109ED-653B-E5DA-6B4E-C6619DB69CF4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2" name="Imagen 191">
            <a:extLst>
              <a:ext uri="{FF2B5EF4-FFF2-40B4-BE49-F238E27FC236}">
                <a16:creationId xmlns:a16="http://schemas.microsoft.com/office/drawing/2014/main" id="{A2A61EAE-89D4-7784-1F93-38C29851ED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193" name="Grupo 192">
          <a:extLst>
            <a:ext uri="{FF2B5EF4-FFF2-40B4-BE49-F238E27FC236}">
              <a16:creationId xmlns:a16="http://schemas.microsoft.com/office/drawing/2014/main" id="{ECA60A2B-87BA-4521-89E8-BFA3522C2CBE}"/>
            </a:ext>
          </a:extLst>
        </xdr:cNvPr>
        <xdr:cNvGrpSpPr/>
      </xdr:nvGrpSpPr>
      <xdr:grpSpPr>
        <a:xfrm>
          <a:off x="9754329" y="10191750"/>
          <a:ext cx="2591659" cy="2541038"/>
          <a:chOff x="11063659" y="11027019"/>
          <a:chExt cx="2455820" cy="2542443"/>
        </a:xfrm>
      </xdr:grpSpPr>
      <xdr:sp macro="" textlink="">
        <xdr:nvSpPr>
          <xdr:cNvPr id="194" name="CuadroTexto 193">
            <a:extLst>
              <a:ext uri="{FF2B5EF4-FFF2-40B4-BE49-F238E27FC236}">
                <a16:creationId xmlns:a16="http://schemas.microsoft.com/office/drawing/2014/main" id="{05B1EDB8-CED0-3538-D0E9-1C2346410DE9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195" name="CuadroTexto 194">
            <a:extLst>
              <a:ext uri="{FF2B5EF4-FFF2-40B4-BE49-F238E27FC236}">
                <a16:creationId xmlns:a16="http://schemas.microsoft.com/office/drawing/2014/main" id="{D67BC3F0-4B69-9590-5B10-D4D65A79535D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96" name="Conector recto de flecha 195">
            <a:extLst>
              <a:ext uri="{FF2B5EF4-FFF2-40B4-BE49-F238E27FC236}">
                <a16:creationId xmlns:a16="http://schemas.microsoft.com/office/drawing/2014/main" id="{0374DB38-1E6D-F32A-F929-355D499D42CB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97" name="CuadroTexto 196">
            <a:extLst>
              <a:ext uri="{FF2B5EF4-FFF2-40B4-BE49-F238E27FC236}">
                <a16:creationId xmlns:a16="http://schemas.microsoft.com/office/drawing/2014/main" id="{20DE24C7-F370-F600-9505-74537585141A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4E91A816-2235-32E3-1430-D80786672D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199" name="CuadroTexto 198">
            <a:extLst>
              <a:ext uri="{FF2B5EF4-FFF2-40B4-BE49-F238E27FC236}">
                <a16:creationId xmlns:a16="http://schemas.microsoft.com/office/drawing/2014/main" id="{98AC4AB0-3C8D-05B5-B86A-D115BA7D953B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00" name="CuadroTexto 199">
            <a:extLst>
              <a:ext uri="{FF2B5EF4-FFF2-40B4-BE49-F238E27FC236}">
                <a16:creationId xmlns:a16="http://schemas.microsoft.com/office/drawing/2014/main" id="{32D9E136-0B0C-DC79-F62F-4DAD931B929F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01" name="Imagen 200">
            <a:extLst>
              <a:ext uri="{FF2B5EF4-FFF2-40B4-BE49-F238E27FC236}">
                <a16:creationId xmlns:a16="http://schemas.microsoft.com/office/drawing/2014/main" id="{3FE07BB0-F6D7-F281-B9FC-7E2476F92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B84CF52F-9C52-58BB-ACD2-72494DB701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203" name="Imagen 202">
            <a:extLst>
              <a:ext uri="{FF2B5EF4-FFF2-40B4-BE49-F238E27FC236}">
                <a16:creationId xmlns:a16="http://schemas.microsoft.com/office/drawing/2014/main" id="{BE0975F5-74CE-50D3-3320-2F94907784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204" name="Grupo 203">
          <a:extLst>
            <a:ext uri="{FF2B5EF4-FFF2-40B4-BE49-F238E27FC236}">
              <a16:creationId xmlns:a16="http://schemas.microsoft.com/office/drawing/2014/main" id="{2C1D0B6F-607F-4CFB-B99C-53817E4AE08E}"/>
            </a:ext>
          </a:extLst>
        </xdr:cNvPr>
        <xdr:cNvGrpSpPr/>
      </xdr:nvGrpSpPr>
      <xdr:grpSpPr>
        <a:xfrm>
          <a:off x="9829801" y="14192248"/>
          <a:ext cx="2540000" cy="2563019"/>
          <a:chOff x="9825404" y="14595229"/>
          <a:chExt cx="2455820" cy="2564425"/>
        </a:xfrm>
      </xdr:grpSpPr>
      <xdr:sp macro="" textlink="">
        <xdr:nvSpPr>
          <xdr:cNvPr id="205" name="CuadroTexto 204">
            <a:extLst>
              <a:ext uri="{FF2B5EF4-FFF2-40B4-BE49-F238E27FC236}">
                <a16:creationId xmlns:a16="http://schemas.microsoft.com/office/drawing/2014/main" id="{E8878180-49B6-236F-D7CA-CD64518DAE1F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06" name="CuadroTexto 205">
            <a:extLst>
              <a:ext uri="{FF2B5EF4-FFF2-40B4-BE49-F238E27FC236}">
                <a16:creationId xmlns:a16="http://schemas.microsoft.com/office/drawing/2014/main" id="{57CAB5F7-5C46-90EA-4174-B76D9A431091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07" name="Conector recto de flecha 206">
            <a:extLst>
              <a:ext uri="{FF2B5EF4-FFF2-40B4-BE49-F238E27FC236}">
                <a16:creationId xmlns:a16="http://schemas.microsoft.com/office/drawing/2014/main" id="{11D53A54-2B4C-12E1-88B1-0EDB9335898C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08" name="CuadroTexto 207">
            <a:extLst>
              <a:ext uri="{FF2B5EF4-FFF2-40B4-BE49-F238E27FC236}">
                <a16:creationId xmlns:a16="http://schemas.microsoft.com/office/drawing/2014/main" id="{2307D70F-A456-145C-6CFE-AE0ED0946B16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09" name="Imagen 208">
            <a:extLst>
              <a:ext uri="{FF2B5EF4-FFF2-40B4-BE49-F238E27FC236}">
                <a16:creationId xmlns:a16="http://schemas.microsoft.com/office/drawing/2014/main" id="{5518F294-9F5D-6267-C3A8-680BC7E812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210" name="CuadroTexto 209">
            <a:extLst>
              <a:ext uri="{FF2B5EF4-FFF2-40B4-BE49-F238E27FC236}">
                <a16:creationId xmlns:a16="http://schemas.microsoft.com/office/drawing/2014/main" id="{4F598187-E8DE-99E3-835D-1E518A919AA8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211" name="Imagen 210">
            <a:extLst>
              <a:ext uri="{FF2B5EF4-FFF2-40B4-BE49-F238E27FC236}">
                <a16:creationId xmlns:a16="http://schemas.microsoft.com/office/drawing/2014/main" id="{E5EFABCE-B23B-DB5A-428D-0C18C6D733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212" name="Conector recto de flecha 211">
            <a:extLst>
              <a:ext uri="{FF2B5EF4-FFF2-40B4-BE49-F238E27FC236}">
                <a16:creationId xmlns:a16="http://schemas.microsoft.com/office/drawing/2014/main" id="{27F72CB5-911E-7225-D8AF-B69E177C9C92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id="{377D1198-ACBA-49A0-916C-1DB6C259A453}"/>
            </a:ext>
          </a:extLst>
        </xdr:cNvPr>
        <xdr:cNvGrpSpPr/>
      </xdr:nvGrpSpPr>
      <xdr:grpSpPr>
        <a:xfrm>
          <a:off x="9737323" y="18127098"/>
          <a:ext cx="962006" cy="2721445"/>
          <a:chOff x="9860111" y="16668268"/>
          <a:chExt cx="959284" cy="2711830"/>
        </a:xfrm>
      </xdr:grpSpPr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6B0F8FA8-A7D2-841E-BBC3-52252DEB4B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215" name="CuadroTexto 214">
            <a:extLst>
              <a:ext uri="{FF2B5EF4-FFF2-40B4-BE49-F238E27FC236}">
                <a16:creationId xmlns:a16="http://schemas.microsoft.com/office/drawing/2014/main" id="{6EB7ECB5-B926-272F-A543-83461600FA79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16" name="Conector recto de flecha 215">
            <a:extLst>
              <a:ext uri="{FF2B5EF4-FFF2-40B4-BE49-F238E27FC236}">
                <a16:creationId xmlns:a16="http://schemas.microsoft.com/office/drawing/2014/main" id="{708A2BBF-9E28-4B48-C0AB-1A0B15FDAA10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17" name="CuadroTexto 216">
            <a:extLst>
              <a:ext uri="{FF2B5EF4-FFF2-40B4-BE49-F238E27FC236}">
                <a16:creationId xmlns:a16="http://schemas.microsoft.com/office/drawing/2014/main" id="{4AAD0A3E-950B-FA5C-8D99-D51B6F5113F7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18" name="Conector recto de flecha 217">
            <a:extLst>
              <a:ext uri="{FF2B5EF4-FFF2-40B4-BE49-F238E27FC236}">
                <a16:creationId xmlns:a16="http://schemas.microsoft.com/office/drawing/2014/main" id="{0B221778-E5AE-FA2D-5B47-0FDBBEBD935B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8E8DD014-7111-4A97-A869-7B8C186FC188}"/>
            </a:ext>
          </a:extLst>
        </xdr:cNvPr>
        <xdr:cNvGrpSpPr/>
      </xdr:nvGrpSpPr>
      <xdr:grpSpPr>
        <a:xfrm>
          <a:off x="9816887" y="22150722"/>
          <a:ext cx="2729366" cy="3042192"/>
          <a:chOff x="9831175" y="20727929"/>
          <a:chExt cx="2338841" cy="3057585"/>
        </a:xfrm>
      </xdr:grpSpPr>
      <xdr:pic>
        <xdr:nvPicPr>
          <xdr:cNvPr id="220" name="Imagen 219">
            <a:extLst>
              <a:ext uri="{FF2B5EF4-FFF2-40B4-BE49-F238E27FC236}">
                <a16:creationId xmlns:a16="http://schemas.microsoft.com/office/drawing/2014/main" id="{DC9AD556-5FB2-81E3-196F-FCC37B5888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221" name="CuadroTexto 220">
            <a:extLst>
              <a:ext uri="{FF2B5EF4-FFF2-40B4-BE49-F238E27FC236}">
                <a16:creationId xmlns:a16="http://schemas.microsoft.com/office/drawing/2014/main" id="{33636F6D-B15D-CCBA-3D76-46C488C1DE11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2" name="CuadroTexto 221">
            <a:extLst>
              <a:ext uri="{FF2B5EF4-FFF2-40B4-BE49-F238E27FC236}">
                <a16:creationId xmlns:a16="http://schemas.microsoft.com/office/drawing/2014/main" id="{100A89D4-BD3A-A173-5125-90D59D02A90A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3" name="Conector recto de flecha 222">
            <a:extLst>
              <a:ext uri="{FF2B5EF4-FFF2-40B4-BE49-F238E27FC236}">
                <a16:creationId xmlns:a16="http://schemas.microsoft.com/office/drawing/2014/main" id="{77BDA596-20E5-6812-5FBA-1FF6D3F8E5BE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4" name="CuadroTexto 223">
            <a:extLst>
              <a:ext uri="{FF2B5EF4-FFF2-40B4-BE49-F238E27FC236}">
                <a16:creationId xmlns:a16="http://schemas.microsoft.com/office/drawing/2014/main" id="{DC61E2F8-9252-6E69-52C9-CFE4D1224539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25" name="Conector recto de flecha 224">
            <a:extLst>
              <a:ext uri="{FF2B5EF4-FFF2-40B4-BE49-F238E27FC236}">
                <a16:creationId xmlns:a16="http://schemas.microsoft.com/office/drawing/2014/main" id="{444D4113-8B0C-CEE4-0AA9-9C56397C5F4D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26" name="CuadroTexto 225">
            <a:extLst>
              <a:ext uri="{FF2B5EF4-FFF2-40B4-BE49-F238E27FC236}">
                <a16:creationId xmlns:a16="http://schemas.microsoft.com/office/drawing/2014/main" id="{A6A42284-95E5-C561-3EA3-930D78A732EA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27" name="Imagen 226">
            <a:extLst>
              <a:ext uri="{FF2B5EF4-FFF2-40B4-BE49-F238E27FC236}">
                <a16:creationId xmlns:a16="http://schemas.microsoft.com/office/drawing/2014/main" id="{44BF7AFF-6AFA-3A7D-5059-C69243AC5B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9A17D4A7-A61B-55F7-A192-AA5496B6BE27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229" name="CuadroTexto 228">
            <a:extLst>
              <a:ext uri="{FF2B5EF4-FFF2-40B4-BE49-F238E27FC236}">
                <a16:creationId xmlns:a16="http://schemas.microsoft.com/office/drawing/2014/main" id="{6D2F0806-973C-ED5C-778A-5C13C4B34747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0" name="Conector recto de flecha 229">
            <a:extLst>
              <a:ext uri="{FF2B5EF4-FFF2-40B4-BE49-F238E27FC236}">
                <a16:creationId xmlns:a16="http://schemas.microsoft.com/office/drawing/2014/main" id="{8AA4949B-50DC-CA5D-B67D-E9C9D53AFAE2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231" name="Grupo 230">
          <a:extLst>
            <a:ext uri="{FF2B5EF4-FFF2-40B4-BE49-F238E27FC236}">
              <a16:creationId xmlns:a16="http://schemas.microsoft.com/office/drawing/2014/main" id="{FAD579F9-8674-43CF-A675-28246C419940}"/>
            </a:ext>
          </a:extLst>
        </xdr:cNvPr>
        <xdr:cNvGrpSpPr/>
      </xdr:nvGrpSpPr>
      <xdr:grpSpPr>
        <a:xfrm>
          <a:off x="9953156" y="26306804"/>
          <a:ext cx="2841047" cy="2237823"/>
          <a:chOff x="9934106" y="25109375"/>
          <a:chExt cx="2453243" cy="2235143"/>
        </a:xfrm>
      </xdr:grpSpPr>
      <xdr:pic>
        <xdr:nvPicPr>
          <xdr:cNvPr id="232" name="Imagen 231">
            <a:extLst>
              <a:ext uri="{FF2B5EF4-FFF2-40B4-BE49-F238E27FC236}">
                <a16:creationId xmlns:a16="http://schemas.microsoft.com/office/drawing/2014/main" id="{8EB2B54F-07F4-402F-2BCB-F9F59A9ABE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233" name="Imagen 232">
            <a:extLst>
              <a:ext uri="{FF2B5EF4-FFF2-40B4-BE49-F238E27FC236}">
                <a16:creationId xmlns:a16="http://schemas.microsoft.com/office/drawing/2014/main" id="{345A426F-B821-6024-77B1-EF3059006D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234" name="CuadroTexto 233">
            <a:extLst>
              <a:ext uri="{FF2B5EF4-FFF2-40B4-BE49-F238E27FC236}">
                <a16:creationId xmlns:a16="http://schemas.microsoft.com/office/drawing/2014/main" id="{BBD59482-DAF1-D0F1-9DF3-AC1BFC6576B3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35" name="Conector recto de flecha 234">
            <a:extLst>
              <a:ext uri="{FF2B5EF4-FFF2-40B4-BE49-F238E27FC236}">
                <a16:creationId xmlns:a16="http://schemas.microsoft.com/office/drawing/2014/main" id="{C30500DF-1104-DA6A-4C0A-DB41BBF14592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20B90637-75FA-6AD6-3BB5-92BBBDD953C0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7" name="Conector recto de flecha 236">
            <a:extLst>
              <a:ext uri="{FF2B5EF4-FFF2-40B4-BE49-F238E27FC236}">
                <a16:creationId xmlns:a16="http://schemas.microsoft.com/office/drawing/2014/main" id="{DD732A4D-B4D0-3BD7-8819-14E566C80EF6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38" name="CuadroTexto 237">
            <a:extLst>
              <a:ext uri="{FF2B5EF4-FFF2-40B4-BE49-F238E27FC236}">
                <a16:creationId xmlns:a16="http://schemas.microsoft.com/office/drawing/2014/main" id="{648A8629-052E-5894-34F4-C418ED0F5DA9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9" name="Conector recto de flecha 238">
            <a:extLst>
              <a:ext uri="{FF2B5EF4-FFF2-40B4-BE49-F238E27FC236}">
                <a16:creationId xmlns:a16="http://schemas.microsoft.com/office/drawing/2014/main" id="{B8F61CB0-A2B2-DC64-1198-4F868BDA3F2A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0" name="CuadroTexto 239">
            <a:extLst>
              <a:ext uri="{FF2B5EF4-FFF2-40B4-BE49-F238E27FC236}">
                <a16:creationId xmlns:a16="http://schemas.microsoft.com/office/drawing/2014/main" id="{B5A28EC4-A5A4-8F80-3705-DA3A84C9B5A0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A515AE0F-E64E-4D5E-B946-6C3A542ADEF9}"/>
            </a:ext>
          </a:extLst>
        </xdr:cNvPr>
        <xdr:cNvGrpSpPr/>
      </xdr:nvGrpSpPr>
      <xdr:grpSpPr>
        <a:xfrm>
          <a:off x="9738324" y="30173633"/>
          <a:ext cx="2552424" cy="2994927"/>
          <a:chOff x="9713250" y="29660449"/>
          <a:chExt cx="2165786" cy="3049787"/>
        </a:xfrm>
      </xdr:grpSpPr>
      <xdr:pic>
        <xdr:nvPicPr>
          <xdr:cNvPr id="242" name="Imagen 241">
            <a:extLst>
              <a:ext uri="{FF2B5EF4-FFF2-40B4-BE49-F238E27FC236}">
                <a16:creationId xmlns:a16="http://schemas.microsoft.com/office/drawing/2014/main" id="{779E8392-5E32-02FC-F234-602ABCC62F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243" name="CuadroTexto 242">
            <a:extLst>
              <a:ext uri="{FF2B5EF4-FFF2-40B4-BE49-F238E27FC236}">
                <a16:creationId xmlns:a16="http://schemas.microsoft.com/office/drawing/2014/main" id="{B5C37B05-EF76-F560-78FA-569A01FEDECA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4" name="Conector recto de flecha 243">
            <a:extLst>
              <a:ext uri="{FF2B5EF4-FFF2-40B4-BE49-F238E27FC236}">
                <a16:creationId xmlns:a16="http://schemas.microsoft.com/office/drawing/2014/main" id="{99A62818-4E24-9DC9-CB8B-64F4DC94C100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5" name="CuadroTexto 244">
            <a:extLst>
              <a:ext uri="{FF2B5EF4-FFF2-40B4-BE49-F238E27FC236}">
                <a16:creationId xmlns:a16="http://schemas.microsoft.com/office/drawing/2014/main" id="{11547759-13F1-CCCF-2FFE-5F806D407C5C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46" name="Conector recto de flecha 245">
            <a:extLst>
              <a:ext uri="{FF2B5EF4-FFF2-40B4-BE49-F238E27FC236}">
                <a16:creationId xmlns:a16="http://schemas.microsoft.com/office/drawing/2014/main" id="{637B4ACD-8706-8418-AAFE-6C507DED6976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7" name="CuadroTexto 246">
            <a:extLst>
              <a:ext uri="{FF2B5EF4-FFF2-40B4-BE49-F238E27FC236}">
                <a16:creationId xmlns:a16="http://schemas.microsoft.com/office/drawing/2014/main" id="{2D17E82E-79CC-05E8-B030-4F4C0D6C784A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48" name="CuadroTexto 247">
            <a:extLst>
              <a:ext uri="{FF2B5EF4-FFF2-40B4-BE49-F238E27FC236}">
                <a16:creationId xmlns:a16="http://schemas.microsoft.com/office/drawing/2014/main" id="{B90B96D8-FD5D-F805-5A64-57699F64D6B9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49" name="Conector recto de flecha 248">
            <a:extLst>
              <a:ext uri="{FF2B5EF4-FFF2-40B4-BE49-F238E27FC236}">
                <a16:creationId xmlns:a16="http://schemas.microsoft.com/office/drawing/2014/main" id="{4525757F-DA0B-7E8E-B133-81B601089FFA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250" name="Grupo 249">
          <a:extLst>
            <a:ext uri="{FF2B5EF4-FFF2-40B4-BE49-F238E27FC236}">
              <a16:creationId xmlns:a16="http://schemas.microsoft.com/office/drawing/2014/main" id="{64EC104E-12BE-4858-ABB0-AE550328C07A}"/>
            </a:ext>
          </a:extLst>
        </xdr:cNvPr>
        <xdr:cNvGrpSpPr/>
      </xdr:nvGrpSpPr>
      <xdr:grpSpPr>
        <a:xfrm>
          <a:off x="9794898" y="34138072"/>
          <a:ext cx="1817557" cy="1582311"/>
          <a:chOff x="9814877" y="32793512"/>
          <a:chExt cx="1820029" cy="1615184"/>
        </a:xfrm>
      </xdr:grpSpPr>
      <xdr:pic>
        <xdr:nvPicPr>
          <xdr:cNvPr id="251" name="Imagen 250">
            <a:extLst>
              <a:ext uri="{FF2B5EF4-FFF2-40B4-BE49-F238E27FC236}">
                <a16:creationId xmlns:a16="http://schemas.microsoft.com/office/drawing/2014/main" id="{AF6713E1-9262-78DA-6FDE-0AEC94B5F0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252" name="CuadroTexto 251">
            <a:extLst>
              <a:ext uri="{FF2B5EF4-FFF2-40B4-BE49-F238E27FC236}">
                <a16:creationId xmlns:a16="http://schemas.microsoft.com/office/drawing/2014/main" id="{F7C6D706-A705-D907-7104-CE85727D1CFD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53" name="Conector recto de flecha 252">
            <a:extLst>
              <a:ext uri="{FF2B5EF4-FFF2-40B4-BE49-F238E27FC236}">
                <a16:creationId xmlns:a16="http://schemas.microsoft.com/office/drawing/2014/main" id="{FAA09230-F031-68AB-B977-15A3B0EE4010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54" name="CuadroTexto 253">
            <a:extLst>
              <a:ext uri="{FF2B5EF4-FFF2-40B4-BE49-F238E27FC236}">
                <a16:creationId xmlns:a16="http://schemas.microsoft.com/office/drawing/2014/main" id="{E709F6BE-C599-5F36-639D-B0E3926A3E87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55" name="Conector recto de flecha 254">
            <a:extLst>
              <a:ext uri="{FF2B5EF4-FFF2-40B4-BE49-F238E27FC236}">
                <a16:creationId xmlns:a16="http://schemas.microsoft.com/office/drawing/2014/main" id="{16428618-A4A6-C17B-579D-B4A40D8876B8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C886A4F2-8295-4EE0-9364-19CEC3F3D392}"/>
            </a:ext>
          </a:extLst>
        </xdr:cNvPr>
        <xdr:cNvGrpSpPr/>
      </xdr:nvGrpSpPr>
      <xdr:grpSpPr>
        <a:xfrm>
          <a:off x="9831140" y="50201811"/>
          <a:ext cx="3479443" cy="2731132"/>
          <a:chOff x="9916865" y="45277386"/>
          <a:chExt cx="3088918" cy="2726898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40DC84DB-AF7E-685A-CD23-AF7F6726ABEA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258" name="Imagen 257">
            <a:extLst>
              <a:ext uri="{FF2B5EF4-FFF2-40B4-BE49-F238E27FC236}">
                <a16:creationId xmlns:a16="http://schemas.microsoft.com/office/drawing/2014/main" id="{9697342D-A624-E5BC-0396-1D8AA5704F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259" name="Imagen 258">
            <a:extLst>
              <a:ext uri="{FF2B5EF4-FFF2-40B4-BE49-F238E27FC236}">
                <a16:creationId xmlns:a16="http://schemas.microsoft.com/office/drawing/2014/main" id="{DD012D65-7B5C-45A5-3DBD-05F07D3AF6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260" name="CuadroTexto 259">
            <a:extLst>
              <a:ext uri="{FF2B5EF4-FFF2-40B4-BE49-F238E27FC236}">
                <a16:creationId xmlns:a16="http://schemas.microsoft.com/office/drawing/2014/main" id="{09193472-75B1-DEBC-46C5-8E09ACC0EC09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61" name="Imagen 260">
            <a:extLst>
              <a:ext uri="{FF2B5EF4-FFF2-40B4-BE49-F238E27FC236}">
                <a16:creationId xmlns:a16="http://schemas.microsoft.com/office/drawing/2014/main" id="{58FCEC9D-525A-31B5-828A-BA13ECF95A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262" name="CuadroTexto 261">
            <a:extLst>
              <a:ext uri="{FF2B5EF4-FFF2-40B4-BE49-F238E27FC236}">
                <a16:creationId xmlns:a16="http://schemas.microsoft.com/office/drawing/2014/main" id="{D2A5AEB5-702D-3D5F-27C8-87B7F436AD2A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3" name="Conector recto de flecha 262">
            <a:extLst>
              <a:ext uri="{FF2B5EF4-FFF2-40B4-BE49-F238E27FC236}">
                <a16:creationId xmlns:a16="http://schemas.microsoft.com/office/drawing/2014/main" id="{01053E5A-2DCB-2940-70AD-8B716122CAE7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4" name="CuadroTexto 263">
            <a:extLst>
              <a:ext uri="{FF2B5EF4-FFF2-40B4-BE49-F238E27FC236}">
                <a16:creationId xmlns:a16="http://schemas.microsoft.com/office/drawing/2014/main" id="{42B34962-7F14-D2D9-6F38-01C9592516C3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65" name="CuadroTexto 264">
            <a:extLst>
              <a:ext uri="{FF2B5EF4-FFF2-40B4-BE49-F238E27FC236}">
                <a16:creationId xmlns:a16="http://schemas.microsoft.com/office/drawing/2014/main" id="{153D85E8-DF1E-0C2A-1B52-F6B050350FB0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66" name="Conector recto de flecha 265">
            <a:extLst>
              <a:ext uri="{FF2B5EF4-FFF2-40B4-BE49-F238E27FC236}">
                <a16:creationId xmlns:a16="http://schemas.microsoft.com/office/drawing/2014/main" id="{C31C03EE-4897-F054-1637-248D720C7229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67" name="CuadroTexto 266">
            <a:extLst>
              <a:ext uri="{FF2B5EF4-FFF2-40B4-BE49-F238E27FC236}">
                <a16:creationId xmlns:a16="http://schemas.microsoft.com/office/drawing/2014/main" id="{343034F1-AEE1-5A16-CF1A-4F3970ABCF04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73D58C2F-841B-8BD4-C6C3-0D528D8C7739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9" name="Conector recto de flecha 268">
            <a:extLst>
              <a:ext uri="{FF2B5EF4-FFF2-40B4-BE49-F238E27FC236}">
                <a16:creationId xmlns:a16="http://schemas.microsoft.com/office/drawing/2014/main" id="{9E1791B6-527C-E761-3F58-F02EBFA1D019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70" name="Imagen 269">
            <a:extLst>
              <a:ext uri="{FF2B5EF4-FFF2-40B4-BE49-F238E27FC236}">
                <a16:creationId xmlns:a16="http://schemas.microsoft.com/office/drawing/2014/main" id="{CFB57157-8759-7969-C80D-3B02E4344C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271" name="Grupo 270">
          <a:extLst>
            <a:ext uri="{FF2B5EF4-FFF2-40B4-BE49-F238E27FC236}">
              <a16:creationId xmlns:a16="http://schemas.microsoft.com/office/drawing/2014/main" id="{BA251F98-ABE0-44AA-A71B-19176D76EA11}"/>
            </a:ext>
          </a:extLst>
        </xdr:cNvPr>
        <xdr:cNvGrpSpPr/>
      </xdr:nvGrpSpPr>
      <xdr:grpSpPr>
        <a:xfrm>
          <a:off x="9829800" y="54343163"/>
          <a:ext cx="3325244" cy="1321013"/>
          <a:chOff x="9822656" y="49368050"/>
          <a:chExt cx="3084625" cy="1464074"/>
        </a:xfrm>
      </xdr:grpSpPr>
      <xdr:pic>
        <xdr:nvPicPr>
          <xdr:cNvPr id="272" name="Imagen 271">
            <a:extLst>
              <a:ext uri="{FF2B5EF4-FFF2-40B4-BE49-F238E27FC236}">
                <a16:creationId xmlns:a16="http://schemas.microsoft.com/office/drawing/2014/main" id="{B9177E91-828F-992B-1189-A17B46E0A3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273" name="CuadroTexto 272">
            <a:extLst>
              <a:ext uri="{FF2B5EF4-FFF2-40B4-BE49-F238E27FC236}">
                <a16:creationId xmlns:a16="http://schemas.microsoft.com/office/drawing/2014/main" id="{21106C54-78FD-64BF-C86E-82049724A2F4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74" name="CuadroTexto 273">
            <a:extLst>
              <a:ext uri="{FF2B5EF4-FFF2-40B4-BE49-F238E27FC236}">
                <a16:creationId xmlns:a16="http://schemas.microsoft.com/office/drawing/2014/main" id="{3997A84E-C463-EEB5-7E6B-D9D2D31C85C0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75" name="Conector recto de flecha 274">
            <a:extLst>
              <a:ext uri="{FF2B5EF4-FFF2-40B4-BE49-F238E27FC236}">
                <a16:creationId xmlns:a16="http://schemas.microsoft.com/office/drawing/2014/main" id="{FA8BBA42-4D6F-C621-E362-CAC71918C0EE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76" name="CuadroTexto 275">
            <a:extLst>
              <a:ext uri="{FF2B5EF4-FFF2-40B4-BE49-F238E27FC236}">
                <a16:creationId xmlns:a16="http://schemas.microsoft.com/office/drawing/2014/main" id="{7374D605-C5FE-1D00-2413-CFFDD437046E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277" name="CuadroTexto 276">
            <a:extLst>
              <a:ext uri="{FF2B5EF4-FFF2-40B4-BE49-F238E27FC236}">
                <a16:creationId xmlns:a16="http://schemas.microsoft.com/office/drawing/2014/main" id="{B86D3F5C-34C1-7DF8-D50F-C4ADCAA614C2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78" name="Conector recto de flecha 277">
            <a:extLst>
              <a:ext uri="{FF2B5EF4-FFF2-40B4-BE49-F238E27FC236}">
                <a16:creationId xmlns:a16="http://schemas.microsoft.com/office/drawing/2014/main" id="{BDA3213A-19C4-2612-9D45-D2324493E6C3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9" name="Conector recto de flecha 278">
            <a:extLst>
              <a:ext uri="{FF2B5EF4-FFF2-40B4-BE49-F238E27FC236}">
                <a16:creationId xmlns:a16="http://schemas.microsoft.com/office/drawing/2014/main" id="{53E0B7C9-E267-1672-3CB8-602F6E1B48D9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0" name="Imagen 279">
            <a:extLst>
              <a:ext uri="{FF2B5EF4-FFF2-40B4-BE49-F238E27FC236}">
                <a16:creationId xmlns:a16="http://schemas.microsoft.com/office/drawing/2014/main" id="{96563112-05B3-0155-3315-BDD81E34F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281" name="Grupo 280">
          <a:extLst>
            <a:ext uri="{FF2B5EF4-FFF2-40B4-BE49-F238E27FC236}">
              <a16:creationId xmlns:a16="http://schemas.microsoft.com/office/drawing/2014/main" id="{6689B908-5167-44F1-AB4F-1E90264E6EF4}"/>
            </a:ext>
          </a:extLst>
        </xdr:cNvPr>
        <xdr:cNvGrpSpPr/>
      </xdr:nvGrpSpPr>
      <xdr:grpSpPr>
        <a:xfrm>
          <a:off x="9843805" y="58192355"/>
          <a:ext cx="2461635" cy="1569351"/>
          <a:chOff x="9844462" y="53972293"/>
          <a:chExt cx="2074066" cy="1564696"/>
        </a:xfrm>
      </xdr:grpSpPr>
      <xdr:sp macro="" textlink="">
        <xdr:nvSpPr>
          <xdr:cNvPr id="282" name="CuadroTexto 281">
            <a:extLst>
              <a:ext uri="{FF2B5EF4-FFF2-40B4-BE49-F238E27FC236}">
                <a16:creationId xmlns:a16="http://schemas.microsoft.com/office/drawing/2014/main" id="{9F5DAA53-912D-19C5-4D20-E7A00E239F87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283" name="Conector recto de flecha 282">
            <a:extLst>
              <a:ext uri="{FF2B5EF4-FFF2-40B4-BE49-F238E27FC236}">
                <a16:creationId xmlns:a16="http://schemas.microsoft.com/office/drawing/2014/main" id="{BC4142D3-3BCB-3732-1816-96E373AE6CB1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4" name="CuadroTexto 283">
            <a:extLst>
              <a:ext uri="{FF2B5EF4-FFF2-40B4-BE49-F238E27FC236}">
                <a16:creationId xmlns:a16="http://schemas.microsoft.com/office/drawing/2014/main" id="{37A04D50-EF08-F3E7-55DF-2EB11FC28377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285" name="Conector recto de flecha 284">
            <a:extLst>
              <a:ext uri="{FF2B5EF4-FFF2-40B4-BE49-F238E27FC236}">
                <a16:creationId xmlns:a16="http://schemas.microsoft.com/office/drawing/2014/main" id="{F175F075-EA8C-8C58-7C21-4C594B0B501F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86" name="CuadroTexto 285">
            <a:extLst>
              <a:ext uri="{FF2B5EF4-FFF2-40B4-BE49-F238E27FC236}">
                <a16:creationId xmlns:a16="http://schemas.microsoft.com/office/drawing/2014/main" id="{D0D442BE-59B8-05F4-213F-400F4CE72CCD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87" name="Conector recto de flecha 286">
            <a:extLst>
              <a:ext uri="{FF2B5EF4-FFF2-40B4-BE49-F238E27FC236}">
                <a16:creationId xmlns:a16="http://schemas.microsoft.com/office/drawing/2014/main" id="{8ECA224C-4669-566E-74C7-AE21FC81BC56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288" name="Imagen 287">
            <a:extLst>
              <a:ext uri="{FF2B5EF4-FFF2-40B4-BE49-F238E27FC236}">
                <a16:creationId xmlns:a16="http://schemas.microsoft.com/office/drawing/2014/main" id="{B2E000E0-EA0B-5B82-D879-4DE3EBD493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DDF264E5-2866-4CEF-BEBE-519F990130B0}"/>
            </a:ext>
          </a:extLst>
        </xdr:cNvPr>
        <xdr:cNvCxnSpPr>
          <a:stCxn id="292" idx="0"/>
          <a:endCxn id="292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290" name="Grupo 289">
          <a:extLst>
            <a:ext uri="{FF2B5EF4-FFF2-40B4-BE49-F238E27FC236}">
              <a16:creationId xmlns:a16="http://schemas.microsoft.com/office/drawing/2014/main" id="{77FB6853-26F6-49DA-8EEC-0653A8D883CC}"/>
            </a:ext>
          </a:extLst>
        </xdr:cNvPr>
        <xdr:cNvGrpSpPr/>
      </xdr:nvGrpSpPr>
      <xdr:grpSpPr>
        <a:xfrm>
          <a:off x="10096238" y="62165038"/>
          <a:ext cx="2191352" cy="1704789"/>
          <a:chOff x="10101882" y="57758406"/>
          <a:chExt cx="1858259" cy="1858536"/>
        </a:xfrm>
      </xdr:grpSpPr>
      <xdr:sp macro="" textlink="">
        <xdr:nvSpPr>
          <xdr:cNvPr id="291" name="CuadroTexto 290">
            <a:extLst>
              <a:ext uri="{FF2B5EF4-FFF2-40B4-BE49-F238E27FC236}">
                <a16:creationId xmlns:a16="http://schemas.microsoft.com/office/drawing/2014/main" id="{7C21A744-4DC9-8FB8-67CC-65CFAEAD2543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92" name="Imagen 291">
            <a:extLst>
              <a:ext uri="{FF2B5EF4-FFF2-40B4-BE49-F238E27FC236}">
                <a16:creationId xmlns:a16="http://schemas.microsoft.com/office/drawing/2014/main" id="{C30A7D2C-D334-6B95-5A76-11D289F78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293" name="Conector recto de flecha 292">
            <a:extLst>
              <a:ext uri="{FF2B5EF4-FFF2-40B4-BE49-F238E27FC236}">
                <a16:creationId xmlns:a16="http://schemas.microsoft.com/office/drawing/2014/main" id="{32E56562-E715-A36B-C081-AFEB4B4162ED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94" name="CuadroTexto 293">
            <a:extLst>
              <a:ext uri="{FF2B5EF4-FFF2-40B4-BE49-F238E27FC236}">
                <a16:creationId xmlns:a16="http://schemas.microsoft.com/office/drawing/2014/main" id="{8E26FD66-FDCF-80C4-89B8-105AA8B99222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295" name="Conector recto de flecha 294">
            <a:extLst>
              <a:ext uri="{FF2B5EF4-FFF2-40B4-BE49-F238E27FC236}">
                <a16:creationId xmlns:a16="http://schemas.microsoft.com/office/drawing/2014/main" id="{CB9E9DDD-A883-691B-EEE5-260FBB319483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96" name="Conector recto 295">
            <a:extLst>
              <a:ext uri="{FF2B5EF4-FFF2-40B4-BE49-F238E27FC236}">
                <a16:creationId xmlns:a16="http://schemas.microsoft.com/office/drawing/2014/main" id="{56DEA839-5CA3-F75D-F7EA-A827400E0E89}"/>
              </a:ext>
            </a:extLst>
          </xdr:cNvPr>
          <xdr:cNvCxnSpPr>
            <a:stCxn id="292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297" name="Grupo 296">
          <a:extLst>
            <a:ext uri="{FF2B5EF4-FFF2-40B4-BE49-F238E27FC236}">
              <a16:creationId xmlns:a16="http://schemas.microsoft.com/office/drawing/2014/main" id="{577380B4-59B7-4312-96DB-53D0749CC372}"/>
            </a:ext>
          </a:extLst>
        </xdr:cNvPr>
        <xdr:cNvGrpSpPr/>
      </xdr:nvGrpSpPr>
      <xdr:grpSpPr>
        <a:xfrm>
          <a:off x="9801225" y="66416504"/>
          <a:ext cx="3436383" cy="1564379"/>
          <a:chOff x="9831737" y="62952956"/>
          <a:chExt cx="3048926" cy="1585187"/>
        </a:xfrm>
      </xdr:grpSpPr>
      <xdr:pic>
        <xdr:nvPicPr>
          <xdr:cNvPr id="298" name="Imagen 297">
            <a:extLst>
              <a:ext uri="{FF2B5EF4-FFF2-40B4-BE49-F238E27FC236}">
                <a16:creationId xmlns:a16="http://schemas.microsoft.com/office/drawing/2014/main" id="{E3CF6B5B-E117-BC70-43DC-4BD9E8F97B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299" name="CuadroTexto 298">
            <a:extLst>
              <a:ext uri="{FF2B5EF4-FFF2-40B4-BE49-F238E27FC236}">
                <a16:creationId xmlns:a16="http://schemas.microsoft.com/office/drawing/2014/main" id="{5692E48E-D60A-2E24-7E34-B8817B493144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00" name="CuadroTexto 299">
            <a:extLst>
              <a:ext uri="{FF2B5EF4-FFF2-40B4-BE49-F238E27FC236}">
                <a16:creationId xmlns:a16="http://schemas.microsoft.com/office/drawing/2014/main" id="{E0E226E8-CF30-1CAE-AD23-FB5A87087182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01" name="Conector recto de flecha 300">
            <a:extLst>
              <a:ext uri="{FF2B5EF4-FFF2-40B4-BE49-F238E27FC236}">
                <a16:creationId xmlns:a16="http://schemas.microsoft.com/office/drawing/2014/main" id="{78D12917-1EC4-8A25-B356-06F020EA7C15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2" name="CuadroTexto 301">
            <a:extLst>
              <a:ext uri="{FF2B5EF4-FFF2-40B4-BE49-F238E27FC236}">
                <a16:creationId xmlns:a16="http://schemas.microsoft.com/office/drawing/2014/main" id="{7A71C6EF-312D-262D-1B4F-BF1871CC423E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03" name="Conector recto de flecha 302">
            <a:extLst>
              <a:ext uri="{FF2B5EF4-FFF2-40B4-BE49-F238E27FC236}">
                <a16:creationId xmlns:a16="http://schemas.microsoft.com/office/drawing/2014/main" id="{5D9351D1-7FC0-3399-F5AF-83E75507AB59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04" name="Imagen 303">
            <a:extLst>
              <a:ext uri="{FF2B5EF4-FFF2-40B4-BE49-F238E27FC236}">
                <a16:creationId xmlns:a16="http://schemas.microsoft.com/office/drawing/2014/main" id="{1780A93F-B5EA-8471-C174-9A771A5C8C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05" name="CuadroTexto 304">
            <a:extLst>
              <a:ext uri="{FF2B5EF4-FFF2-40B4-BE49-F238E27FC236}">
                <a16:creationId xmlns:a16="http://schemas.microsoft.com/office/drawing/2014/main" id="{97A1B91F-0352-9664-9B04-C3F9D915C586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06" name="Conector recto de flecha 305">
            <a:extLst>
              <a:ext uri="{FF2B5EF4-FFF2-40B4-BE49-F238E27FC236}">
                <a16:creationId xmlns:a16="http://schemas.microsoft.com/office/drawing/2014/main" id="{1283F4DA-C882-86C9-971F-EFE6E0F87FC9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07" name="Grupo 306">
          <a:extLst>
            <a:ext uri="{FF2B5EF4-FFF2-40B4-BE49-F238E27FC236}">
              <a16:creationId xmlns:a16="http://schemas.microsoft.com/office/drawing/2014/main" id="{4EA8C59D-C397-44D0-AAA1-1175F4C22A37}"/>
            </a:ext>
          </a:extLst>
        </xdr:cNvPr>
        <xdr:cNvGrpSpPr/>
      </xdr:nvGrpSpPr>
      <xdr:grpSpPr>
        <a:xfrm>
          <a:off x="9809692" y="2116666"/>
          <a:ext cx="3441171" cy="1222384"/>
          <a:chOff x="9825404" y="2080848"/>
          <a:chExt cx="3422078" cy="1472788"/>
        </a:xfrm>
      </xdr:grpSpPr>
      <xdr:pic>
        <xdr:nvPicPr>
          <xdr:cNvPr id="308" name="Imagen 307">
            <a:extLst>
              <a:ext uri="{FF2B5EF4-FFF2-40B4-BE49-F238E27FC236}">
                <a16:creationId xmlns:a16="http://schemas.microsoft.com/office/drawing/2014/main" id="{8F67C6D5-F0CC-FBF3-87CB-B61D8746E4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09" name="CuadroTexto 308">
            <a:extLst>
              <a:ext uri="{FF2B5EF4-FFF2-40B4-BE49-F238E27FC236}">
                <a16:creationId xmlns:a16="http://schemas.microsoft.com/office/drawing/2014/main" id="{F0FD2C51-8D57-9168-92A9-C51A0CBA5163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10" name="Conector recto de flecha 309">
            <a:extLst>
              <a:ext uri="{FF2B5EF4-FFF2-40B4-BE49-F238E27FC236}">
                <a16:creationId xmlns:a16="http://schemas.microsoft.com/office/drawing/2014/main" id="{2312F99C-AB06-5FE6-2585-3DE0B5303081}"/>
              </a:ext>
            </a:extLst>
          </xdr:cNvPr>
          <xdr:cNvCxnSpPr>
            <a:endCxn id="308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11" name="Imagen 310">
            <a:extLst>
              <a:ext uri="{FF2B5EF4-FFF2-40B4-BE49-F238E27FC236}">
                <a16:creationId xmlns:a16="http://schemas.microsoft.com/office/drawing/2014/main" id="{A5279C35-FE8C-3B17-FC0F-9D3BCEF06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12" name="CuadroTexto 311">
            <a:extLst>
              <a:ext uri="{FF2B5EF4-FFF2-40B4-BE49-F238E27FC236}">
                <a16:creationId xmlns:a16="http://schemas.microsoft.com/office/drawing/2014/main" id="{3CB453AA-D75B-3C69-6107-223EE0876FFB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13" name="CuadroTexto 312">
            <a:extLst>
              <a:ext uri="{FF2B5EF4-FFF2-40B4-BE49-F238E27FC236}">
                <a16:creationId xmlns:a16="http://schemas.microsoft.com/office/drawing/2014/main" id="{19FC59D4-C9A7-AA60-FE09-0F877B97410B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14" name="Grupo 313">
          <a:extLst>
            <a:ext uri="{FF2B5EF4-FFF2-40B4-BE49-F238E27FC236}">
              <a16:creationId xmlns:a16="http://schemas.microsoft.com/office/drawing/2014/main" id="{3B20596C-41E6-4F6F-A073-15B99AF37DAF}"/>
            </a:ext>
          </a:extLst>
        </xdr:cNvPr>
        <xdr:cNvGrpSpPr/>
      </xdr:nvGrpSpPr>
      <xdr:grpSpPr>
        <a:xfrm>
          <a:off x="9888213" y="70189726"/>
          <a:ext cx="3579486" cy="2909147"/>
          <a:chOff x="9886957" y="12708968"/>
          <a:chExt cx="3186972" cy="2877746"/>
        </a:xfrm>
      </xdr:grpSpPr>
      <xdr:pic>
        <xdr:nvPicPr>
          <xdr:cNvPr id="315" name="Imagen 314">
            <a:extLst>
              <a:ext uri="{FF2B5EF4-FFF2-40B4-BE49-F238E27FC236}">
                <a16:creationId xmlns:a16="http://schemas.microsoft.com/office/drawing/2014/main" id="{4CFBA002-B169-5714-D6DF-7308EC548A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16" name="Imagen 315">
            <a:extLst>
              <a:ext uri="{FF2B5EF4-FFF2-40B4-BE49-F238E27FC236}">
                <a16:creationId xmlns:a16="http://schemas.microsoft.com/office/drawing/2014/main" id="{1743D09E-C53D-FA91-3905-99E7016D2C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17" name="CuadroTexto 316">
            <a:extLst>
              <a:ext uri="{FF2B5EF4-FFF2-40B4-BE49-F238E27FC236}">
                <a16:creationId xmlns:a16="http://schemas.microsoft.com/office/drawing/2014/main" id="{91EDFDCD-B992-CAC2-E4A6-4FF4894BC53E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18" name="CuadroTexto 317">
            <a:extLst>
              <a:ext uri="{FF2B5EF4-FFF2-40B4-BE49-F238E27FC236}">
                <a16:creationId xmlns:a16="http://schemas.microsoft.com/office/drawing/2014/main" id="{DC25F167-27E7-1AD1-0EB4-3BFE86663362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19" name="Conector recto de flecha 318">
            <a:extLst>
              <a:ext uri="{FF2B5EF4-FFF2-40B4-BE49-F238E27FC236}">
                <a16:creationId xmlns:a16="http://schemas.microsoft.com/office/drawing/2014/main" id="{73B7473B-806D-AE72-E8AD-C82A8DE3209C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0" name="CuadroTexto 319">
            <a:extLst>
              <a:ext uri="{FF2B5EF4-FFF2-40B4-BE49-F238E27FC236}">
                <a16:creationId xmlns:a16="http://schemas.microsoft.com/office/drawing/2014/main" id="{E04C044E-FBF2-2032-1DE3-668CCECBF5FA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21" name="Conector recto de flecha 320">
            <a:extLst>
              <a:ext uri="{FF2B5EF4-FFF2-40B4-BE49-F238E27FC236}">
                <a16:creationId xmlns:a16="http://schemas.microsoft.com/office/drawing/2014/main" id="{372B1D2C-CBC9-5CB5-79E6-1F2BE0D343D7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22" name="Imagen 321">
            <a:extLst>
              <a:ext uri="{FF2B5EF4-FFF2-40B4-BE49-F238E27FC236}">
                <a16:creationId xmlns:a16="http://schemas.microsoft.com/office/drawing/2014/main" id="{1FA8D34F-8A3D-9A50-640D-DD4E2944FE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23" name="Conector recto 322">
            <a:extLst>
              <a:ext uri="{FF2B5EF4-FFF2-40B4-BE49-F238E27FC236}">
                <a16:creationId xmlns:a16="http://schemas.microsoft.com/office/drawing/2014/main" id="{6D23EAA2-0AAD-4FA9-4A87-C5B6B50EF961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324" name="Grupo 323">
          <a:extLst>
            <a:ext uri="{FF2B5EF4-FFF2-40B4-BE49-F238E27FC236}">
              <a16:creationId xmlns:a16="http://schemas.microsoft.com/office/drawing/2014/main" id="{D667A476-6EF4-4606-AB16-0B9E815FD854}"/>
            </a:ext>
          </a:extLst>
        </xdr:cNvPr>
        <xdr:cNvGrpSpPr/>
      </xdr:nvGrpSpPr>
      <xdr:grpSpPr>
        <a:xfrm>
          <a:off x="9899984" y="46188479"/>
          <a:ext cx="2850816" cy="2196419"/>
          <a:chOff x="9896809" y="42187979"/>
          <a:chExt cx="2707233" cy="2196419"/>
        </a:xfrm>
      </xdr:grpSpPr>
      <xdr:sp macro="" textlink="">
        <xdr:nvSpPr>
          <xdr:cNvPr id="325" name="CuadroTexto 324">
            <a:extLst>
              <a:ext uri="{FF2B5EF4-FFF2-40B4-BE49-F238E27FC236}">
                <a16:creationId xmlns:a16="http://schemas.microsoft.com/office/drawing/2014/main" id="{A8ED7968-4092-3836-BE51-2D5E29AA9198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26" name="CuadroTexto 325">
            <a:extLst>
              <a:ext uri="{FF2B5EF4-FFF2-40B4-BE49-F238E27FC236}">
                <a16:creationId xmlns:a16="http://schemas.microsoft.com/office/drawing/2014/main" id="{2F67814B-7EC7-A19E-2E79-D783409DAA4A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27" name="Conector recto de flecha 326">
            <a:extLst>
              <a:ext uri="{FF2B5EF4-FFF2-40B4-BE49-F238E27FC236}">
                <a16:creationId xmlns:a16="http://schemas.microsoft.com/office/drawing/2014/main" id="{62E9ABF5-7222-D33D-D40E-0D9C864A2BAD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28" name="CuadroTexto 327">
            <a:extLst>
              <a:ext uri="{FF2B5EF4-FFF2-40B4-BE49-F238E27FC236}">
                <a16:creationId xmlns:a16="http://schemas.microsoft.com/office/drawing/2014/main" id="{743BB594-6B69-3AEF-32A6-08F3BD08456E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29" name="Imagen 328">
            <a:extLst>
              <a:ext uri="{FF2B5EF4-FFF2-40B4-BE49-F238E27FC236}">
                <a16:creationId xmlns:a16="http://schemas.microsoft.com/office/drawing/2014/main" id="{76DB7B98-72C4-B55E-FEA1-1A4BF548D6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330" name="Imagen 329">
            <a:extLst>
              <a:ext uri="{FF2B5EF4-FFF2-40B4-BE49-F238E27FC236}">
                <a16:creationId xmlns:a16="http://schemas.microsoft.com/office/drawing/2014/main" id="{C3CD19D5-EA4D-B7A4-C034-16C4065944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331" name="Imagen 330">
            <a:extLst>
              <a:ext uri="{FF2B5EF4-FFF2-40B4-BE49-F238E27FC236}">
                <a16:creationId xmlns:a16="http://schemas.microsoft.com/office/drawing/2014/main" id="{C647C8BF-F590-99C3-53BF-7D34328B2D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332" name="CuadroTexto 331">
            <a:extLst>
              <a:ext uri="{FF2B5EF4-FFF2-40B4-BE49-F238E27FC236}">
                <a16:creationId xmlns:a16="http://schemas.microsoft.com/office/drawing/2014/main" id="{F442E809-2937-B8E4-991B-08861ACEB7AD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3" name="Conector recto de flecha 332">
            <a:extLst>
              <a:ext uri="{FF2B5EF4-FFF2-40B4-BE49-F238E27FC236}">
                <a16:creationId xmlns:a16="http://schemas.microsoft.com/office/drawing/2014/main" id="{88C8451D-476D-C5B3-DD33-9CF52EB14023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4" name="CuadroTexto 333">
            <a:extLst>
              <a:ext uri="{FF2B5EF4-FFF2-40B4-BE49-F238E27FC236}">
                <a16:creationId xmlns:a16="http://schemas.microsoft.com/office/drawing/2014/main" id="{DEDF41B2-F2AD-DAC7-5892-B2D19B45261F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35" name="Conector recto de flecha 334">
            <a:extLst>
              <a:ext uri="{FF2B5EF4-FFF2-40B4-BE49-F238E27FC236}">
                <a16:creationId xmlns:a16="http://schemas.microsoft.com/office/drawing/2014/main" id="{F4C0F204-0B15-CAB4-7B24-DD1FC6402917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6" name="CuadroTexto 335">
            <a:extLst>
              <a:ext uri="{FF2B5EF4-FFF2-40B4-BE49-F238E27FC236}">
                <a16:creationId xmlns:a16="http://schemas.microsoft.com/office/drawing/2014/main" id="{1B643121-44E9-E5E2-ADEB-F44C357B3CB1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37" name="Conector recto de flecha 336">
            <a:extLst>
              <a:ext uri="{FF2B5EF4-FFF2-40B4-BE49-F238E27FC236}">
                <a16:creationId xmlns:a16="http://schemas.microsoft.com/office/drawing/2014/main" id="{46818FCC-F70C-29FA-178A-D6D0E857F200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338" name="Grupo 337">
          <a:extLst>
            <a:ext uri="{FF2B5EF4-FFF2-40B4-BE49-F238E27FC236}">
              <a16:creationId xmlns:a16="http://schemas.microsoft.com/office/drawing/2014/main" id="{6A173E1E-5B2D-4FDF-9A73-78B292813BB4}"/>
            </a:ext>
          </a:extLst>
        </xdr:cNvPr>
        <xdr:cNvGrpSpPr/>
      </xdr:nvGrpSpPr>
      <xdr:grpSpPr>
        <a:xfrm>
          <a:off x="10075964" y="42156655"/>
          <a:ext cx="2698649" cy="2418243"/>
          <a:chOff x="10072789" y="42156655"/>
          <a:chExt cx="2682055" cy="2418243"/>
        </a:xfrm>
      </xdr:grpSpPr>
      <xdr:sp macro="" textlink="">
        <xdr:nvSpPr>
          <xdr:cNvPr id="339" name="CuadroTexto 338">
            <a:extLst>
              <a:ext uri="{FF2B5EF4-FFF2-40B4-BE49-F238E27FC236}">
                <a16:creationId xmlns:a16="http://schemas.microsoft.com/office/drawing/2014/main" id="{3CCC0074-BEEC-E7D9-C7A0-6BC0B543D268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40" name="CuadroTexto 339">
            <a:extLst>
              <a:ext uri="{FF2B5EF4-FFF2-40B4-BE49-F238E27FC236}">
                <a16:creationId xmlns:a16="http://schemas.microsoft.com/office/drawing/2014/main" id="{C719D4A2-0005-65B9-B179-45F8218AED6D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41" name="Imagen 340">
            <a:extLst>
              <a:ext uri="{FF2B5EF4-FFF2-40B4-BE49-F238E27FC236}">
                <a16:creationId xmlns:a16="http://schemas.microsoft.com/office/drawing/2014/main" id="{C293720B-0344-A085-243E-8808216473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342" name="CuadroTexto 341">
            <a:extLst>
              <a:ext uri="{FF2B5EF4-FFF2-40B4-BE49-F238E27FC236}">
                <a16:creationId xmlns:a16="http://schemas.microsoft.com/office/drawing/2014/main" id="{C2EEF905-1CAB-27B1-B003-AC2942E5D5AD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3" name="Conector recto de flecha 342">
            <a:extLst>
              <a:ext uri="{FF2B5EF4-FFF2-40B4-BE49-F238E27FC236}">
                <a16:creationId xmlns:a16="http://schemas.microsoft.com/office/drawing/2014/main" id="{36813649-6BE9-FC02-203E-B6371DDCABC2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44" name="CuadroTexto 343">
            <a:extLst>
              <a:ext uri="{FF2B5EF4-FFF2-40B4-BE49-F238E27FC236}">
                <a16:creationId xmlns:a16="http://schemas.microsoft.com/office/drawing/2014/main" id="{06D4CB32-FB1D-8B32-CECD-56EFDA5A5558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45" name="Conector recto de flecha 344">
            <a:extLst>
              <a:ext uri="{FF2B5EF4-FFF2-40B4-BE49-F238E27FC236}">
                <a16:creationId xmlns:a16="http://schemas.microsoft.com/office/drawing/2014/main" id="{424F437C-9D08-796F-9BCA-E781C66BBB43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46" name="Imagen 345">
            <a:extLst>
              <a:ext uri="{FF2B5EF4-FFF2-40B4-BE49-F238E27FC236}">
                <a16:creationId xmlns:a16="http://schemas.microsoft.com/office/drawing/2014/main" id="{98AA41F5-682C-726D-7669-91093C2BF3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347" name="Imagen 346">
            <a:extLst>
              <a:ext uri="{FF2B5EF4-FFF2-40B4-BE49-F238E27FC236}">
                <a16:creationId xmlns:a16="http://schemas.microsoft.com/office/drawing/2014/main" id="{5ED83701-EF7E-0C2B-30F5-D0BADD8E4E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342901</xdr:colOff>
      <xdr:row>0</xdr:row>
      <xdr:rowOff>95250</xdr:rowOff>
    </xdr:from>
    <xdr:to>
      <xdr:col>2</xdr:col>
      <xdr:colOff>1704976</xdr:colOff>
      <xdr:row>3</xdr:row>
      <xdr:rowOff>166036</xdr:rowOff>
    </xdr:to>
    <xdr:pic>
      <xdr:nvPicPr>
        <xdr:cNvPr id="3" name="Imagen 2" descr="logo-01.png">
          <a:extLst>
            <a:ext uri="{FF2B5EF4-FFF2-40B4-BE49-F238E27FC236}">
              <a16:creationId xmlns:a16="http://schemas.microsoft.com/office/drawing/2014/main" id="{FCD199B3-9EFB-4E22-9F88-F67D2C543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6" t="18865" r="5427" b="5637"/>
        <a:stretch/>
      </xdr:blipFill>
      <xdr:spPr bwMode="auto">
        <a:xfrm>
          <a:off x="342901" y="95250"/>
          <a:ext cx="2667000" cy="64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689E2497-0A7F-4130-B0D6-DEE56E72F5B2}"/>
            </a:ext>
          </a:extLst>
        </xdr:cNvPr>
        <xdr:cNvGrpSpPr/>
      </xdr:nvGrpSpPr>
      <xdr:grpSpPr>
        <a:xfrm>
          <a:off x="9776538" y="38163978"/>
          <a:ext cx="1977312" cy="1736247"/>
          <a:chOff x="9824163" y="3759678"/>
          <a:chExt cx="1977312" cy="1736247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49B3E32B-08B1-D983-88DA-FAF907B7C1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6D869AAF-5D46-7A71-3B99-302C8FD57D9B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042E48D7-E33B-C3E6-28A7-968828DD8E67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F5F86670-2F73-6615-1D16-D140F7879803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84BE8F9B-58FC-C696-8AC0-496979F657B0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D338E2DD-E642-A483-ABC9-8A3C2C428F38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2905B8E1-AEF7-5332-97E0-2C23EF7EB8BE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84CC37FB-B7B3-424A-A8F7-74AF74E9C30C}"/>
            </a:ext>
          </a:extLst>
        </xdr:cNvPr>
        <xdr:cNvGrpSpPr/>
      </xdr:nvGrpSpPr>
      <xdr:grpSpPr>
        <a:xfrm>
          <a:off x="9829801" y="4074580"/>
          <a:ext cx="3442153" cy="1307043"/>
          <a:chOff x="9825404" y="2080848"/>
          <a:chExt cx="3422078" cy="1574790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3947CA8D-F0C2-7C89-D41E-969BBC964A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2AC94DAA-EB31-157D-3B49-F67458D881EE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FEFF5B7E-22FF-C9CB-0318-5034E75C57BF}"/>
              </a:ext>
            </a:extLst>
          </xdr:cNvPr>
          <xdr:cNvCxnSpPr>
            <a:endCxn id="13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A67BEEE0-54B4-4857-897A-50EC3ED10A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A3A796E5-919A-7707-7ABC-F56AD5003454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B39B9561-AD66-FB08-A49F-78E93DF4BC87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30731625-9591-4A5F-A2F2-C889010D5432}"/>
            </a:ext>
          </a:extLst>
        </xdr:cNvPr>
        <xdr:cNvGrpSpPr/>
      </xdr:nvGrpSpPr>
      <xdr:grpSpPr>
        <a:xfrm>
          <a:off x="9837123" y="6284300"/>
          <a:ext cx="1807393" cy="2278675"/>
          <a:chOff x="9832727" y="6520960"/>
          <a:chExt cx="1811056" cy="2554859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7A3D4109-A80D-E321-5B13-405E17B76394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6EBAB079-8DD4-101B-8DA1-2DBF2A45B6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10664ECA-CAAD-CCCA-DC8A-320FC0E8D2DC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DC39D9A2-CD44-9A8C-67CE-42FFB94ED8C5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F0B7F604-028A-8A34-677A-01DD42EBC2CE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1E2ACAD3-0FA0-258C-B908-1D05FB7602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5331458D-E955-417C-B059-68B390CA4328}"/>
            </a:ext>
          </a:extLst>
        </xdr:cNvPr>
        <xdr:cNvGrpSpPr/>
      </xdr:nvGrpSpPr>
      <xdr:grpSpPr>
        <a:xfrm>
          <a:off x="9754329" y="10191750"/>
          <a:ext cx="2591659" cy="2541038"/>
          <a:chOff x="11063659" y="11027019"/>
          <a:chExt cx="2455820" cy="2542443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A52A4C63-E35B-B3FD-FF5E-4A2CE8CCB647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AF712C1A-AD05-2BA0-FBB6-B291D8AEB855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0482F536-9D4D-199C-9468-A2678DFCBAC3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A14C3E11-B1D4-6747-ED81-97EDE4FA172B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A897522B-A1F7-DF19-DE85-16499399E6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6AD8B03F-22DE-F7E4-638D-B4924BC3C017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59B95AE1-0972-34EA-96CB-15A6CC44E71D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79D1B55C-C484-55E9-3C38-572CC2EE2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B91EDEC-6B5F-FC22-40DF-EA5CAD7ECB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4B149E0B-5A25-FF45-FB7A-42453B7195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A318437B-B762-4D3A-811A-147146D51DB0}"/>
            </a:ext>
          </a:extLst>
        </xdr:cNvPr>
        <xdr:cNvGrpSpPr/>
      </xdr:nvGrpSpPr>
      <xdr:grpSpPr>
        <a:xfrm>
          <a:off x="9829801" y="14192248"/>
          <a:ext cx="2540000" cy="2563019"/>
          <a:chOff x="9825404" y="14595229"/>
          <a:chExt cx="2455820" cy="256442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C377BD0A-7D15-ACEA-C6D8-7872F620AC31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5F004896-D684-B296-ACF3-3CFF85A4172E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2C284E9E-A3C0-B9F9-66CC-B213C77D824A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005F7ABB-2490-F3FF-7C11-7063CDF4FCDC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29D0D93F-5B52-244D-625C-1BE204B720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F3E2F8FA-C4AB-6955-0C20-D7ED27B532E1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95282392-8AC4-AEC3-BD6A-B5532AA7C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45" name="Conector recto de flecha 44">
            <a:extLst>
              <a:ext uri="{FF2B5EF4-FFF2-40B4-BE49-F238E27FC236}">
                <a16:creationId xmlns:a16="http://schemas.microsoft.com/office/drawing/2014/main" id="{B9A280EB-BB18-E34D-AA53-B921D6A3B4D7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5C952516-167A-4F3F-8F22-BA63A2073F11}"/>
            </a:ext>
          </a:extLst>
        </xdr:cNvPr>
        <xdr:cNvGrpSpPr/>
      </xdr:nvGrpSpPr>
      <xdr:grpSpPr>
        <a:xfrm>
          <a:off x="9737323" y="18127098"/>
          <a:ext cx="962006" cy="2721445"/>
          <a:chOff x="9860111" y="16668268"/>
          <a:chExt cx="959284" cy="2711830"/>
        </a:xfrm>
      </xdr:grpSpPr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64E984C1-71EB-8261-8462-2A7F2C0C97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37BE1584-51C6-CB9B-DEC1-AB14173F0F05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9" name="Conector recto de flecha 48">
            <a:extLst>
              <a:ext uri="{FF2B5EF4-FFF2-40B4-BE49-F238E27FC236}">
                <a16:creationId xmlns:a16="http://schemas.microsoft.com/office/drawing/2014/main" id="{1021B59C-7DB5-7F59-6F5F-E9C6CB605B06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75CDB6B9-E930-77C3-4C52-0282EF4F34F5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124A9897-745B-E912-956C-1944D8CFDDF8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BA8FB4A2-0C00-44E5-AAF3-41152AFE83BF}"/>
            </a:ext>
          </a:extLst>
        </xdr:cNvPr>
        <xdr:cNvGrpSpPr/>
      </xdr:nvGrpSpPr>
      <xdr:grpSpPr>
        <a:xfrm>
          <a:off x="9816887" y="22150722"/>
          <a:ext cx="2729366" cy="3042192"/>
          <a:chOff x="9831175" y="20727929"/>
          <a:chExt cx="2338841" cy="3057585"/>
        </a:xfrm>
      </xdr:grpSpPr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FBDABC32-904A-DA70-F066-91F924DF3E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54" name="CuadroTexto 53">
            <a:extLst>
              <a:ext uri="{FF2B5EF4-FFF2-40B4-BE49-F238E27FC236}">
                <a16:creationId xmlns:a16="http://schemas.microsoft.com/office/drawing/2014/main" id="{C4178C52-3CDD-BAD9-E954-8EB27D0EB010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C56ABBA9-831D-24B4-D899-A615F68EBE50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6" name="Conector recto de flecha 55">
            <a:extLst>
              <a:ext uri="{FF2B5EF4-FFF2-40B4-BE49-F238E27FC236}">
                <a16:creationId xmlns:a16="http://schemas.microsoft.com/office/drawing/2014/main" id="{08F46D82-A27C-35B8-C07D-C49BCFCB4391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0A9C3620-F229-9675-40E1-7E615B35FA83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ED155DEB-2314-8606-2782-2ED2EB6535D1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9" name="CuadroTexto 58">
            <a:extLst>
              <a:ext uri="{FF2B5EF4-FFF2-40B4-BE49-F238E27FC236}">
                <a16:creationId xmlns:a16="http://schemas.microsoft.com/office/drawing/2014/main" id="{5EB8577E-F798-61C6-05B4-5502D69E998E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BD343117-B824-1B8C-255A-19A4D6073D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1" name="CuadroTexto 60">
            <a:extLst>
              <a:ext uri="{FF2B5EF4-FFF2-40B4-BE49-F238E27FC236}">
                <a16:creationId xmlns:a16="http://schemas.microsoft.com/office/drawing/2014/main" id="{FB268F1C-89E7-2B53-F780-8E9601E09E1E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C66A1DD7-3FA5-827C-F9F3-C8DD2162C141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95667B08-BE67-6D51-0B10-968A6D59E355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id="{36A29307-738E-4B6D-896E-5600AF511CFA}"/>
            </a:ext>
          </a:extLst>
        </xdr:cNvPr>
        <xdr:cNvGrpSpPr/>
      </xdr:nvGrpSpPr>
      <xdr:grpSpPr>
        <a:xfrm>
          <a:off x="9953156" y="26306804"/>
          <a:ext cx="2841047" cy="2237823"/>
          <a:chOff x="9934106" y="25109375"/>
          <a:chExt cx="2453243" cy="2235143"/>
        </a:xfrm>
      </xdr:grpSpPr>
      <xdr:pic>
        <xdr:nvPicPr>
          <xdr:cNvPr id="129" name="Imagen 128">
            <a:extLst>
              <a:ext uri="{FF2B5EF4-FFF2-40B4-BE49-F238E27FC236}">
                <a16:creationId xmlns:a16="http://schemas.microsoft.com/office/drawing/2014/main" id="{663D21D1-7922-6E31-132C-538B58689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4F6D6041-48CD-4E3F-0453-9DCDD2EC05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131" name="CuadroTexto 130">
            <a:extLst>
              <a:ext uri="{FF2B5EF4-FFF2-40B4-BE49-F238E27FC236}">
                <a16:creationId xmlns:a16="http://schemas.microsoft.com/office/drawing/2014/main" id="{6129191B-A1F3-4252-2118-20C4AB2DF707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F3DD6791-869F-6FB0-4127-C130F6DE325F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6902BDCD-112D-C512-E08F-0704CA949157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483CE820-8FDB-161D-55D5-41729C1C9C8C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6" name="CuadroTexto 135">
            <a:extLst>
              <a:ext uri="{FF2B5EF4-FFF2-40B4-BE49-F238E27FC236}">
                <a16:creationId xmlns:a16="http://schemas.microsoft.com/office/drawing/2014/main" id="{016EB863-4FC8-AAB4-4272-9E9F9A6CFECE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37" name="Conector recto de flecha 136">
            <a:extLst>
              <a:ext uri="{FF2B5EF4-FFF2-40B4-BE49-F238E27FC236}">
                <a16:creationId xmlns:a16="http://schemas.microsoft.com/office/drawing/2014/main" id="{DB4CACE0-3189-CBF0-09EE-73A253CA6227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38" name="CuadroTexto 137">
            <a:extLst>
              <a:ext uri="{FF2B5EF4-FFF2-40B4-BE49-F238E27FC236}">
                <a16:creationId xmlns:a16="http://schemas.microsoft.com/office/drawing/2014/main" id="{45E3BA5E-E535-469D-8B3B-C19E288CB061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486CAF59-F2E9-41F2-8F50-110F352BBF50}"/>
            </a:ext>
          </a:extLst>
        </xdr:cNvPr>
        <xdr:cNvGrpSpPr/>
      </xdr:nvGrpSpPr>
      <xdr:grpSpPr>
        <a:xfrm>
          <a:off x="9738324" y="30173633"/>
          <a:ext cx="2552424" cy="2994927"/>
          <a:chOff x="9713250" y="29660449"/>
          <a:chExt cx="2165786" cy="3049787"/>
        </a:xfrm>
      </xdr:grpSpPr>
      <xdr:pic>
        <xdr:nvPicPr>
          <xdr:cNvPr id="140" name="Imagen 139">
            <a:extLst>
              <a:ext uri="{FF2B5EF4-FFF2-40B4-BE49-F238E27FC236}">
                <a16:creationId xmlns:a16="http://schemas.microsoft.com/office/drawing/2014/main" id="{4A578B52-AC54-AD9E-AB34-B718F90392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141" name="CuadroTexto 140">
            <a:extLst>
              <a:ext uri="{FF2B5EF4-FFF2-40B4-BE49-F238E27FC236}">
                <a16:creationId xmlns:a16="http://schemas.microsoft.com/office/drawing/2014/main" id="{5C6FC119-0FCE-A68A-CE42-E9235B0D9B26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2" name="Conector recto de flecha 141">
            <a:extLst>
              <a:ext uri="{FF2B5EF4-FFF2-40B4-BE49-F238E27FC236}">
                <a16:creationId xmlns:a16="http://schemas.microsoft.com/office/drawing/2014/main" id="{4CC19475-68D7-5EF2-F7CB-D48901EB656E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3" name="CuadroTexto 142">
            <a:extLst>
              <a:ext uri="{FF2B5EF4-FFF2-40B4-BE49-F238E27FC236}">
                <a16:creationId xmlns:a16="http://schemas.microsoft.com/office/drawing/2014/main" id="{DFF824A8-E529-C7B4-4855-65936A795C44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32C55668-6547-98E8-E10A-1249C448A930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5" name="CuadroTexto 144">
            <a:extLst>
              <a:ext uri="{FF2B5EF4-FFF2-40B4-BE49-F238E27FC236}">
                <a16:creationId xmlns:a16="http://schemas.microsoft.com/office/drawing/2014/main" id="{6B6F5A03-E059-D36C-E93E-AABFD6D59019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46" name="CuadroTexto 145">
            <a:extLst>
              <a:ext uri="{FF2B5EF4-FFF2-40B4-BE49-F238E27FC236}">
                <a16:creationId xmlns:a16="http://schemas.microsoft.com/office/drawing/2014/main" id="{6F11B067-0FB8-3E5E-A586-68C422F3A1BE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47" name="Conector recto de flecha 146">
            <a:extLst>
              <a:ext uri="{FF2B5EF4-FFF2-40B4-BE49-F238E27FC236}">
                <a16:creationId xmlns:a16="http://schemas.microsoft.com/office/drawing/2014/main" id="{466D823F-8E2D-ADCC-A760-E5756359255C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148" name="Grupo 147">
          <a:extLst>
            <a:ext uri="{FF2B5EF4-FFF2-40B4-BE49-F238E27FC236}">
              <a16:creationId xmlns:a16="http://schemas.microsoft.com/office/drawing/2014/main" id="{928635E3-5113-4045-A0A8-858954363758}"/>
            </a:ext>
          </a:extLst>
        </xdr:cNvPr>
        <xdr:cNvGrpSpPr/>
      </xdr:nvGrpSpPr>
      <xdr:grpSpPr>
        <a:xfrm>
          <a:off x="9794898" y="34138072"/>
          <a:ext cx="1817557" cy="1582311"/>
          <a:chOff x="9814877" y="32793512"/>
          <a:chExt cx="1820029" cy="1615184"/>
        </a:xfrm>
      </xdr:grpSpPr>
      <xdr:pic>
        <xdr:nvPicPr>
          <xdr:cNvPr id="149" name="Imagen 148">
            <a:extLst>
              <a:ext uri="{FF2B5EF4-FFF2-40B4-BE49-F238E27FC236}">
                <a16:creationId xmlns:a16="http://schemas.microsoft.com/office/drawing/2014/main" id="{995CE3CF-30CF-B5F6-97E9-E4BB15449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150" name="CuadroTexto 149">
            <a:extLst>
              <a:ext uri="{FF2B5EF4-FFF2-40B4-BE49-F238E27FC236}">
                <a16:creationId xmlns:a16="http://schemas.microsoft.com/office/drawing/2014/main" id="{02639BFB-7ECC-D587-2E9C-7472504F7C3D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51" name="Conector recto de flecha 150">
            <a:extLst>
              <a:ext uri="{FF2B5EF4-FFF2-40B4-BE49-F238E27FC236}">
                <a16:creationId xmlns:a16="http://schemas.microsoft.com/office/drawing/2014/main" id="{9E26695B-EC6B-92C3-B2FB-6F720C69FFF1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2" name="CuadroTexto 151">
            <a:extLst>
              <a:ext uri="{FF2B5EF4-FFF2-40B4-BE49-F238E27FC236}">
                <a16:creationId xmlns:a16="http://schemas.microsoft.com/office/drawing/2014/main" id="{01CFBD41-E766-929D-2A68-4F623D231B09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53" name="Conector recto de flecha 152">
            <a:extLst>
              <a:ext uri="{FF2B5EF4-FFF2-40B4-BE49-F238E27FC236}">
                <a16:creationId xmlns:a16="http://schemas.microsoft.com/office/drawing/2014/main" id="{62BC9CC6-9EC1-2DF9-E65E-B81CB6485F29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154" name="Grupo 153">
          <a:extLst>
            <a:ext uri="{FF2B5EF4-FFF2-40B4-BE49-F238E27FC236}">
              <a16:creationId xmlns:a16="http://schemas.microsoft.com/office/drawing/2014/main" id="{31F26DD2-0A66-44CE-9C29-23A0BEDA1F22}"/>
            </a:ext>
          </a:extLst>
        </xdr:cNvPr>
        <xdr:cNvGrpSpPr/>
      </xdr:nvGrpSpPr>
      <xdr:grpSpPr>
        <a:xfrm>
          <a:off x="9831140" y="50201811"/>
          <a:ext cx="3479443" cy="2731132"/>
          <a:chOff x="9916865" y="45277386"/>
          <a:chExt cx="3088918" cy="2726898"/>
        </a:xfrm>
      </xdr:grpSpPr>
      <xdr:sp macro="" textlink="">
        <xdr:nvSpPr>
          <xdr:cNvPr id="155" name="CuadroTexto 154">
            <a:extLst>
              <a:ext uri="{FF2B5EF4-FFF2-40B4-BE49-F238E27FC236}">
                <a16:creationId xmlns:a16="http://schemas.microsoft.com/office/drawing/2014/main" id="{A2D408D1-C271-7F78-159D-7A8C0F2B9B10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156" name="Imagen 155">
            <a:extLst>
              <a:ext uri="{FF2B5EF4-FFF2-40B4-BE49-F238E27FC236}">
                <a16:creationId xmlns:a16="http://schemas.microsoft.com/office/drawing/2014/main" id="{8A60DD7C-7779-0756-E47F-05C8908DF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157" name="Imagen 156">
            <a:extLst>
              <a:ext uri="{FF2B5EF4-FFF2-40B4-BE49-F238E27FC236}">
                <a16:creationId xmlns:a16="http://schemas.microsoft.com/office/drawing/2014/main" id="{8351FB9C-FAF6-2B2C-9A34-3E094D6418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158" name="CuadroTexto 157">
            <a:extLst>
              <a:ext uri="{FF2B5EF4-FFF2-40B4-BE49-F238E27FC236}">
                <a16:creationId xmlns:a16="http://schemas.microsoft.com/office/drawing/2014/main" id="{E6E1666C-3F74-AE06-AC0D-5B05B5CAC420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159" name="Imagen 158">
            <a:extLst>
              <a:ext uri="{FF2B5EF4-FFF2-40B4-BE49-F238E27FC236}">
                <a16:creationId xmlns:a16="http://schemas.microsoft.com/office/drawing/2014/main" id="{6278313C-D64C-2819-0EEF-B6E353260F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160" name="CuadroTexto 159">
            <a:extLst>
              <a:ext uri="{FF2B5EF4-FFF2-40B4-BE49-F238E27FC236}">
                <a16:creationId xmlns:a16="http://schemas.microsoft.com/office/drawing/2014/main" id="{283262C6-5E41-A0F8-252D-A703EF260AF5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1" name="Conector recto de flecha 160">
            <a:extLst>
              <a:ext uri="{FF2B5EF4-FFF2-40B4-BE49-F238E27FC236}">
                <a16:creationId xmlns:a16="http://schemas.microsoft.com/office/drawing/2014/main" id="{7A220D13-F99C-CB51-DCDD-10D08882F1F2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2" name="CuadroTexto 161">
            <a:extLst>
              <a:ext uri="{FF2B5EF4-FFF2-40B4-BE49-F238E27FC236}">
                <a16:creationId xmlns:a16="http://schemas.microsoft.com/office/drawing/2014/main" id="{722B4383-1BFF-0893-A755-DB1B0B141B9B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163" name="CuadroTexto 162">
            <a:extLst>
              <a:ext uri="{FF2B5EF4-FFF2-40B4-BE49-F238E27FC236}">
                <a16:creationId xmlns:a16="http://schemas.microsoft.com/office/drawing/2014/main" id="{16D1CEE6-AB64-663C-1ABA-4C7C41FB099A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164" name="Conector recto de flecha 163">
            <a:extLst>
              <a:ext uri="{FF2B5EF4-FFF2-40B4-BE49-F238E27FC236}">
                <a16:creationId xmlns:a16="http://schemas.microsoft.com/office/drawing/2014/main" id="{A4F75ED4-D8F9-1585-FF77-103DBB25B26B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5" name="CuadroTexto 164">
            <a:extLst>
              <a:ext uri="{FF2B5EF4-FFF2-40B4-BE49-F238E27FC236}">
                <a16:creationId xmlns:a16="http://schemas.microsoft.com/office/drawing/2014/main" id="{B4DDC1ED-CD45-A2B9-DA00-B2E60F871597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166" name="Conector recto de flecha 165">
            <a:extLst>
              <a:ext uri="{FF2B5EF4-FFF2-40B4-BE49-F238E27FC236}">
                <a16:creationId xmlns:a16="http://schemas.microsoft.com/office/drawing/2014/main" id="{9B90BBEA-61A5-9B18-8331-A044E03CC3E4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B1D304B8-50E3-0BE3-749F-E9CD31936BF4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68" name="Imagen 167">
            <a:extLst>
              <a:ext uri="{FF2B5EF4-FFF2-40B4-BE49-F238E27FC236}">
                <a16:creationId xmlns:a16="http://schemas.microsoft.com/office/drawing/2014/main" id="{5D430B8D-BBEC-8B44-5D03-C043A03CBC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169" name="Grupo 168">
          <a:extLst>
            <a:ext uri="{FF2B5EF4-FFF2-40B4-BE49-F238E27FC236}">
              <a16:creationId xmlns:a16="http://schemas.microsoft.com/office/drawing/2014/main" id="{0FE8C738-9D20-404A-85D3-BCF9C1779836}"/>
            </a:ext>
          </a:extLst>
        </xdr:cNvPr>
        <xdr:cNvGrpSpPr/>
      </xdr:nvGrpSpPr>
      <xdr:grpSpPr>
        <a:xfrm>
          <a:off x="9829800" y="54343163"/>
          <a:ext cx="3325244" cy="1321013"/>
          <a:chOff x="9822656" y="49368050"/>
          <a:chExt cx="3084625" cy="1464074"/>
        </a:xfrm>
      </xdr:grpSpPr>
      <xdr:pic>
        <xdr:nvPicPr>
          <xdr:cNvPr id="348" name="Imagen 347">
            <a:extLst>
              <a:ext uri="{FF2B5EF4-FFF2-40B4-BE49-F238E27FC236}">
                <a16:creationId xmlns:a16="http://schemas.microsoft.com/office/drawing/2014/main" id="{FD827445-90FC-4EFC-69B0-C33E142263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349" name="CuadroTexto 348">
            <a:extLst>
              <a:ext uri="{FF2B5EF4-FFF2-40B4-BE49-F238E27FC236}">
                <a16:creationId xmlns:a16="http://schemas.microsoft.com/office/drawing/2014/main" id="{25440A42-682A-05DF-00DE-C0A9EBBF076D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50" name="CuadroTexto 349">
            <a:extLst>
              <a:ext uri="{FF2B5EF4-FFF2-40B4-BE49-F238E27FC236}">
                <a16:creationId xmlns:a16="http://schemas.microsoft.com/office/drawing/2014/main" id="{22432243-B828-565E-0163-850232B79B6C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1" name="Conector recto de flecha 350">
            <a:extLst>
              <a:ext uri="{FF2B5EF4-FFF2-40B4-BE49-F238E27FC236}">
                <a16:creationId xmlns:a16="http://schemas.microsoft.com/office/drawing/2014/main" id="{7552C4E1-BD6F-BCC4-4901-75EDBE165679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2" name="CuadroTexto 351">
            <a:extLst>
              <a:ext uri="{FF2B5EF4-FFF2-40B4-BE49-F238E27FC236}">
                <a16:creationId xmlns:a16="http://schemas.microsoft.com/office/drawing/2014/main" id="{B6D2D0D4-55A3-185F-8A42-A9B2FC3D44E5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353" name="CuadroTexto 352">
            <a:extLst>
              <a:ext uri="{FF2B5EF4-FFF2-40B4-BE49-F238E27FC236}">
                <a16:creationId xmlns:a16="http://schemas.microsoft.com/office/drawing/2014/main" id="{8422E649-2933-6E64-C8B3-498E00788E56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54" name="Conector recto de flecha 353">
            <a:extLst>
              <a:ext uri="{FF2B5EF4-FFF2-40B4-BE49-F238E27FC236}">
                <a16:creationId xmlns:a16="http://schemas.microsoft.com/office/drawing/2014/main" id="{AE7A1315-450A-1438-05AE-48EDF7E0ECAA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55" name="Conector recto de flecha 354">
            <a:extLst>
              <a:ext uri="{FF2B5EF4-FFF2-40B4-BE49-F238E27FC236}">
                <a16:creationId xmlns:a16="http://schemas.microsoft.com/office/drawing/2014/main" id="{39351FDC-C766-25A2-1043-24091D58E8FC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56" name="Imagen 355">
            <a:extLst>
              <a:ext uri="{FF2B5EF4-FFF2-40B4-BE49-F238E27FC236}">
                <a16:creationId xmlns:a16="http://schemas.microsoft.com/office/drawing/2014/main" id="{1488AAEA-5438-0DAC-B2B4-22F2AC9867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357" name="Grupo 356">
          <a:extLst>
            <a:ext uri="{FF2B5EF4-FFF2-40B4-BE49-F238E27FC236}">
              <a16:creationId xmlns:a16="http://schemas.microsoft.com/office/drawing/2014/main" id="{649D6532-5CC9-4E6E-9BDF-42B377BFD754}"/>
            </a:ext>
          </a:extLst>
        </xdr:cNvPr>
        <xdr:cNvGrpSpPr/>
      </xdr:nvGrpSpPr>
      <xdr:grpSpPr>
        <a:xfrm>
          <a:off x="9843805" y="58192355"/>
          <a:ext cx="2461635" cy="1569351"/>
          <a:chOff x="9844462" y="53972293"/>
          <a:chExt cx="2074066" cy="1564696"/>
        </a:xfrm>
      </xdr:grpSpPr>
      <xdr:sp macro="" textlink="">
        <xdr:nvSpPr>
          <xdr:cNvPr id="358" name="CuadroTexto 357">
            <a:extLst>
              <a:ext uri="{FF2B5EF4-FFF2-40B4-BE49-F238E27FC236}">
                <a16:creationId xmlns:a16="http://schemas.microsoft.com/office/drawing/2014/main" id="{8A1D4752-C36D-0EE9-6040-16066388F6A7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59" name="Conector recto de flecha 358">
            <a:extLst>
              <a:ext uri="{FF2B5EF4-FFF2-40B4-BE49-F238E27FC236}">
                <a16:creationId xmlns:a16="http://schemas.microsoft.com/office/drawing/2014/main" id="{AD2354B7-7F77-3219-433E-59BA3389D6EA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0" name="CuadroTexto 359">
            <a:extLst>
              <a:ext uri="{FF2B5EF4-FFF2-40B4-BE49-F238E27FC236}">
                <a16:creationId xmlns:a16="http://schemas.microsoft.com/office/drawing/2014/main" id="{AA9890C7-5FED-3D03-3D82-C003046EEA32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61" name="Conector recto de flecha 360">
            <a:extLst>
              <a:ext uri="{FF2B5EF4-FFF2-40B4-BE49-F238E27FC236}">
                <a16:creationId xmlns:a16="http://schemas.microsoft.com/office/drawing/2014/main" id="{A4CD188C-B6DE-F3B1-7231-B69E9C6592AE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62" name="CuadroTexto 361">
            <a:extLst>
              <a:ext uri="{FF2B5EF4-FFF2-40B4-BE49-F238E27FC236}">
                <a16:creationId xmlns:a16="http://schemas.microsoft.com/office/drawing/2014/main" id="{C0F2EB95-B03E-1ED7-8C42-D679ACFD0DA9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63" name="Conector recto de flecha 362">
            <a:extLst>
              <a:ext uri="{FF2B5EF4-FFF2-40B4-BE49-F238E27FC236}">
                <a16:creationId xmlns:a16="http://schemas.microsoft.com/office/drawing/2014/main" id="{89C92384-5B43-52F8-E3AA-5A3172962A03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64" name="Imagen 363">
            <a:extLst>
              <a:ext uri="{FF2B5EF4-FFF2-40B4-BE49-F238E27FC236}">
                <a16:creationId xmlns:a16="http://schemas.microsoft.com/office/drawing/2014/main" id="{960DBCBE-EA96-5D06-E48B-DFD801AA96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365" name="Conector recto 364">
          <a:extLst>
            <a:ext uri="{FF2B5EF4-FFF2-40B4-BE49-F238E27FC236}">
              <a16:creationId xmlns:a16="http://schemas.microsoft.com/office/drawing/2014/main" id="{154B66F9-61ED-4A29-ABCE-3564F16B89EC}"/>
            </a:ext>
          </a:extLst>
        </xdr:cNvPr>
        <xdr:cNvCxnSpPr>
          <a:stCxn id="368" idx="0"/>
          <a:endCxn id="368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366" name="Grupo 365">
          <a:extLst>
            <a:ext uri="{FF2B5EF4-FFF2-40B4-BE49-F238E27FC236}">
              <a16:creationId xmlns:a16="http://schemas.microsoft.com/office/drawing/2014/main" id="{49BC7169-48E5-402A-9E45-4A5DC651FE54}"/>
            </a:ext>
          </a:extLst>
        </xdr:cNvPr>
        <xdr:cNvGrpSpPr/>
      </xdr:nvGrpSpPr>
      <xdr:grpSpPr>
        <a:xfrm>
          <a:off x="10096238" y="62165038"/>
          <a:ext cx="2191352" cy="1704789"/>
          <a:chOff x="10101882" y="57758406"/>
          <a:chExt cx="1858259" cy="1858536"/>
        </a:xfrm>
      </xdr:grpSpPr>
      <xdr:sp macro="" textlink="">
        <xdr:nvSpPr>
          <xdr:cNvPr id="367" name="CuadroTexto 366">
            <a:extLst>
              <a:ext uri="{FF2B5EF4-FFF2-40B4-BE49-F238E27FC236}">
                <a16:creationId xmlns:a16="http://schemas.microsoft.com/office/drawing/2014/main" id="{F27AE79F-2E25-C61A-868F-526B20160DB2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368" name="Imagen 367">
            <a:extLst>
              <a:ext uri="{FF2B5EF4-FFF2-40B4-BE49-F238E27FC236}">
                <a16:creationId xmlns:a16="http://schemas.microsoft.com/office/drawing/2014/main" id="{DCA82B70-53A3-12E1-CF18-059ACB6CB5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369" name="Conector recto de flecha 368">
            <a:extLst>
              <a:ext uri="{FF2B5EF4-FFF2-40B4-BE49-F238E27FC236}">
                <a16:creationId xmlns:a16="http://schemas.microsoft.com/office/drawing/2014/main" id="{39B07976-FA8E-C141-34AF-7288ABBAAF55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0" name="CuadroTexto 369">
            <a:extLst>
              <a:ext uri="{FF2B5EF4-FFF2-40B4-BE49-F238E27FC236}">
                <a16:creationId xmlns:a16="http://schemas.microsoft.com/office/drawing/2014/main" id="{8FBF7E47-E842-75C3-5894-7F98D85F18A7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371" name="Conector recto de flecha 370">
            <a:extLst>
              <a:ext uri="{FF2B5EF4-FFF2-40B4-BE49-F238E27FC236}">
                <a16:creationId xmlns:a16="http://schemas.microsoft.com/office/drawing/2014/main" id="{7DB7C11E-92F1-C931-7FEA-EFF4207236C1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2" name="Conector recto 371">
            <a:extLst>
              <a:ext uri="{FF2B5EF4-FFF2-40B4-BE49-F238E27FC236}">
                <a16:creationId xmlns:a16="http://schemas.microsoft.com/office/drawing/2014/main" id="{8653651C-01F6-8147-FF73-E569A85F8ACE}"/>
              </a:ext>
            </a:extLst>
          </xdr:cNvPr>
          <xdr:cNvCxnSpPr>
            <a:stCxn id="368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373" name="Grupo 372">
          <a:extLst>
            <a:ext uri="{FF2B5EF4-FFF2-40B4-BE49-F238E27FC236}">
              <a16:creationId xmlns:a16="http://schemas.microsoft.com/office/drawing/2014/main" id="{93201407-34D8-45EC-958F-B4B408686459}"/>
            </a:ext>
          </a:extLst>
        </xdr:cNvPr>
        <xdr:cNvGrpSpPr/>
      </xdr:nvGrpSpPr>
      <xdr:grpSpPr>
        <a:xfrm>
          <a:off x="9801225" y="66416504"/>
          <a:ext cx="3436383" cy="1564379"/>
          <a:chOff x="9831737" y="62952956"/>
          <a:chExt cx="3048926" cy="1585187"/>
        </a:xfrm>
      </xdr:grpSpPr>
      <xdr:pic>
        <xdr:nvPicPr>
          <xdr:cNvPr id="374" name="Imagen 373">
            <a:extLst>
              <a:ext uri="{FF2B5EF4-FFF2-40B4-BE49-F238E27FC236}">
                <a16:creationId xmlns:a16="http://schemas.microsoft.com/office/drawing/2014/main" id="{D61761FE-5A9F-C994-242C-39F436442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375" name="CuadroTexto 374">
            <a:extLst>
              <a:ext uri="{FF2B5EF4-FFF2-40B4-BE49-F238E27FC236}">
                <a16:creationId xmlns:a16="http://schemas.microsoft.com/office/drawing/2014/main" id="{E0F60880-FC4B-953F-2C3F-424524A8E0BA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76" name="CuadroTexto 375">
            <a:extLst>
              <a:ext uri="{FF2B5EF4-FFF2-40B4-BE49-F238E27FC236}">
                <a16:creationId xmlns:a16="http://schemas.microsoft.com/office/drawing/2014/main" id="{92E7EC44-49E4-E431-94C5-ECF2024476F3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77" name="Conector recto de flecha 376">
            <a:extLst>
              <a:ext uri="{FF2B5EF4-FFF2-40B4-BE49-F238E27FC236}">
                <a16:creationId xmlns:a16="http://schemas.microsoft.com/office/drawing/2014/main" id="{CDA1BBD8-C7AF-7D95-46DC-CAF76B2635C3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78" name="CuadroTexto 377">
            <a:extLst>
              <a:ext uri="{FF2B5EF4-FFF2-40B4-BE49-F238E27FC236}">
                <a16:creationId xmlns:a16="http://schemas.microsoft.com/office/drawing/2014/main" id="{F8DC10DE-1ADA-B10B-FBB2-DC29A46595DE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79" name="Conector recto de flecha 378">
            <a:extLst>
              <a:ext uri="{FF2B5EF4-FFF2-40B4-BE49-F238E27FC236}">
                <a16:creationId xmlns:a16="http://schemas.microsoft.com/office/drawing/2014/main" id="{188866E6-2E1D-02E4-A32F-8B934E4E46A2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0" name="Imagen 379">
            <a:extLst>
              <a:ext uri="{FF2B5EF4-FFF2-40B4-BE49-F238E27FC236}">
                <a16:creationId xmlns:a16="http://schemas.microsoft.com/office/drawing/2014/main" id="{5990C05E-5AB8-EA8E-DF86-42E4768BC8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381" name="CuadroTexto 380">
            <a:extLst>
              <a:ext uri="{FF2B5EF4-FFF2-40B4-BE49-F238E27FC236}">
                <a16:creationId xmlns:a16="http://schemas.microsoft.com/office/drawing/2014/main" id="{995F354C-2CC6-29D9-227C-F63C816BADE6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382" name="Conector recto de flecha 381">
            <a:extLst>
              <a:ext uri="{FF2B5EF4-FFF2-40B4-BE49-F238E27FC236}">
                <a16:creationId xmlns:a16="http://schemas.microsoft.com/office/drawing/2014/main" id="{280B6D84-26DA-BF77-51EB-F201F78972A7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383" name="Grupo 382">
          <a:extLst>
            <a:ext uri="{FF2B5EF4-FFF2-40B4-BE49-F238E27FC236}">
              <a16:creationId xmlns:a16="http://schemas.microsoft.com/office/drawing/2014/main" id="{162B8600-D51E-4263-A06C-C6E205AAE181}"/>
            </a:ext>
          </a:extLst>
        </xdr:cNvPr>
        <xdr:cNvGrpSpPr/>
      </xdr:nvGrpSpPr>
      <xdr:grpSpPr>
        <a:xfrm>
          <a:off x="9809692" y="2116666"/>
          <a:ext cx="3441171" cy="1222384"/>
          <a:chOff x="9825404" y="2080848"/>
          <a:chExt cx="3422078" cy="1472788"/>
        </a:xfrm>
      </xdr:grpSpPr>
      <xdr:pic>
        <xdr:nvPicPr>
          <xdr:cNvPr id="384" name="Imagen 383">
            <a:extLst>
              <a:ext uri="{FF2B5EF4-FFF2-40B4-BE49-F238E27FC236}">
                <a16:creationId xmlns:a16="http://schemas.microsoft.com/office/drawing/2014/main" id="{39913457-1FEE-D3E4-AB33-BF23CFAF0E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385" name="CuadroTexto 384">
            <a:extLst>
              <a:ext uri="{FF2B5EF4-FFF2-40B4-BE49-F238E27FC236}">
                <a16:creationId xmlns:a16="http://schemas.microsoft.com/office/drawing/2014/main" id="{FC4BAF75-69BD-2BA8-96FF-FED4A4A39AC1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386" name="Conector recto de flecha 385">
            <a:extLst>
              <a:ext uri="{FF2B5EF4-FFF2-40B4-BE49-F238E27FC236}">
                <a16:creationId xmlns:a16="http://schemas.microsoft.com/office/drawing/2014/main" id="{66CB2F16-E0CD-E04E-1D27-77828EFC81E3}"/>
              </a:ext>
            </a:extLst>
          </xdr:cNvPr>
          <xdr:cNvCxnSpPr>
            <a:endCxn id="384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87" name="Imagen 386">
            <a:extLst>
              <a:ext uri="{FF2B5EF4-FFF2-40B4-BE49-F238E27FC236}">
                <a16:creationId xmlns:a16="http://schemas.microsoft.com/office/drawing/2014/main" id="{91DD3D74-D12D-5BCC-CB4C-E81D670352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388" name="CuadroTexto 387">
            <a:extLst>
              <a:ext uri="{FF2B5EF4-FFF2-40B4-BE49-F238E27FC236}">
                <a16:creationId xmlns:a16="http://schemas.microsoft.com/office/drawing/2014/main" id="{11C6B0B1-0942-35A6-D826-1A19556E786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389" name="CuadroTexto 388">
            <a:extLst>
              <a:ext uri="{FF2B5EF4-FFF2-40B4-BE49-F238E27FC236}">
                <a16:creationId xmlns:a16="http://schemas.microsoft.com/office/drawing/2014/main" id="{262F5CFA-881F-8862-FBC0-6F9CB010EC18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390" name="Grupo 389">
          <a:extLst>
            <a:ext uri="{FF2B5EF4-FFF2-40B4-BE49-F238E27FC236}">
              <a16:creationId xmlns:a16="http://schemas.microsoft.com/office/drawing/2014/main" id="{1A48BA22-A21F-4EFF-8D1F-88E274270D46}"/>
            </a:ext>
          </a:extLst>
        </xdr:cNvPr>
        <xdr:cNvGrpSpPr/>
      </xdr:nvGrpSpPr>
      <xdr:grpSpPr>
        <a:xfrm>
          <a:off x="9888213" y="70189726"/>
          <a:ext cx="3579486" cy="2909147"/>
          <a:chOff x="9886957" y="12708968"/>
          <a:chExt cx="3186972" cy="2877746"/>
        </a:xfrm>
      </xdr:grpSpPr>
      <xdr:pic>
        <xdr:nvPicPr>
          <xdr:cNvPr id="391" name="Imagen 390">
            <a:extLst>
              <a:ext uri="{FF2B5EF4-FFF2-40B4-BE49-F238E27FC236}">
                <a16:creationId xmlns:a16="http://schemas.microsoft.com/office/drawing/2014/main" id="{1D225851-FDBC-08BD-ADAF-A8ED200439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392" name="Imagen 391">
            <a:extLst>
              <a:ext uri="{FF2B5EF4-FFF2-40B4-BE49-F238E27FC236}">
                <a16:creationId xmlns:a16="http://schemas.microsoft.com/office/drawing/2014/main" id="{A04D1F67-CB7F-C6AA-85EA-91E1FA902E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393" name="CuadroTexto 392">
            <a:extLst>
              <a:ext uri="{FF2B5EF4-FFF2-40B4-BE49-F238E27FC236}">
                <a16:creationId xmlns:a16="http://schemas.microsoft.com/office/drawing/2014/main" id="{3E9BC4ED-BEB8-D4B3-95C0-01CD6E016DA7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394" name="CuadroTexto 393">
            <a:extLst>
              <a:ext uri="{FF2B5EF4-FFF2-40B4-BE49-F238E27FC236}">
                <a16:creationId xmlns:a16="http://schemas.microsoft.com/office/drawing/2014/main" id="{4FB7DE33-107A-1D6D-764A-CDF9AAAC4A25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395" name="Conector recto de flecha 394">
            <a:extLst>
              <a:ext uri="{FF2B5EF4-FFF2-40B4-BE49-F238E27FC236}">
                <a16:creationId xmlns:a16="http://schemas.microsoft.com/office/drawing/2014/main" id="{D4187CE6-B0CB-E0BB-C41C-304105AAF36F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6" name="CuadroTexto 395">
            <a:extLst>
              <a:ext uri="{FF2B5EF4-FFF2-40B4-BE49-F238E27FC236}">
                <a16:creationId xmlns:a16="http://schemas.microsoft.com/office/drawing/2014/main" id="{19DC0CA4-5A2D-0B29-FE3F-DE6ADC367FA1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397" name="Conector recto de flecha 396">
            <a:extLst>
              <a:ext uri="{FF2B5EF4-FFF2-40B4-BE49-F238E27FC236}">
                <a16:creationId xmlns:a16="http://schemas.microsoft.com/office/drawing/2014/main" id="{00254378-5ABD-DFAC-477C-3914F06495AE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398" name="Imagen 397">
            <a:extLst>
              <a:ext uri="{FF2B5EF4-FFF2-40B4-BE49-F238E27FC236}">
                <a16:creationId xmlns:a16="http://schemas.microsoft.com/office/drawing/2014/main" id="{52206102-892D-1BF9-8996-41124B7D0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399" name="Conector recto 398">
            <a:extLst>
              <a:ext uri="{FF2B5EF4-FFF2-40B4-BE49-F238E27FC236}">
                <a16:creationId xmlns:a16="http://schemas.microsoft.com/office/drawing/2014/main" id="{5151B481-F2FD-C500-4459-235E893B7624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400" name="Grupo 399">
          <a:extLst>
            <a:ext uri="{FF2B5EF4-FFF2-40B4-BE49-F238E27FC236}">
              <a16:creationId xmlns:a16="http://schemas.microsoft.com/office/drawing/2014/main" id="{CDE682F9-2076-48AE-8237-6A723A054117}"/>
            </a:ext>
          </a:extLst>
        </xdr:cNvPr>
        <xdr:cNvGrpSpPr/>
      </xdr:nvGrpSpPr>
      <xdr:grpSpPr>
        <a:xfrm>
          <a:off x="9899984" y="46188479"/>
          <a:ext cx="2850816" cy="2196419"/>
          <a:chOff x="9896809" y="42187979"/>
          <a:chExt cx="2707233" cy="2196419"/>
        </a:xfrm>
      </xdr:grpSpPr>
      <xdr:sp macro="" textlink="">
        <xdr:nvSpPr>
          <xdr:cNvPr id="401" name="CuadroTexto 400">
            <a:extLst>
              <a:ext uri="{FF2B5EF4-FFF2-40B4-BE49-F238E27FC236}">
                <a16:creationId xmlns:a16="http://schemas.microsoft.com/office/drawing/2014/main" id="{0CE60876-BD76-AF4D-046E-F57CA1D470E1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02" name="CuadroTexto 401">
            <a:extLst>
              <a:ext uri="{FF2B5EF4-FFF2-40B4-BE49-F238E27FC236}">
                <a16:creationId xmlns:a16="http://schemas.microsoft.com/office/drawing/2014/main" id="{FD556630-DC10-F8C3-BD6F-7D73E158DA87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03" name="Conector recto de flecha 402">
            <a:extLst>
              <a:ext uri="{FF2B5EF4-FFF2-40B4-BE49-F238E27FC236}">
                <a16:creationId xmlns:a16="http://schemas.microsoft.com/office/drawing/2014/main" id="{E3FDEBEB-FBD3-1035-0750-8080F8C5318F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04" name="CuadroTexto 403">
            <a:extLst>
              <a:ext uri="{FF2B5EF4-FFF2-40B4-BE49-F238E27FC236}">
                <a16:creationId xmlns:a16="http://schemas.microsoft.com/office/drawing/2014/main" id="{EEBCF8A4-3CC7-2A7D-A1AA-0300AB978EBF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05" name="Imagen 404">
            <a:extLst>
              <a:ext uri="{FF2B5EF4-FFF2-40B4-BE49-F238E27FC236}">
                <a16:creationId xmlns:a16="http://schemas.microsoft.com/office/drawing/2014/main" id="{5E8EB954-882F-4301-CF93-208D5EED20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406" name="Imagen 405">
            <a:extLst>
              <a:ext uri="{FF2B5EF4-FFF2-40B4-BE49-F238E27FC236}">
                <a16:creationId xmlns:a16="http://schemas.microsoft.com/office/drawing/2014/main" id="{6DAEA654-D532-935C-96F2-F33A8B064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407" name="Imagen 406">
            <a:extLst>
              <a:ext uri="{FF2B5EF4-FFF2-40B4-BE49-F238E27FC236}">
                <a16:creationId xmlns:a16="http://schemas.microsoft.com/office/drawing/2014/main" id="{2518EBB4-363C-0CFD-E371-BB0CACA222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408" name="CuadroTexto 407">
            <a:extLst>
              <a:ext uri="{FF2B5EF4-FFF2-40B4-BE49-F238E27FC236}">
                <a16:creationId xmlns:a16="http://schemas.microsoft.com/office/drawing/2014/main" id="{F673CC58-1307-F905-5551-9F05B731E072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09" name="Conector recto de flecha 408">
            <a:extLst>
              <a:ext uri="{FF2B5EF4-FFF2-40B4-BE49-F238E27FC236}">
                <a16:creationId xmlns:a16="http://schemas.microsoft.com/office/drawing/2014/main" id="{9061A9B4-7E0E-A258-D719-BA799FEFAB76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0" name="CuadroTexto 409">
            <a:extLst>
              <a:ext uri="{FF2B5EF4-FFF2-40B4-BE49-F238E27FC236}">
                <a16:creationId xmlns:a16="http://schemas.microsoft.com/office/drawing/2014/main" id="{6FC89422-FBB3-F295-3CA4-CEC572F1A28F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5D026D25-D2A9-6539-3700-E95AEB976F1E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12" name="CuadroTexto 411">
            <a:extLst>
              <a:ext uri="{FF2B5EF4-FFF2-40B4-BE49-F238E27FC236}">
                <a16:creationId xmlns:a16="http://schemas.microsoft.com/office/drawing/2014/main" id="{B60CB999-3474-0D3D-3D1E-D1A984BD630E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413" name="Conector recto de flecha 412">
            <a:extLst>
              <a:ext uri="{FF2B5EF4-FFF2-40B4-BE49-F238E27FC236}">
                <a16:creationId xmlns:a16="http://schemas.microsoft.com/office/drawing/2014/main" id="{F5EC4555-DA65-4189-F653-D58D8017FD8B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414" name="Grupo 413">
          <a:extLst>
            <a:ext uri="{FF2B5EF4-FFF2-40B4-BE49-F238E27FC236}">
              <a16:creationId xmlns:a16="http://schemas.microsoft.com/office/drawing/2014/main" id="{7ABB40C8-83DF-4F04-A413-13119AE532AD}"/>
            </a:ext>
          </a:extLst>
        </xdr:cNvPr>
        <xdr:cNvGrpSpPr/>
      </xdr:nvGrpSpPr>
      <xdr:grpSpPr>
        <a:xfrm>
          <a:off x="10075964" y="42156655"/>
          <a:ext cx="2698649" cy="2418243"/>
          <a:chOff x="10072789" y="42156655"/>
          <a:chExt cx="2682055" cy="2418243"/>
        </a:xfrm>
      </xdr:grpSpPr>
      <xdr:sp macro="" textlink="">
        <xdr:nvSpPr>
          <xdr:cNvPr id="415" name="CuadroTexto 414">
            <a:extLst>
              <a:ext uri="{FF2B5EF4-FFF2-40B4-BE49-F238E27FC236}">
                <a16:creationId xmlns:a16="http://schemas.microsoft.com/office/drawing/2014/main" id="{FC23205A-1FC4-B213-C88A-E41630CA843C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416" name="CuadroTexto 415">
            <a:extLst>
              <a:ext uri="{FF2B5EF4-FFF2-40B4-BE49-F238E27FC236}">
                <a16:creationId xmlns:a16="http://schemas.microsoft.com/office/drawing/2014/main" id="{23AF29DA-2CEA-68A5-F7B4-10121766A96E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417" name="Imagen 416">
            <a:extLst>
              <a:ext uri="{FF2B5EF4-FFF2-40B4-BE49-F238E27FC236}">
                <a16:creationId xmlns:a16="http://schemas.microsoft.com/office/drawing/2014/main" id="{F284F895-A0EE-FCF0-12A3-4C0AA8BE4C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418" name="CuadroTexto 417">
            <a:extLst>
              <a:ext uri="{FF2B5EF4-FFF2-40B4-BE49-F238E27FC236}">
                <a16:creationId xmlns:a16="http://schemas.microsoft.com/office/drawing/2014/main" id="{6C017A32-0858-60CD-C5F1-3DC4812B8E94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4029B480-6652-99AA-24B6-753B6818ED69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20" name="CuadroTexto 419">
            <a:extLst>
              <a:ext uri="{FF2B5EF4-FFF2-40B4-BE49-F238E27FC236}">
                <a16:creationId xmlns:a16="http://schemas.microsoft.com/office/drawing/2014/main" id="{A27CFC4E-EA75-EB5D-979A-FE9B1C6AD6AB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421" name="Conector recto de flecha 420">
            <a:extLst>
              <a:ext uri="{FF2B5EF4-FFF2-40B4-BE49-F238E27FC236}">
                <a16:creationId xmlns:a16="http://schemas.microsoft.com/office/drawing/2014/main" id="{4596EF9A-BB93-A2BE-DFEB-BF3CF86AF692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422" name="Imagen 421">
            <a:extLst>
              <a:ext uri="{FF2B5EF4-FFF2-40B4-BE49-F238E27FC236}">
                <a16:creationId xmlns:a16="http://schemas.microsoft.com/office/drawing/2014/main" id="{5E04923C-DB0E-C76D-076E-E78B5B517B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423" name="Imagen 422">
            <a:extLst>
              <a:ext uri="{FF2B5EF4-FFF2-40B4-BE49-F238E27FC236}">
                <a16:creationId xmlns:a16="http://schemas.microsoft.com/office/drawing/2014/main" id="{1DD6FCAF-833C-0098-8724-FE2AECE5F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51513</xdr:colOff>
      <xdr:row>200</xdr:row>
      <xdr:rowOff>63978</xdr:rowOff>
    </xdr:from>
    <xdr:to>
      <xdr:col>14</xdr:col>
      <xdr:colOff>257175</xdr:colOff>
      <xdr:row>209</xdr:row>
      <xdr:rowOff>85725</xdr:rowOff>
    </xdr:to>
    <xdr:grpSp>
      <xdr:nvGrpSpPr>
        <xdr:cNvPr id="602" name="Grupo 601">
          <a:extLst>
            <a:ext uri="{FF2B5EF4-FFF2-40B4-BE49-F238E27FC236}">
              <a16:creationId xmlns:a16="http://schemas.microsoft.com/office/drawing/2014/main" id="{A572A248-1DE6-47F2-958A-3BB994FBAC3B}"/>
            </a:ext>
          </a:extLst>
        </xdr:cNvPr>
        <xdr:cNvGrpSpPr/>
      </xdr:nvGrpSpPr>
      <xdr:grpSpPr>
        <a:xfrm>
          <a:off x="9776538" y="38163978"/>
          <a:ext cx="1977312" cy="1736247"/>
          <a:chOff x="9824163" y="3759678"/>
          <a:chExt cx="1977312" cy="1736247"/>
        </a:xfrm>
      </xdr:grpSpPr>
      <xdr:pic>
        <xdr:nvPicPr>
          <xdr:cNvPr id="603" name="Imagen 602">
            <a:extLst>
              <a:ext uri="{FF2B5EF4-FFF2-40B4-BE49-F238E27FC236}">
                <a16:creationId xmlns:a16="http://schemas.microsoft.com/office/drawing/2014/main" id="{8F2FCC99-3AA8-A2B0-E949-41D7FBE8CA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8241" y="4062610"/>
            <a:ext cx="1403785" cy="1433315"/>
          </a:xfrm>
          <a:prstGeom prst="rect">
            <a:avLst/>
          </a:prstGeom>
        </xdr:spPr>
      </xdr:pic>
      <xdr:sp macro="" textlink="">
        <xdr:nvSpPr>
          <xdr:cNvPr id="604" name="CuadroTexto 603">
            <a:extLst>
              <a:ext uri="{FF2B5EF4-FFF2-40B4-BE49-F238E27FC236}">
                <a16:creationId xmlns:a16="http://schemas.microsoft.com/office/drawing/2014/main" id="{75F3987F-968E-1917-5DE4-597D777B7487}"/>
              </a:ext>
            </a:extLst>
          </xdr:cNvPr>
          <xdr:cNvSpPr txBox="1"/>
        </xdr:nvSpPr>
        <xdr:spPr>
          <a:xfrm>
            <a:off x="10518139" y="3759678"/>
            <a:ext cx="691455" cy="2565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05" name="Conector recto de flecha 604">
            <a:extLst>
              <a:ext uri="{FF2B5EF4-FFF2-40B4-BE49-F238E27FC236}">
                <a16:creationId xmlns:a16="http://schemas.microsoft.com/office/drawing/2014/main" id="{C72594A7-B75E-E94D-76AB-938FE42A027B}"/>
              </a:ext>
            </a:extLst>
          </xdr:cNvPr>
          <xdr:cNvCxnSpPr/>
        </xdr:nvCxnSpPr>
        <xdr:spPr>
          <a:xfrm>
            <a:off x="10139137" y="3980592"/>
            <a:ext cx="1370694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6" name="CuadroTexto 605">
            <a:extLst>
              <a:ext uri="{FF2B5EF4-FFF2-40B4-BE49-F238E27FC236}">
                <a16:creationId xmlns:a16="http://schemas.microsoft.com/office/drawing/2014/main" id="{01722DDA-88D4-4B08-AFD3-A210455AB1AB}"/>
              </a:ext>
            </a:extLst>
          </xdr:cNvPr>
          <xdr:cNvSpPr txBox="1"/>
        </xdr:nvSpPr>
        <xdr:spPr>
          <a:xfrm rot="16200000">
            <a:off x="11317009" y="4569420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07" name="Conector recto de flecha 606">
            <a:extLst>
              <a:ext uri="{FF2B5EF4-FFF2-40B4-BE49-F238E27FC236}">
                <a16:creationId xmlns:a16="http://schemas.microsoft.com/office/drawing/2014/main" id="{31124D9A-DC64-D3FD-7EDB-85C3548EA78A}"/>
              </a:ext>
            </a:extLst>
          </xdr:cNvPr>
          <xdr:cNvCxnSpPr/>
        </xdr:nvCxnSpPr>
        <xdr:spPr>
          <a:xfrm flipV="1">
            <a:off x="11752545" y="4080505"/>
            <a:ext cx="6839" cy="1324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08" name="CuadroTexto 607">
            <a:extLst>
              <a:ext uri="{FF2B5EF4-FFF2-40B4-BE49-F238E27FC236}">
                <a16:creationId xmlns:a16="http://schemas.microsoft.com/office/drawing/2014/main" id="{432A2E6C-09C5-9C9C-BC49-3EEA41444A16}"/>
              </a:ext>
            </a:extLst>
          </xdr:cNvPr>
          <xdr:cNvSpPr txBox="1"/>
        </xdr:nvSpPr>
        <xdr:spPr>
          <a:xfrm rot="16200000">
            <a:off x="9584823" y="4619533"/>
            <a:ext cx="723806" cy="245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09" name="Conector recto de flecha 608">
            <a:extLst>
              <a:ext uri="{FF2B5EF4-FFF2-40B4-BE49-F238E27FC236}">
                <a16:creationId xmlns:a16="http://schemas.microsoft.com/office/drawing/2014/main" id="{5C6634A8-7549-C598-32BD-EEE540A63A11}"/>
              </a:ext>
            </a:extLst>
          </xdr:cNvPr>
          <xdr:cNvCxnSpPr/>
        </xdr:nvCxnSpPr>
        <xdr:spPr>
          <a:xfrm flipH="1" flipV="1">
            <a:off x="10027198" y="4076934"/>
            <a:ext cx="7741" cy="141732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 fLocksWithSheet="0"/>
  </xdr:twoCellAnchor>
  <xdr:twoCellAnchor>
    <xdr:from>
      <xdr:col>13</xdr:col>
      <xdr:colOff>1</xdr:colOff>
      <xdr:row>21</xdr:row>
      <xdr:rowOff>74080</xdr:rowOff>
    </xdr:from>
    <xdr:to>
      <xdr:col>15</xdr:col>
      <xdr:colOff>1060904</xdr:colOff>
      <xdr:row>28</xdr:row>
      <xdr:rowOff>47623</xdr:rowOff>
    </xdr:to>
    <xdr:grpSp>
      <xdr:nvGrpSpPr>
        <xdr:cNvPr id="610" name="Grupo 609">
          <a:extLst>
            <a:ext uri="{FF2B5EF4-FFF2-40B4-BE49-F238E27FC236}">
              <a16:creationId xmlns:a16="http://schemas.microsoft.com/office/drawing/2014/main" id="{499BE36A-D2E2-457C-A437-9F6ADD40D5D7}"/>
            </a:ext>
          </a:extLst>
        </xdr:cNvPr>
        <xdr:cNvGrpSpPr/>
      </xdr:nvGrpSpPr>
      <xdr:grpSpPr>
        <a:xfrm>
          <a:off x="9829801" y="4074580"/>
          <a:ext cx="3442153" cy="1307043"/>
          <a:chOff x="9825404" y="2080848"/>
          <a:chExt cx="3422078" cy="1574790"/>
        </a:xfrm>
      </xdr:grpSpPr>
      <xdr:pic>
        <xdr:nvPicPr>
          <xdr:cNvPr id="611" name="Imagen 610">
            <a:extLst>
              <a:ext uri="{FF2B5EF4-FFF2-40B4-BE49-F238E27FC236}">
                <a16:creationId xmlns:a16="http://schemas.microsoft.com/office/drawing/2014/main" id="{322CAB17-D948-D601-0D14-55A99CC7BB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612" name="CuadroTexto 611">
            <a:extLst>
              <a:ext uri="{FF2B5EF4-FFF2-40B4-BE49-F238E27FC236}">
                <a16:creationId xmlns:a16="http://schemas.microsoft.com/office/drawing/2014/main" id="{13E49BE5-6130-EE30-DF1C-6C757C4F4D8C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13" name="Conector recto de flecha 612">
            <a:extLst>
              <a:ext uri="{FF2B5EF4-FFF2-40B4-BE49-F238E27FC236}">
                <a16:creationId xmlns:a16="http://schemas.microsoft.com/office/drawing/2014/main" id="{AA9934BF-BF12-CA84-3AB1-596056F7887F}"/>
              </a:ext>
            </a:extLst>
          </xdr:cNvPr>
          <xdr:cNvCxnSpPr>
            <a:endCxn id="611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614" name="Imagen 613">
            <a:extLst>
              <a:ext uri="{FF2B5EF4-FFF2-40B4-BE49-F238E27FC236}">
                <a16:creationId xmlns:a16="http://schemas.microsoft.com/office/drawing/2014/main" id="{3F6D1889-61B9-8111-31F3-EFE431088C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615" name="CuadroTexto 614">
            <a:extLst>
              <a:ext uri="{FF2B5EF4-FFF2-40B4-BE49-F238E27FC236}">
                <a16:creationId xmlns:a16="http://schemas.microsoft.com/office/drawing/2014/main" id="{D5BC13DF-0D50-8B3B-59E2-9077E6E97B48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16" name="CuadroTexto 615">
            <a:extLst>
              <a:ext uri="{FF2B5EF4-FFF2-40B4-BE49-F238E27FC236}">
                <a16:creationId xmlns:a16="http://schemas.microsoft.com/office/drawing/2014/main" id="{F3C5A4A9-854F-0922-50CB-874B98E6C09D}"/>
              </a:ext>
            </a:extLst>
          </xdr:cNvPr>
          <xdr:cNvSpPr txBox="1"/>
        </xdr:nvSpPr>
        <xdr:spPr>
          <a:xfrm rot="16200000">
            <a:off x="10236614" y="3083731"/>
            <a:ext cx="87978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7323</xdr:colOff>
      <xdr:row>32</xdr:row>
      <xdr:rowOff>188300</xdr:rowOff>
    </xdr:from>
    <xdr:to>
      <xdr:col>14</xdr:col>
      <xdr:colOff>147841</xdr:colOff>
      <xdr:row>44</xdr:row>
      <xdr:rowOff>180975</xdr:rowOff>
    </xdr:to>
    <xdr:grpSp>
      <xdr:nvGrpSpPr>
        <xdr:cNvPr id="617" name="Grupo 616">
          <a:extLst>
            <a:ext uri="{FF2B5EF4-FFF2-40B4-BE49-F238E27FC236}">
              <a16:creationId xmlns:a16="http://schemas.microsoft.com/office/drawing/2014/main" id="{5BA2CF33-F96D-4DFA-ABB8-14578D52C0DB}"/>
            </a:ext>
          </a:extLst>
        </xdr:cNvPr>
        <xdr:cNvGrpSpPr/>
      </xdr:nvGrpSpPr>
      <xdr:grpSpPr>
        <a:xfrm>
          <a:off x="9837123" y="6284300"/>
          <a:ext cx="1807393" cy="2278675"/>
          <a:chOff x="9832727" y="6520960"/>
          <a:chExt cx="1811056" cy="2554859"/>
        </a:xfrm>
      </xdr:grpSpPr>
      <xdr:sp macro="" textlink="">
        <xdr:nvSpPr>
          <xdr:cNvPr id="618" name="CuadroTexto 617">
            <a:extLst>
              <a:ext uri="{FF2B5EF4-FFF2-40B4-BE49-F238E27FC236}">
                <a16:creationId xmlns:a16="http://schemas.microsoft.com/office/drawing/2014/main" id="{4BAE7018-BC71-D0BE-4FCC-0241C2597420}"/>
              </a:ext>
            </a:extLst>
          </xdr:cNvPr>
          <xdr:cNvSpPr txBox="1"/>
        </xdr:nvSpPr>
        <xdr:spPr>
          <a:xfrm rot="16200000">
            <a:off x="11151570" y="7576035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19" name="Imagen 618">
            <a:extLst>
              <a:ext uri="{FF2B5EF4-FFF2-40B4-BE49-F238E27FC236}">
                <a16:creationId xmlns:a16="http://schemas.microsoft.com/office/drawing/2014/main" id="{39B1247B-28E4-C668-6A37-2BEF88DB0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141721" y="6520960"/>
            <a:ext cx="543275" cy="2554859"/>
          </a:xfrm>
          <a:prstGeom prst="rect">
            <a:avLst/>
          </a:prstGeom>
        </xdr:spPr>
      </xdr:pic>
      <xdr:sp macro="" textlink="">
        <xdr:nvSpPr>
          <xdr:cNvPr id="620" name="CuadroTexto 619">
            <a:extLst>
              <a:ext uri="{FF2B5EF4-FFF2-40B4-BE49-F238E27FC236}">
                <a16:creationId xmlns:a16="http://schemas.microsoft.com/office/drawing/2014/main" id="{B940E9E1-AC9B-0104-7D78-6ED4BB4B283C}"/>
              </a:ext>
            </a:extLst>
          </xdr:cNvPr>
          <xdr:cNvSpPr txBox="1"/>
        </xdr:nvSpPr>
        <xdr:spPr>
          <a:xfrm rot="16200000">
            <a:off x="9588025" y="7707829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1" name="Conector recto de flecha 620">
            <a:extLst>
              <a:ext uri="{FF2B5EF4-FFF2-40B4-BE49-F238E27FC236}">
                <a16:creationId xmlns:a16="http://schemas.microsoft.com/office/drawing/2014/main" id="{40623AE1-7E76-27CE-545E-7104E15F810D}"/>
              </a:ext>
            </a:extLst>
          </xdr:cNvPr>
          <xdr:cNvCxnSpPr/>
        </xdr:nvCxnSpPr>
        <xdr:spPr>
          <a:xfrm flipH="1" flipV="1">
            <a:off x="10045209" y="6726115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2" name="CuadroTexto 621">
            <a:extLst>
              <a:ext uri="{FF2B5EF4-FFF2-40B4-BE49-F238E27FC236}">
                <a16:creationId xmlns:a16="http://schemas.microsoft.com/office/drawing/2014/main" id="{5360DE7B-E9C2-DD15-BE4F-CD6D05A5DCFF}"/>
              </a:ext>
            </a:extLst>
          </xdr:cNvPr>
          <xdr:cNvSpPr txBox="1"/>
        </xdr:nvSpPr>
        <xdr:spPr>
          <a:xfrm>
            <a:off x="10741263" y="717305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3" name="Imagen 622">
            <a:extLst>
              <a:ext uri="{FF2B5EF4-FFF2-40B4-BE49-F238E27FC236}">
                <a16:creationId xmlns:a16="http://schemas.microsoft.com/office/drawing/2014/main" id="{DB02ED32-FF50-BCF3-0953-6FB80AB28C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09225" y="7370029"/>
            <a:ext cx="613760" cy="61631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29304</xdr:colOff>
      <xdr:row>53</xdr:row>
      <xdr:rowOff>95250</xdr:rowOff>
    </xdr:from>
    <xdr:to>
      <xdr:col>15</xdr:col>
      <xdr:colOff>134938</xdr:colOff>
      <xdr:row>66</xdr:row>
      <xdr:rowOff>159788</xdr:rowOff>
    </xdr:to>
    <xdr:grpSp>
      <xdr:nvGrpSpPr>
        <xdr:cNvPr id="624" name="Grupo 623">
          <a:extLst>
            <a:ext uri="{FF2B5EF4-FFF2-40B4-BE49-F238E27FC236}">
              <a16:creationId xmlns:a16="http://schemas.microsoft.com/office/drawing/2014/main" id="{A47DFA75-0565-47E3-887E-28340E3850F0}"/>
            </a:ext>
          </a:extLst>
        </xdr:cNvPr>
        <xdr:cNvGrpSpPr/>
      </xdr:nvGrpSpPr>
      <xdr:grpSpPr>
        <a:xfrm>
          <a:off x="9754329" y="10191750"/>
          <a:ext cx="2591659" cy="2541038"/>
          <a:chOff x="11063659" y="11027019"/>
          <a:chExt cx="2455820" cy="2542443"/>
        </a:xfrm>
      </xdr:grpSpPr>
      <xdr:sp macro="" textlink="">
        <xdr:nvSpPr>
          <xdr:cNvPr id="625" name="CuadroTexto 624">
            <a:extLst>
              <a:ext uri="{FF2B5EF4-FFF2-40B4-BE49-F238E27FC236}">
                <a16:creationId xmlns:a16="http://schemas.microsoft.com/office/drawing/2014/main" id="{66EE25CC-AF1B-8E25-281C-FC07E0EC92A2}"/>
              </a:ext>
            </a:extLst>
          </xdr:cNvPr>
          <xdr:cNvSpPr txBox="1"/>
        </xdr:nvSpPr>
        <xdr:spPr>
          <a:xfrm rot="16200000">
            <a:off x="13027266" y="116937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26" name="CuadroTexto 625">
            <a:extLst>
              <a:ext uri="{FF2B5EF4-FFF2-40B4-BE49-F238E27FC236}">
                <a16:creationId xmlns:a16="http://schemas.microsoft.com/office/drawing/2014/main" id="{B0BA17CD-6E2E-AA5B-B7AA-27723A588747}"/>
              </a:ext>
            </a:extLst>
          </xdr:cNvPr>
          <xdr:cNvSpPr txBox="1"/>
        </xdr:nvSpPr>
        <xdr:spPr>
          <a:xfrm rot="16200000">
            <a:off x="10818957" y="12199234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27" name="Conector recto de flecha 626">
            <a:extLst>
              <a:ext uri="{FF2B5EF4-FFF2-40B4-BE49-F238E27FC236}">
                <a16:creationId xmlns:a16="http://schemas.microsoft.com/office/drawing/2014/main" id="{AD02511F-6B80-936B-8CFE-E7E16F7C6AFC}"/>
              </a:ext>
            </a:extLst>
          </xdr:cNvPr>
          <xdr:cNvCxnSpPr/>
        </xdr:nvCxnSpPr>
        <xdr:spPr>
          <a:xfrm flipH="1" flipV="1">
            <a:off x="11276141" y="11217520"/>
            <a:ext cx="14654" cy="228600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8" name="CuadroTexto 627">
            <a:extLst>
              <a:ext uri="{FF2B5EF4-FFF2-40B4-BE49-F238E27FC236}">
                <a16:creationId xmlns:a16="http://schemas.microsoft.com/office/drawing/2014/main" id="{4143055F-B02F-68E1-3D06-B943A430E76C}"/>
              </a:ext>
            </a:extLst>
          </xdr:cNvPr>
          <xdr:cNvSpPr txBox="1"/>
        </xdr:nvSpPr>
        <xdr:spPr>
          <a:xfrm>
            <a:off x="12609631" y="1128346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29" name="Imagen 628">
            <a:extLst>
              <a:ext uri="{FF2B5EF4-FFF2-40B4-BE49-F238E27FC236}">
                <a16:creationId xmlns:a16="http://schemas.microsoft.com/office/drawing/2014/main" id="{70A214BE-B022-B84A-B28B-0AE5AF1A86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60922" y="11517920"/>
            <a:ext cx="629707" cy="652097"/>
          </a:xfrm>
          <a:prstGeom prst="rect">
            <a:avLst/>
          </a:prstGeom>
        </xdr:spPr>
      </xdr:pic>
      <xdr:sp macro="" textlink="">
        <xdr:nvSpPr>
          <xdr:cNvPr id="630" name="CuadroTexto 629">
            <a:extLst>
              <a:ext uri="{FF2B5EF4-FFF2-40B4-BE49-F238E27FC236}">
                <a16:creationId xmlns:a16="http://schemas.microsoft.com/office/drawing/2014/main" id="{C6B32771-0570-CC4D-5C44-921C1BF39C65}"/>
              </a:ext>
            </a:extLst>
          </xdr:cNvPr>
          <xdr:cNvSpPr txBox="1"/>
        </xdr:nvSpPr>
        <xdr:spPr>
          <a:xfrm>
            <a:off x="12609633" y="12419133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31" name="CuadroTexto 630">
            <a:extLst>
              <a:ext uri="{FF2B5EF4-FFF2-40B4-BE49-F238E27FC236}">
                <a16:creationId xmlns:a16="http://schemas.microsoft.com/office/drawing/2014/main" id="{B01AB95A-E7F5-8B62-7C9C-54E2A766AF21}"/>
              </a:ext>
            </a:extLst>
          </xdr:cNvPr>
          <xdr:cNvSpPr txBox="1"/>
        </xdr:nvSpPr>
        <xdr:spPr>
          <a:xfrm rot="16200000">
            <a:off x="13026222" y="1280850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pic>
        <xdr:nvPicPr>
          <xdr:cNvPr id="632" name="Imagen 631">
            <a:extLst>
              <a:ext uri="{FF2B5EF4-FFF2-40B4-BE49-F238E27FC236}">
                <a16:creationId xmlns:a16="http://schemas.microsoft.com/office/drawing/2014/main" id="{9F3CBCA7-3749-ED75-FF9B-2A9B8AA4AF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54158" y="12631617"/>
            <a:ext cx="639698" cy="659424"/>
          </a:xfrm>
          <a:prstGeom prst="rect">
            <a:avLst/>
          </a:prstGeom>
        </xdr:spPr>
      </xdr:pic>
      <xdr:pic>
        <xdr:nvPicPr>
          <xdr:cNvPr id="633" name="Imagen 632">
            <a:extLst>
              <a:ext uri="{FF2B5EF4-FFF2-40B4-BE49-F238E27FC236}">
                <a16:creationId xmlns:a16="http://schemas.microsoft.com/office/drawing/2014/main" id="{244FF537-BCD0-05E3-1E8C-92BA542B2D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007465" y="11092963"/>
            <a:ext cx="527402" cy="2476499"/>
          </a:xfrm>
          <a:prstGeom prst="rect">
            <a:avLst/>
          </a:prstGeom>
        </xdr:spPr>
      </xdr:pic>
      <xdr:pic>
        <xdr:nvPicPr>
          <xdr:cNvPr id="634" name="Imagen 633">
            <a:extLst>
              <a:ext uri="{FF2B5EF4-FFF2-40B4-BE49-F238E27FC236}">
                <a16:creationId xmlns:a16="http://schemas.microsoft.com/office/drawing/2014/main" id="{CAB3F4AF-81EE-D0BB-2857-FB959EB62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362931" y="11027019"/>
            <a:ext cx="530281" cy="25351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</xdr:colOff>
      <xdr:row>74</xdr:row>
      <xdr:rowOff>95248</xdr:rowOff>
    </xdr:from>
    <xdr:to>
      <xdr:col>15</xdr:col>
      <xdr:colOff>158751</xdr:colOff>
      <xdr:row>87</xdr:row>
      <xdr:rowOff>181767</xdr:rowOff>
    </xdr:to>
    <xdr:grpSp>
      <xdr:nvGrpSpPr>
        <xdr:cNvPr id="635" name="Grupo 634">
          <a:extLst>
            <a:ext uri="{FF2B5EF4-FFF2-40B4-BE49-F238E27FC236}">
              <a16:creationId xmlns:a16="http://schemas.microsoft.com/office/drawing/2014/main" id="{7DEE8583-3E7C-4F75-A813-20153A9BEF83}"/>
            </a:ext>
          </a:extLst>
        </xdr:cNvPr>
        <xdr:cNvGrpSpPr/>
      </xdr:nvGrpSpPr>
      <xdr:grpSpPr>
        <a:xfrm>
          <a:off x="9829801" y="14192248"/>
          <a:ext cx="2540000" cy="2563019"/>
          <a:chOff x="9825404" y="14595229"/>
          <a:chExt cx="2455820" cy="2564425"/>
        </a:xfrm>
      </xdr:grpSpPr>
      <xdr:sp macro="" textlink="">
        <xdr:nvSpPr>
          <xdr:cNvPr id="636" name="CuadroTexto 635">
            <a:extLst>
              <a:ext uri="{FF2B5EF4-FFF2-40B4-BE49-F238E27FC236}">
                <a16:creationId xmlns:a16="http://schemas.microsoft.com/office/drawing/2014/main" id="{D79FC1EA-07CF-79F8-2130-C0002CF89B59}"/>
              </a:ext>
            </a:extLst>
          </xdr:cNvPr>
          <xdr:cNvSpPr txBox="1"/>
        </xdr:nvSpPr>
        <xdr:spPr>
          <a:xfrm rot="16200000">
            <a:off x="11789011" y="1523266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637" name="CuadroTexto 636">
            <a:extLst>
              <a:ext uri="{FF2B5EF4-FFF2-40B4-BE49-F238E27FC236}">
                <a16:creationId xmlns:a16="http://schemas.microsoft.com/office/drawing/2014/main" id="{2C77765C-7796-7F0B-AE6C-A17AE50FF124}"/>
              </a:ext>
            </a:extLst>
          </xdr:cNvPr>
          <xdr:cNvSpPr txBox="1"/>
        </xdr:nvSpPr>
        <xdr:spPr>
          <a:xfrm rot="16200000">
            <a:off x="9580702" y="15738138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638" name="Conector recto de flecha 637">
            <a:extLst>
              <a:ext uri="{FF2B5EF4-FFF2-40B4-BE49-F238E27FC236}">
                <a16:creationId xmlns:a16="http://schemas.microsoft.com/office/drawing/2014/main" id="{D44C76C7-6B42-8FEC-F079-CD4CE3675F96}"/>
              </a:ext>
            </a:extLst>
          </xdr:cNvPr>
          <xdr:cNvCxnSpPr/>
        </xdr:nvCxnSpPr>
        <xdr:spPr>
          <a:xfrm flipH="1" flipV="1">
            <a:off x="10037885" y="14807712"/>
            <a:ext cx="14655" cy="22347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39" name="CuadroTexto 638">
            <a:extLst>
              <a:ext uri="{FF2B5EF4-FFF2-40B4-BE49-F238E27FC236}">
                <a16:creationId xmlns:a16="http://schemas.microsoft.com/office/drawing/2014/main" id="{F60DE7E3-9A02-EA23-94A3-E68507AD7EFC}"/>
              </a:ext>
            </a:extLst>
          </xdr:cNvPr>
          <xdr:cNvSpPr txBox="1"/>
        </xdr:nvSpPr>
        <xdr:spPr>
          <a:xfrm>
            <a:off x="11371376" y="14822364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40" name="Imagen 639">
            <a:extLst>
              <a:ext uri="{FF2B5EF4-FFF2-40B4-BE49-F238E27FC236}">
                <a16:creationId xmlns:a16="http://schemas.microsoft.com/office/drawing/2014/main" id="{228E4C40-9853-F845-63A8-B799F2A34B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422667" y="15056824"/>
            <a:ext cx="629707" cy="652097"/>
          </a:xfrm>
          <a:prstGeom prst="rect">
            <a:avLst/>
          </a:prstGeom>
        </xdr:spPr>
      </xdr:pic>
      <xdr:sp macro="" textlink="">
        <xdr:nvSpPr>
          <xdr:cNvPr id="641" name="CuadroTexto 640">
            <a:extLst>
              <a:ext uri="{FF2B5EF4-FFF2-40B4-BE49-F238E27FC236}">
                <a16:creationId xmlns:a16="http://schemas.microsoft.com/office/drawing/2014/main" id="{CC76A66F-718F-94B5-9009-C0BAB3C111E9}"/>
              </a:ext>
            </a:extLst>
          </xdr:cNvPr>
          <xdr:cNvSpPr txBox="1"/>
        </xdr:nvSpPr>
        <xdr:spPr>
          <a:xfrm rot="16200000">
            <a:off x="10657756" y="15789427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pic>
        <xdr:nvPicPr>
          <xdr:cNvPr id="642" name="Imagen 641">
            <a:extLst>
              <a:ext uri="{FF2B5EF4-FFF2-40B4-BE49-F238E27FC236}">
                <a16:creationId xmlns:a16="http://schemas.microsoft.com/office/drawing/2014/main" id="{1AEF3CD3-2D90-2914-57E2-A1089E3BCF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153650" y="14595229"/>
            <a:ext cx="784412" cy="2564425"/>
          </a:xfrm>
          <a:prstGeom prst="rect">
            <a:avLst/>
          </a:prstGeom>
        </xdr:spPr>
      </xdr:pic>
      <xdr:cxnSp macro="">
        <xdr:nvCxnSpPr>
          <xdr:cNvPr id="643" name="Conector recto de flecha 642">
            <a:extLst>
              <a:ext uri="{FF2B5EF4-FFF2-40B4-BE49-F238E27FC236}">
                <a16:creationId xmlns:a16="http://schemas.microsoft.com/office/drawing/2014/main" id="{91DF80F7-F697-6B72-21E9-1D27420BD0F5}"/>
              </a:ext>
            </a:extLst>
          </xdr:cNvPr>
          <xdr:cNvCxnSpPr/>
        </xdr:nvCxnSpPr>
        <xdr:spPr>
          <a:xfrm flipV="1">
            <a:off x="11129594" y="14690481"/>
            <a:ext cx="2" cy="240323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12298</xdr:colOff>
      <xdr:row>95</xdr:row>
      <xdr:rowOff>29598</xdr:rowOff>
    </xdr:from>
    <xdr:to>
      <xdr:col>13</xdr:col>
      <xdr:colOff>869529</xdr:colOff>
      <xdr:row>109</xdr:row>
      <xdr:rowOff>84043</xdr:rowOff>
    </xdr:to>
    <xdr:grpSp>
      <xdr:nvGrpSpPr>
        <xdr:cNvPr id="644" name="Grupo 643">
          <a:extLst>
            <a:ext uri="{FF2B5EF4-FFF2-40B4-BE49-F238E27FC236}">
              <a16:creationId xmlns:a16="http://schemas.microsoft.com/office/drawing/2014/main" id="{DBF00C16-6C65-46A9-BA37-2A95301BF730}"/>
            </a:ext>
          </a:extLst>
        </xdr:cNvPr>
        <xdr:cNvGrpSpPr/>
      </xdr:nvGrpSpPr>
      <xdr:grpSpPr>
        <a:xfrm>
          <a:off x="9737323" y="18127098"/>
          <a:ext cx="962006" cy="2721445"/>
          <a:chOff x="9860111" y="16668268"/>
          <a:chExt cx="959284" cy="2711830"/>
        </a:xfrm>
      </xdr:grpSpPr>
      <xdr:pic>
        <xdr:nvPicPr>
          <xdr:cNvPr id="645" name="Imagen 644">
            <a:extLst>
              <a:ext uri="{FF2B5EF4-FFF2-40B4-BE49-F238E27FC236}">
                <a16:creationId xmlns:a16="http://schemas.microsoft.com/office/drawing/2014/main" id="{ADD6D48D-377E-9A60-0E45-8999B21F17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130407" y="16902828"/>
            <a:ext cx="688988" cy="2477270"/>
          </a:xfrm>
          <a:prstGeom prst="rect">
            <a:avLst/>
          </a:prstGeom>
        </xdr:spPr>
      </xdr:pic>
      <xdr:sp macro="" textlink="">
        <xdr:nvSpPr>
          <xdr:cNvPr id="646" name="CuadroTexto 645">
            <a:extLst>
              <a:ext uri="{FF2B5EF4-FFF2-40B4-BE49-F238E27FC236}">
                <a16:creationId xmlns:a16="http://schemas.microsoft.com/office/drawing/2014/main" id="{778B7772-614E-5A64-ADD6-7D06FB1C90BC}"/>
              </a:ext>
            </a:extLst>
          </xdr:cNvPr>
          <xdr:cNvSpPr txBox="1"/>
        </xdr:nvSpPr>
        <xdr:spPr>
          <a:xfrm rot="16200000">
            <a:off x="9615409" y="17995212"/>
            <a:ext cx="744789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47" name="Conector recto de flecha 646">
            <a:extLst>
              <a:ext uri="{FF2B5EF4-FFF2-40B4-BE49-F238E27FC236}">
                <a16:creationId xmlns:a16="http://schemas.microsoft.com/office/drawing/2014/main" id="{1451712A-BD51-5036-B0E8-764BAEE1074E}"/>
              </a:ext>
            </a:extLst>
          </xdr:cNvPr>
          <xdr:cNvCxnSpPr/>
        </xdr:nvCxnSpPr>
        <xdr:spPr>
          <a:xfrm flipV="1">
            <a:off x="10057937" y="17081371"/>
            <a:ext cx="14654" cy="22620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48" name="CuadroTexto 647">
            <a:extLst>
              <a:ext uri="{FF2B5EF4-FFF2-40B4-BE49-F238E27FC236}">
                <a16:creationId xmlns:a16="http://schemas.microsoft.com/office/drawing/2014/main" id="{8933EC3D-6D3F-9D2E-26C2-CA84D2527EC5}"/>
              </a:ext>
            </a:extLst>
          </xdr:cNvPr>
          <xdr:cNvSpPr txBox="1"/>
        </xdr:nvSpPr>
        <xdr:spPr>
          <a:xfrm rot="20640981">
            <a:off x="10050613" y="16668268"/>
            <a:ext cx="720391" cy="266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49" name="Conector recto de flecha 648">
            <a:extLst>
              <a:ext uri="{FF2B5EF4-FFF2-40B4-BE49-F238E27FC236}">
                <a16:creationId xmlns:a16="http://schemas.microsoft.com/office/drawing/2014/main" id="{D8BD11D8-F2B3-8AC9-1A10-22D479966564}"/>
              </a:ext>
            </a:extLst>
          </xdr:cNvPr>
          <xdr:cNvCxnSpPr/>
        </xdr:nvCxnSpPr>
        <xdr:spPr>
          <a:xfrm flipV="1">
            <a:off x="10125825" y="16831112"/>
            <a:ext cx="632897" cy="18010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91862</xdr:colOff>
      <xdr:row>116</xdr:row>
      <xdr:rowOff>52722</xdr:rowOff>
    </xdr:from>
    <xdr:to>
      <xdr:col>15</xdr:col>
      <xdr:colOff>335203</xdr:colOff>
      <xdr:row>132</xdr:row>
      <xdr:rowOff>46914</xdr:rowOff>
    </xdr:to>
    <xdr:grpSp>
      <xdr:nvGrpSpPr>
        <xdr:cNvPr id="650" name="Grupo 649">
          <a:extLst>
            <a:ext uri="{FF2B5EF4-FFF2-40B4-BE49-F238E27FC236}">
              <a16:creationId xmlns:a16="http://schemas.microsoft.com/office/drawing/2014/main" id="{FA833C95-01F5-4487-95DB-28D1D9D6817C}"/>
            </a:ext>
          </a:extLst>
        </xdr:cNvPr>
        <xdr:cNvGrpSpPr/>
      </xdr:nvGrpSpPr>
      <xdr:grpSpPr>
        <a:xfrm>
          <a:off x="9816887" y="22150722"/>
          <a:ext cx="2729366" cy="3042192"/>
          <a:chOff x="9831175" y="20727929"/>
          <a:chExt cx="2338841" cy="3057585"/>
        </a:xfrm>
      </xdr:grpSpPr>
      <xdr:pic>
        <xdr:nvPicPr>
          <xdr:cNvPr id="651" name="Imagen 650">
            <a:extLst>
              <a:ext uri="{FF2B5EF4-FFF2-40B4-BE49-F238E27FC236}">
                <a16:creationId xmlns:a16="http://schemas.microsoft.com/office/drawing/2014/main" id="{667ADE9B-0FE8-C7DD-2708-7CC4FF8550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0067584" y="20873067"/>
            <a:ext cx="1877787" cy="1989220"/>
          </a:xfrm>
          <a:prstGeom prst="rect">
            <a:avLst/>
          </a:prstGeom>
        </xdr:spPr>
      </xdr:pic>
      <xdr:sp macro="" textlink="">
        <xdr:nvSpPr>
          <xdr:cNvPr id="652" name="CuadroTexto 651">
            <a:extLst>
              <a:ext uri="{FF2B5EF4-FFF2-40B4-BE49-F238E27FC236}">
                <a16:creationId xmlns:a16="http://schemas.microsoft.com/office/drawing/2014/main" id="{C1649B5C-CAA5-60C7-C340-7C3AB3F660B5}"/>
              </a:ext>
            </a:extLst>
          </xdr:cNvPr>
          <xdr:cNvSpPr txBox="1"/>
        </xdr:nvSpPr>
        <xdr:spPr>
          <a:xfrm rot="20561273">
            <a:off x="9944282" y="2072792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53" name="CuadroTexto 652">
            <a:extLst>
              <a:ext uri="{FF2B5EF4-FFF2-40B4-BE49-F238E27FC236}">
                <a16:creationId xmlns:a16="http://schemas.microsoft.com/office/drawing/2014/main" id="{CA5C75CB-B8B5-EC30-6AB1-467C0D68EDE5}"/>
              </a:ext>
            </a:extLst>
          </xdr:cNvPr>
          <xdr:cNvSpPr txBox="1"/>
        </xdr:nvSpPr>
        <xdr:spPr>
          <a:xfrm rot="16200000">
            <a:off x="9576400" y="21815295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4" name="Conector recto de flecha 653">
            <a:extLst>
              <a:ext uri="{FF2B5EF4-FFF2-40B4-BE49-F238E27FC236}">
                <a16:creationId xmlns:a16="http://schemas.microsoft.com/office/drawing/2014/main" id="{FA773822-4DE5-8772-4E90-90A801F92333}"/>
              </a:ext>
            </a:extLst>
          </xdr:cNvPr>
          <xdr:cNvCxnSpPr/>
        </xdr:nvCxnSpPr>
        <xdr:spPr>
          <a:xfrm flipH="1" flipV="1">
            <a:off x="10046392" y="21040111"/>
            <a:ext cx="8436" cy="179012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5" name="CuadroTexto 654">
            <a:extLst>
              <a:ext uri="{FF2B5EF4-FFF2-40B4-BE49-F238E27FC236}">
                <a16:creationId xmlns:a16="http://schemas.microsoft.com/office/drawing/2014/main" id="{0EA228EE-D41C-B4B3-4EAF-AC3890493551}"/>
              </a:ext>
            </a:extLst>
          </xdr:cNvPr>
          <xdr:cNvSpPr txBox="1"/>
        </xdr:nvSpPr>
        <xdr:spPr>
          <a:xfrm rot="2592221">
            <a:off x="11301090" y="21931513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56" name="Conector recto de flecha 655">
            <a:extLst>
              <a:ext uri="{FF2B5EF4-FFF2-40B4-BE49-F238E27FC236}">
                <a16:creationId xmlns:a16="http://schemas.microsoft.com/office/drawing/2014/main" id="{4977F73B-6E93-FF2B-0389-40EB6C599427}"/>
              </a:ext>
            </a:extLst>
          </xdr:cNvPr>
          <xdr:cNvCxnSpPr/>
        </xdr:nvCxnSpPr>
        <xdr:spPr>
          <a:xfrm>
            <a:off x="11132342" y="21728907"/>
            <a:ext cx="916781" cy="78581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57" name="CuadroTexto 656">
            <a:extLst>
              <a:ext uri="{FF2B5EF4-FFF2-40B4-BE49-F238E27FC236}">
                <a16:creationId xmlns:a16="http://schemas.microsoft.com/office/drawing/2014/main" id="{C633C5CB-3338-EECB-9CB1-707586EDCBAF}"/>
              </a:ext>
            </a:extLst>
          </xdr:cNvPr>
          <xdr:cNvSpPr txBox="1"/>
        </xdr:nvSpPr>
        <xdr:spPr>
          <a:xfrm rot="20561273">
            <a:off x="11453812" y="22609969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658" name="Imagen 657">
            <a:extLst>
              <a:ext uri="{FF2B5EF4-FFF2-40B4-BE49-F238E27FC236}">
                <a16:creationId xmlns:a16="http://schemas.microsoft.com/office/drawing/2014/main" id="{02DED6BD-10AF-60DA-3331-15222BD4C1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959577" y="23024819"/>
            <a:ext cx="1161733" cy="680525"/>
          </a:xfrm>
          <a:prstGeom prst="rect">
            <a:avLst/>
          </a:prstGeom>
        </xdr:spPr>
      </xdr:pic>
      <xdr:sp macro="" textlink="">
        <xdr:nvSpPr>
          <xdr:cNvPr id="659" name="CuadroTexto 658">
            <a:extLst>
              <a:ext uri="{FF2B5EF4-FFF2-40B4-BE49-F238E27FC236}">
                <a16:creationId xmlns:a16="http://schemas.microsoft.com/office/drawing/2014/main" id="{09B9A077-93CD-BB70-C4CF-93F6633C583B}"/>
              </a:ext>
            </a:extLst>
          </xdr:cNvPr>
          <xdr:cNvSpPr txBox="1"/>
        </xdr:nvSpPr>
        <xdr:spPr>
          <a:xfrm rot="315502">
            <a:off x="9858374" y="23524882"/>
            <a:ext cx="716204" cy="2606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660" name="CuadroTexto 659">
            <a:extLst>
              <a:ext uri="{FF2B5EF4-FFF2-40B4-BE49-F238E27FC236}">
                <a16:creationId xmlns:a16="http://schemas.microsoft.com/office/drawing/2014/main" id="{17AD0F55-1D27-1C69-3E44-44611A79B393}"/>
              </a:ext>
            </a:extLst>
          </xdr:cNvPr>
          <xdr:cNvSpPr txBox="1"/>
        </xdr:nvSpPr>
        <xdr:spPr>
          <a:xfrm rot="19578246">
            <a:off x="10560848" y="23300534"/>
            <a:ext cx="764936" cy="25538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1" name="Conector recto de flecha 660">
            <a:extLst>
              <a:ext uri="{FF2B5EF4-FFF2-40B4-BE49-F238E27FC236}">
                <a16:creationId xmlns:a16="http://schemas.microsoft.com/office/drawing/2014/main" id="{CD28EE94-2927-3E97-81F3-DAEB0356EAFE}"/>
              </a:ext>
            </a:extLst>
          </xdr:cNvPr>
          <xdr:cNvCxnSpPr/>
        </xdr:nvCxnSpPr>
        <xdr:spPr>
          <a:xfrm flipV="1">
            <a:off x="10590609" y="23157656"/>
            <a:ext cx="589360" cy="41076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123356</xdr:colOff>
      <xdr:row>138</xdr:row>
      <xdr:rowOff>17804</xdr:rowOff>
    </xdr:from>
    <xdr:to>
      <xdr:col>15</xdr:col>
      <xdr:colOff>583153</xdr:colOff>
      <xdr:row>149</xdr:row>
      <xdr:rowOff>160127</xdr:rowOff>
    </xdr:to>
    <xdr:grpSp>
      <xdr:nvGrpSpPr>
        <xdr:cNvPr id="662" name="Grupo 661">
          <a:extLst>
            <a:ext uri="{FF2B5EF4-FFF2-40B4-BE49-F238E27FC236}">
              <a16:creationId xmlns:a16="http://schemas.microsoft.com/office/drawing/2014/main" id="{FCD2DB44-9BF2-42F4-9841-95BD5CCF574A}"/>
            </a:ext>
          </a:extLst>
        </xdr:cNvPr>
        <xdr:cNvGrpSpPr/>
      </xdr:nvGrpSpPr>
      <xdr:grpSpPr>
        <a:xfrm>
          <a:off x="9953156" y="26306804"/>
          <a:ext cx="2841047" cy="2237823"/>
          <a:chOff x="9934106" y="25109375"/>
          <a:chExt cx="2453243" cy="2235143"/>
        </a:xfrm>
      </xdr:grpSpPr>
      <xdr:pic>
        <xdr:nvPicPr>
          <xdr:cNvPr id="663" name="Imagen 662">
            <a:extLst>
              <a:ext uri="{FF2B5EF4-FFF2-40B4-BE49-F238E27FC236}">
                <a16:creationId xmlns:a16="http://schemas.microsoft.com/office/drawing/2014/main" id="{527D38FA-E494-F860-12D0-CE2945FFA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980900" y="26671305"/>
            <a:ext cx="988990" cy="559872"/>
          </a:xfrm>
          <a:prstGeom prst="rect">
            <a:avLst/>
          </a:prstGeom>
        </xdr:spPr>
      </xdr:pic>
      <xdr:pic>
        <xdr:nvPicPr>
          <xdr:cNvPr id="664" name="Imagen 663">
            <a:extLst>
              <a:ext uri="{FF2B5EF4-FFF2-40B4-BE49-F238E27FC236}">
                <a16:creationId xmlns:a16="http://schemas.microsoft.com/office/drawing/2014/main" id="{93198425-292E-766C-CF92-C2CEB890CA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047683" y="25126767"/>
            <a:ext cx="2339666" cy="1375864"/>
          </a:xfrm>
          <a:prstGeom prst="rect">
            <a:avLst/>
          </a:prstGeom>
        </xdr:spPr>
      </xdr:pic>
      <xdr:sp macro="" textlink="">
        <xdr:nvSpPr>
          <xdr:cNvPr id="665" name="CuadroTexto 664">
            <a:extLst>
              <a:ext uri="{FF2B5EF4-FFF2-40B4-BE49-F238E27FC236}">
                <a16:creationId xmlns:a16="http://schemas.microsoft.com/office/drawing/2014/main" id="{9EBA126E-9F67-12F5-3A8C-585BA6EF227D}"/>
              </a:ext>
            </a:extLst>
          </xdr:cNvPr>
          <xdr:cNvSpPr txBox="1"/>
        </xdr:nvSpPr>
        <xdr:spPr>
          <a:xfrm rot="19724406">
            <a:off x="9934106" y="25109375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66" name="Conector recto de flecha 665">
            <a:extLst>
              <a:ext uri="{FF2B5EF4-FFF2-40B4-BE49-F238E27FC236}">
                <a16:creationId xmlns:a16="http://schemas.microsoft.com/office/drawing/2014/main" id="{2606327E-6ED1-0BEE-067E-4CFD0BB15831}"/>
              </a:ext>
            </a:extLst>
          </xdr:cNvPr>
          <xdr:cNvCxnSpPr/>
        </xdr:nvCxnSpPr>
        <xdr:spPr>
          <a:xfrm flipV="1">
            <a:off x="9988788" y="25131629"/>
            <a:ext cx="729953" cy="43256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7" name="CuadroTexto 666">
            <a:extLst>
              <a:ext uri="{FF2B5EF4-FFF2-40B4-BE49-F238E27FC236}">
                <a16:creationId xmlns:a16="http://schemas.microsoft.com/office/drawing/2014/main" id="{84378555-0D09-9CF2-B53B-88F9F3693415}"/>
              </a:ext>
            </a:extLst>
          </xdr:cNvPr>
          <xdr:cNvSpPr txBox="1"/>
        </xdr:nvSpPr>
        <xdr:spPr>
          <a:xfrm rot="1585817">
            <a:off x="10231690" y="26013659"/>
            <a:ext cx="748785" cy="2536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68" name="Conector recto de flecha 667">
            <a:extLst>
              <a:ext uri="{FF2B5EF4-FFF2-40B4-BE49-F238E27FC236}">
                <a16:creationId xmlns:a16="http://schemas.microsoft.com/office/drawing/2014/main" id="{8846C982-237C-A0B7-5AD1-4A707CACBC54}"/>
              </a:ext>
            </a:extLst>
          </xdr:cNvPr>
          <xdr:cNvCxnSpPr/>
        </xdr:nvCxnSpPr>
        <xdr:spPr>
          <a:xfrm>
            <a:off x="10006592" y="25768049"/>
            <a:ext cx="1640169" cy="80650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69" name="CuadroTexto 668">
            <a:extLst>
              <a:ext uri="{FF2B5EF4-FFF2-40B4-BE49-F238E27FC236}">
                <a16:creationId xmlns:a16="http://schemas.microsoft.com/office/drawing/2014/main" id="{5181D39E-3D62-9923-2C10-0DBA1846957F}"/>
              </a:ext>
            </a:extLst>
          </xdr:cNvPr>
          <xdr:cNvSpPr txBox="1"/>
        </xdr:nvSpPr>
        <xdr:spPr>
          <a:xfrm rot="19724406">
            <a:off x="10382248" y="27091824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0" name="Conector recto de flecha 669">
            <a:extLst>
              <a:ext uri="{FF2B5EF4-FFF2-40B4-BE49-F238E27FC236}">
                <a16:creationId xmlns:a16="http://schemas.microsoft.com/office/drawing/2014/main" id="{5185016A-2A6A-192B-E852-F62D78F62DA1}"/>
              </a:ext>
            </a:extLst>
          </xdr:cNvPr>
          <xdr:cNvCxnSpPr/>
        </xdr:nvCxnSpPr>
        <xdr:spPr>
          <a:xfrm flipV="1">
            <a:off x="10375696" y="26969357"/>
            <a:ext cx="625676" cy="32555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1" name="CuadroTexto 670">
            <a:extLst>
              <a:ext uri="{FF2B5EF4-FFF2-40B4-BE49-F238E27FC236}">
                <a16:creationId xmlns:a16="http://schemas.microsoft.com/office/drawing/2014/main" id="{42D87400-66A3-0A1F-4B90-E9B8CF3FA4E4}"/>
              </a:ext>
            </a:extLst>
          </xdr:cNvPr>
          <xdr:cNvSpPr txBox="1"/>
        </xdr:nvSpPr>
        <xdr:spPr>
          <a:xfrm rot="1109467">
            <a:off x="10463644" y="26533927"/>
            <a:ext cx="718926" cy="2526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</xdr:grpSp>
    <xdr:clientData/>
  </xdr:twoCellAnchor>
  <xdr:twoCellAnchor>
    <xdr:from>
      <xdr:col>12</xdr:col>
      <xdr:colOff>13299</xdr:colOff>
      <xdr:row>158</xdr:row>
      <xdr:rowOff>74633</xdr:rowOff>
    </xdr:from>
    <xdr:to>
      <xdr:col>15</xdr:col>
      <xdr:colOff>79698</xdr:colOff>
      <xdr:row>174</xdr:row>
      <xdr:rowOff>21560</xdr:rowOff>
    </xdr:to>
    <xdr:grpSp>
      <xdr:nvGrpSpPr>
        <xdr:cNvPr id="672" name="Grupo 671">
          <a:extLst>
            <a:ext uri="{FF2B5EF4-FFF2-40B4-BE49-F238E27FC236}">
              <a16:creationId xmlns:a16="http://schemas.microsoft.com/office/drawing/2014/main" id="{357DBD03-9C15-4C3B-8BC5-752FEDFD6D12}"/>
            </a:ext>
          </a:extLst>
        </xdr:cNvPr>
        <xdr:cNvGrpSpPr/>
      </xdr:nvGrpSpPr>
      <xdr:grpSpPr>
        <a:xfrm>
          <a:off x="9738324" y="30173633"/>
          <a:ext cx="2552424" cy="2994927"/>
          <a:chOff x="9713250" y="29660449"/>
          <a:chExt cx="2165786" cy="3049787"/>
        </a:xfrm>
      </xdr:grpSpPr>
      <xdr:pic>
        <xdr:nvPicPr>
          <xdr:cNvPr id="673" name="Imagen 672">
            <a:extLst>
              <a:ext uri="{FF2B5EF4-FFF2-40B4-BE49-F238E27FC236}">
                <a16:creationId xmlns:a16="http://schemas.microsoft.com/office/drawing/2014/main" id="{19A78848-94CD-0A80-14B0-A5BA9D28F0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0014185" y="29721887"/>
            <a:ext cx="1864851" cy="2897399"/>
          </a:xfrm>
          <a:prstGeom prst="rect">
            <a:avLst/>
          </a:prstGeom>
        </xdr:spPr>
      </xdr:pic>
      <xdr:sp macro="" textlink="">
        <xdr:nvSpPr>
          <xdr:cNvPr id="674" name="CuadroTexto 673">
            <a:extLst>
              <a:ext uri="{FF2B5EF4-FFF2-40B4-BE49-F238E27FC236}">
                <a16:creationId xmlns:a16="http://schemas.microsoft.com/office/drawing/2014/main" id="{82E7B0CA-209D-7494-81DD-73C306567D51}"/>
              </a:ext>
            </a:extLst>
          </xdr:cNvPr>
          <xdr:cNvSpPr txBox="1"/>
        </xdr:nvSpPr>
        <xdr:spPr>
          <a:xfrm rot="20562973">
            <a:off x="10465299" y="31575679"/>
            <a:ext cx="720573" cy="2650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75" name="Conector recto de flecha 674">
            <a:extLst>
              <a:ext uri="{FF2B5EF4-FFF2-40B4-BE49-F238E27FC236}">
                <a16:creationId xmlns:a16="http://schemas.microsoft.com/office/drawing/2014/main" id="{40E16076-1EE9-D32C-02D3-013C172AE5A1}"/>
              </a:ext>
            </a:extLst>
          </xdr:cNvPr>
          <xdr:cNvCxnSpPr/>
        </xdr:nvCxnSpPr>
        <xdr:spPr>
          <a:xfrm flipV="1">
            <a:off x="10023445" y="31527011"/>
            <a:ext cx="1721491" cy="52274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6" name="CuadroTexto 675">
            <a:extLst>
              <a:ext uri="{FF2B5EF4-FFF2-40B4-BE49-F238E27FC236}">
                <a16:creationId xmlns:a16="http://schemas.microsoft.com/office/drawing/2014/main" id="{F311FD1C-D601-E2B5-9F82-49078D686889}"/>
              </a:ext>
            </a:extLst>
          </xdr:cNvPr>
          <xdr:cNvSpPr txBox="1"/>
        </xdr:nvSpPr>
        <xdr:spPr>
          <a:xfrm rot="16200000">
            <a:off x="9465989" y="30635594"/>
            <a:ext cx="759692" cy="2651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77" name="Conector recto de flecha 676">
            <a:extLst>
              <a:ext uri="{FF2B5EF4-FFF2-40B4-BE49-F238E27FC236}">
                <a16:creationId xmlns:a16="http://schemas.microsoft.com/office/drawing/2014/main" id="{BAB9EC42-14AF-D2F2-DC3D-DFB538A5FE27}"/>
              </a:ext>
            </a:extLst>
          </xdr:cNvPr>
          <xdr:cNvCxnSpPr/>
        </xdr:nvCxnSpPr>
        <xdr:spPr>
          <a:xfrm flipV="1">
            <a:off x="9940990" y="30278939"/>
            <a:ext cx="4265" cy="10369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78" name="CuadroTexto 677">
            <a:extLst>
              <a:ext uri="{FF2B5EF4-FFF2-40B4-BE49-F238E27FC236}">
                <a16:creationId xmlns:a16="http://schemas.microsoft.com/office/drawing/2014/main" id="{D303A9F3-FE70-C04F-583A-6778B96785D9}"/>
              </a:ext>
            </a:extLst>
          </xdr:cNvPr>
          <xdr:cNvSpPr txBox="1"/>
        </xdr:nvSpPr>
        <xdr:spPr>
          <a:xfrm rot="16200000">
            <a:off x="9525187" y="32199728"/>
            <a:ext cx="759692" cy="2613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79" name="CuadroTexto 678">
            <a:extLst>
              <a:ext uri="{FF2B5EF4-FFF2-40B4-BE49-F238E27FC236}">
                <a16:creationId xmlns:a16="http://schemas.microsoft.com/office/drawing/2014/main" id="{4CA4D8AA-325C-2431-500A-8035FD6741AC}"/>
              </a:ext>
            </a:extLst>
          </xdr:cNvPr>
          <xdr:cNvSpPr txBox="1"/>
        </xdr:nvSpPr>
        <xdr:spPr>
          <a:xfrm rot="20562973">
            <a:off x="10443970" y="29706652"/>
            <a:ext cx="720573" cy="2667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0" name="Conector recto de flecha 679">
            <a:extLst>
              <a:ext uri="{FF2B5EF4-FFF2-40B4-BE49-F238E27FC236}">
                <a16:creationId xmlns:a16="http://schemas.microsoft.com/office/drawing/2014/main" id="{91B20B7E-DD1F-E92C-14DB-1D8E16AD6832}"/>
              </a:ext>
            </a:extLst>
          </xdr:cNvPr>
          <xdr:cNvCxnSpPr/>
        </xdr:nvCxnSpPr>
        <xdr:spPr>
          <a:xfrm flipV="1">
            <a:off x="10002116" y="29660449"/>
            <a:ext cx="1721491" cy="52361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69873</xdr:colOff>
      <xdr:row>179</xdr:row>
      <xdr:rowOff>38572</xdr:rowOff>
    </xdr:from>
    <xdr:to>
      <xdr:col>14</xdr:col>
      <xdr:colOff>115780</xdr:colOff>
      <xdr:row>187</xdr:row>
      <xdr:rowOff>96883</xdr:rowOff>
    </xdr:to>
    <xdr:grpSp>
      <xdr:nvGrpSpPr>
        <xdr:cNvPr id="681" name="Grupo 680">
          <a:extLst>
            <a:ext uri="{FF2B5EF4-FFF2-40B4-BE49-F238E27FC236}">
              <a16:creationId xmlns:a16="http://schemas.microsoft.com/office/drawing/2014/main" id="{2FF7F509-9A7E-4BA0-B60B-38CDF6C4B7CD}"/>
            </a:ext>
          </a:extLst>
        </xdr:cNvPr>
        <xdr:cNvGrpSpPr/>
      </xdr:nvGrpSpPr>
      <xdr:grpSpPr>
        <a:xfrm>
          <a:off x="9794898" y="34138072"/>
          <a:ext cx="1817557" cy="1582311"/>
          <a:chOff x="9814877" y="32793512"/>
          <a:chExt cx="1820029" cy="1615184"/>
        </a:xfrm>
      </xdr:grpSpPr>
      <xdr:pic>
        <xdr:nvPicPr>
          <xdr:cNvPr id="682" name="Imagen 681">
            <a:extLst>
              <a:ext uri="{FF2B5EF4-FFF2-40B4-BE49-F238E27FC236}">
                <a16:creationId xmlns:a16="http://schemas.microsoft.com/office/drawing/2014/main" id="{1A1ED140-4493-7DCF-8246-24476E20EB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141403" y="33100377"/>
            <a:ext cx="1493503" cy="1308319"/>
          </a:xfrm>
          <a:prstGeom prst="rect">
            <a:avLst/>
          </a:prstGeom>
        </xdr:spPr>
      </xdr:pic>
      <xdr:sp macro="" textlink="">
        <xdr:nvSpPr>
          <xdr:cNvPr id="683" name="CuadroTexto 682">
            <a:extLst>
              <a:ext uri="{FF2B5EF4-FFF2-40B4-BE49-F238E27FC236}">
                <a16:creationId xmlns:a16="http://schemas.microsoft.com/office/drawing/2014/main" id="{DB3E2F1A-AD51-1909-CED0-A10A907E32C4}"/>
              </a:ext>
            </a:extLst>
          </xdr:cNvPr>
          <xdr:cNvSpPr txBox="1"/>
        </xdr:nvSpPr>
        <xdr:spPr>
          <a:xfrm>
            <a:off x="10522378" y="32793512"/>
            <a:ext cx="720236" cy="264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84" name="Conector recto de flecha 683">
            <a:extLst>
              <a:ext uri="{FF2B5EF4-FFF2-40B4-BE49-F238E27FC236}">
                <a16:creationId xmlns:a16="http://schemas.microsoft.com/office/drawing/2014/main" id="{AE04E3F4-CD4A-9DCC-5CBA-C3AAB0561B8A}"/>
              </a:ext>
            </a:extLst>
          </xdr:cNvPr>
          <xdr:cNvCxnSpPr/>
        </xdr:nvCxnSpPr>
        <xdr:spPr>
          <a:xfrm flipV="1">
            <a:off x="10142140" y="33017576"/>
            <a:ext cx="1462364" cy="169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85" name="CuadroTexto 684">
            <a:extLst>
              <a:ext uri="{FF2B5EF4-FFF2-40B4-BE49-F238E27FC236}">
                <a16:creationId xmlns:a16="http://schemas.microsoft.com/office/drawing/2014/main" id="{AB39C970-6239-B5EF-792B-D78BFD088F01}"/>
              </a:ext>
            </a:extLst>
          </xdr:cNvPr>
          <xdr:cNvSpPr txBox="1"/>
        </xdr:nvSpPr>
        <xdr:spPr>
          <a:xfrm rot="16200000">
            <a:off x="9573397" y="33628756"/>
            <a:ext cx="736807" cy="2538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86" name="Conector recto de flecha 685">
            <a:extLst>
              <a:ext uri="{FF2B5EF4-FFF2-40B4-BE49-F238E27FC236}">
                <a16:creationId xmlns:a16="http://schemas.microsoft.com/office/drawing/2014/main" id="{47287C35-6997-0493-903C-CA4DFCBC8CA3}"/>
              </a:ext>
            </a:extLst>
          </xdr:cNvPr>
          <xdr:cNvCxnSpPr/>
        </xdr:nvCxnSpPr>
        <xdr:spPr>
          <a:xfrm flipV="1">
            <a:off x="10033968" y="33112099"/>
            <a:ext cx="0" cy="1279695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1340</xdr:colOff>
      <xdr:row>263</xdr:row>
      <xdr:rowOff>100311</xdr:rowOff>
    </xdr:from>
    <xdr:to>
      <xdr:col>15</xdr:col>
      <xdr:colOff>1099533</xdr:colOff>
      <xdr:row>277</xdr:row>
      <xdr:rowOff>164443</xdr:rowOff>
    </xdr:to>
    <xdr:grpSp>
      <xdr:nvGrpSpPr>
        <xdr:cNvPr id="687" name="Grupo 686">
          <a:extLst>
            <a:ext uri="{FF2B5EF4-FFF2-40B4-BE49-F238E27FC236}">
              <a16:creationId xmlns:a16="http://schemas.microsoft.com/office/drawing/2014/main" id="{F878B773-915F-4771-84D6-72C9984EE09D}"/>
            </a:ext>
          </a:extLst>
        </xdr:cNvPr>
        <xdr:cNvGrpSpPr/>
      </xdr:nvGrpSpPr>
      <xdr:grpSpPr>
        <a:xfrm>
          <a:off x="9831140" y="50201811"/>
          <a:ext cx="3479443" cy="2731132"/>
          <a:chOff x="9916865" y="45277386"/>
          <a:chExt cx="3088918" cy="2726898"/>
        </a:xfrm>
      </xdr:grpSpPr>
      <xdr:sp macro="" textlink="">
        <xdr:nvSpPr>
          <xdr:cNvPr id="688" name="CuadroTexto 687">
            <a:extLst>
              <a:ext uri="{FF2B5EF4-FFF2-40B4-BE49-F238E27FC236}">
                <a16:creationId xmlns:a16="http://schemas.microsoft.com/office/drawing/2014/main" id="{04826CED-5B3E-47F2-2019-6BE8958F68F4}"/>
              </a:ext>
            </a:extLst>
          </xdr:cNvPr>
          <xdr:cNvSpPr txBox="1"/>
        </xdr:nvSpPr>
        <xdr:spPr>
          <a:xfrm>
            <a:off x="12068900" y="47336762"/>
            <a:ext cx="717864" cy="2627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15cm</a:t>
            </a:r>
          </a:p>
        </xdr:txBody>
      </xdr:sp>
      <xdr:pic>
        <xdr:nvPicPr>
          <xdr:cNvPr id="689" name="Imagen 688">
            <a:extLst>
              <a:ext uri="{FF2B5EF4-FFF2-40B4-BE49-F238E27FC236}">
                <a16:creationId xmlns:a16="http://schemas.microsoft.com/office/drawing/2014/main" id="{E7D688BA-3FDB-E6A3-C616-12EB2F0EFE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0181886" y="47142228"/>
            <a:ext cx="1728301" cy="862056"/>
          </a:xfrm>
          <a:prstGeom prst="rect">
            <a:avLst/>
          </a:prstGeom>
        </xdr:spPr>
      </xdr:pic>
      <xdr:pic>
        <xdr:nvPicPr>
          <xdr:cNvPr id="690" name="Imagen 689">
            <a:extLst>
              <a:ext uri="{FF2B5EF4-FFF2-40B4-BE49-F238E27FC236}">
                <a16:creationId xmlns:a16="http://schemas.microsoft.com/office/drawing/2014/main" id="{D17F0D84-9BD2-630E-221E-7DD3ED6E20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1996301" y="47543625"/>
            <a:ext cx="835867" cy="333052"/>
          </a:xfrm>
          <a:prstGeom prst="rect">
            <a:avLst/>
          </a:prstGeom>
        </xdr:spPr>
      </xdr:pic>
      <xdr:sp macro="" textlink="">
        <xdr:nvSpPr>
          <xdr:cNvPr id="691" name="CuadroTexto 690">
            <a:extLst>
              <a:ext uri="{FF2B5EF4-FFF2-40B4-BE49-F238E27FC236}">
                <a16:creationId xmlns:a16="http://schemas.microsoft.com/office/drawing/2014/main" id="{B1F8E5CB-CAE8-2FE1-84C7-6AC79E669B7F}"/>
              </a:ext>
            </a:extLst>
          </xdr:cNvPr>
          <xdr:cNvSpPr txBox="1"/>
        </xdr:nvSpPr>
        <xdr:spPr>
          <a:xfrm>
            <a:off x="12287919" y="45288056"/>
            <a:ext cx="717864" cy="2639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pic>
        <xdr:nvPicPr>
          <xdr:cNvPr id="692" name="Imagen 691">
            <a:extLst>
              <a:ext uri="{FF2B5EF4-FFF2-40B4-BE49-F238E27FC236}">
                <a16:creationId xmlns:a16="http://schemas.microsoft.com/office/drawing/2014/main" id="{C298E261-BB80-9CA3-2C56-92DBFB5B3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0199267" y="45491400"/>
            <a:ext cx="1747463" cy="1107088"/>
          </a:xfrm>
          <a:prstGeom prst="rect">
            <a:avLst/>
          </a:prstGeom>
        </xdr:spPr>
      </xdr:pic>
      <xdr:sp macro="" textlink="">
        <xdr:nvSpPr>
          <xdr:cNvPr id="693" name="CuadroTexto 692">
            <a:extLst>
              <a:ext uri="{FF2B5EF4-FFF2-40B4-BE49-F238E27FC236}">
                <a16:creationId xmlns:a16="http://schemas.microsoft.com/office/drawing/2014/main" id="{2A9F2EC5-2CD5-DCA0-7B4E-CB628934B6C0}"/>
              </a:ext>
            </a:extLst>
          </xdr:cNvPr>
          <xdr:cNvSpPr txBox="1"/>
        </xdr:nvSpPr>
        <xdr:spPr>
          <a:xfrm rot="21182115">
            <a:off x="10612743" y="45277386"/>
            <a:ext cx="721227" cy="26339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4" name="Conector recto de flecha 693">
            <a:extLst>
              <a:ext uri="{FF2B5EF4-FFF2-40B4-BE49-F238E27FC236}">
                <a16:creationId xmlns:a16="http://schemas.microsoft.com/office/drawing/2014/main" id="{5EE06D1D-1AC6-8E37-FA67-E45F40724100}"/>
              </a:ext>
            </a:extLst>
          </xdr:cNvPr>
          <xdr:cNvCxnSpPr/>
        </xdr:nvCxnSpPr>
        <xdr:spPr>
          <a:xfrm rot="21182115">
            <a:off x="10217422" y="45502961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5" name="CuadroTexto 694">
            <a:extLst>
              <a:ext uri="{FF2B5EF4-FFF2-40B4-BE49-F238E27FC236}">
                <a16:creationId xmlns:a16="http://schemas.microsoft.com/office/drawing/2014/main" id="{8C342594-7052-1F2C-B058-55AEEDAC7FF2}"/>
              </a:ext>
            </a:extLst>
          </xdr:cNvPr>
          <xdr:cNvSpPr txBox="1"/>
        </xdr:nvSpPr>
        <xdr:spPr>
          <a:xfrm rot="16200000">
            <a:off x="9673589" y="45998585"/>
            <a:ext cx="74223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696" name="CuadroTexto 695">
            <a:extLst>
              <a:ext uri="{FF2B5EF4-FFF2-40B4-BE49-F238E27FC236}">
                <a16:creationId xmlns:a16="http://schemas.microsoft.com/office/drawing/2014/main" id="{CE34C243-362E-F189-2119-A0D3B1D9D8DA}"/>
              </a:ext>
            </a:extLst>
          </xdr:cNvPr>
          <xdr:cNvSpPr txBox="1"/>
        </xdr:nvSpPr>
        <xdr:spPr>
          <a:xfrm rot="16200000">
            <a:off x="11819243" y="45835971"/>
            <a:ext cx="743424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697" name="Conector recto de flecha 696">
            <a:extLst>
              <a:ext uri="{FF2B5EF4-FFF2-40B4-BE49-F238E27FC236}">
                <a16:creationId xmlns:a16="http://schemas.microsoft.com/office/drawing/2014/main" id="{5712CC65-C680-DDAA-A4D9-AB4BA7F7628C}"/>
              </a:ext>
            </a:extLst>
          </xdr:cNvPr>
          <xdr:cNvCxnSpPr/>
        </xdr:nvCxnSpPr>
        <xdr:spPr>
          <a:xfrm flipV="1">
            <a:off x="10139362" y="45674999"/>
            <a:ext cx="442" cy="902549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98" name="CuadroTexto 697">
            <a:extLst>
              <a:ext uri="{FF2B5EF4-FFF2-40B4-BE49-F238E27FC236}">
                <a16:creationId xmlns:a16="http://schemas.microsoft.com/office/drawing/2014/main" id="{515482EC-EC4A-6009-3520-35092712A962}"/>
              </a:ext>
            </a:extLst>
          </xdr:cNvPr>
          <xdr:cNvSpPr txBox="1"/>
        </xdr:nvSpPr>
        <xdr:spPr>
          <a:xfrm rot="20269842">
            <a:off x="10502070" y="47053093"/>
            <a:ext cx="721227" cy="26380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699" name="Conector recto de flecha 698">
            <a:extLst>
              <a:ext uri="{FF2B5EF4-FFF2-40B4-BE49-F238E27FC236}">
                <a16:creationId xmlns:a16="http://schemas.microsoft.com/office/drawing/2014/main" id="{A4275BAC-8B8E-B75A-26FB-1952EEFAAEAD}"/>
              </a:ext>
            </a:extLst>
          </xdr:cNvPr>
          <xdr:cNvCxnSpPr/>
        </xdr:nvCxnSpPr>
        <xdr:spPr>
          <a:xfrm rot="20269842">
            <a:off x="10106749" y="47277426"/>
            <a:ext cx="1429712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00" name="Conector recto de flecha 699">
            <a:extLst>
              <a:ext uri="{FF2B5EF4-FFF2-40B4-BE49-F238E27FC236}">
                <a16:creationId xmlns:a16="http://schemas.microsoft.com/office/drawing/2014/main" id="{FDB0444F-CC59-3D1A-032E-BF19F20FC275}"/>
              </a:ext>
            </a:extLst>
          </xdr:cNvPr>
          <xdr:cNvCxnSpPr/>
        </xdr:nvCxnSpPr>
        <xdr:spPr>
          <a:xfrm flipV="1">
            <a:off x="12285611" y="45540364"/>
            <a:ext cx="442" cy="90299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01" name="Imagen 700">
            <a:extLst>
              <a:ext uri="{FF2B5EF4-FFF2-40B4-BE49-F238E27FC236}">
                <a16:creationId xmlns:a16="http://schemas.microsoft.com/office/drawing/2014/main" id="{1FCF6E23-A1AA-B843-254C-98F89E504D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363673" y="45539024"/>
            <a:ext cx="479464" cy="936577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285</xdr:row>
      <xdr:rowOff>50663</xdr:rowOff>
    </xdr:from>
    <xdr:to>
      <xdr:col>15</xdr:col>
      <xdr:colOff>943994</xdr:colOff>
      <xdr:row>292</xdr:row>
      <xdr:rowOff>38176</xdr:rowOff>
    </xdr:to>
    <xdr:grpSp>
      <xdr:nvGrpSpPr>
        <xdr:cNvPr id="702" name="Grupo 701">
          <a:extLst>
            <a:ext uri="{FF2B5EF4-FFF2-40B4-BE49-F238E27FC236}">
              <a16:creationId xmlns:a16="http://schemas.microsoft.com/office/drawing/2014/main" id="{E040177B-9C9A-40B3-840A-5642F0D12FFF}"/>
            </a:ext>
          </a:extLst>
        </xdr:cNvPr>
        <xdr:cNvGrpSpPr/>
      </xdr:nvGrpSpPr>
      <xdr:grpSpPr>
        <a:xfrm>
          <a:off x="9829800" y="54343163"/>
          <a:ext cx="3325244" cy="1321013"/>
          <a:chOff x="9822656" y="49368050"/>
          <a:chExt cx="3084625" cy="1464074"/>
        </a:xfrm>
      </xdr:grpSpPr>
      <xdr:pic>
        <xdr:nvPicPr>
          <xdr:cNvPr id="703" name="Imagen 702">
            <a:extLst>
              <a:ext uri="{FF2B5EF4-FFF2-40B4-BE49-F238E27FC236}">
                <a16:creationId xmlns:a16="http://schemas.microsoft.com/office/drawing/2014/main" id="{C042F5A8-87F7-AA5C-0874-98E60E22E2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128701" y="49568686"/>
            <a:ext cx="1647535" cy="1263438"/>
          </a:xfrm>
          <a:prstGeom prst="rect">
            <a:avLst/>
          </a:prstGeom>
        </xdr:spPr>
      </xdr:pic>
      <xdr:sp macro="" textlink="">
        <xdr:nvSpPr>
          <xdr:cNvPr id="704" name="CuadroTexto 703">
            <a:extLst>
              <a:ext uri="{FF2B5EF4-FFF2-40B4-BE49-F238E27FC236}">
                <a16:creationId xmlns:a16="http://schemas.microsoft.com/office/drawing/2014/main" id="{892C03BA-DB7D-E4ED-B61C-A3F5EE97B8B0}"/>
              </a:ext>
            </a:extLst>
          </xdr:cNvPr>
          <xdr:cNvSpPr txBox="1"/>
        </xdr:nvSpPr>
        <xdr:spPr>
          <a:xfrm rot="307280">
            <a:off x="12189417" y="49368050"/>
            <a:ext cx="717864" cy="2670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05" name="CuadroTexto 704">
            <a:extLst>
              <a:ext uri="{FF2B5EF4-FFF2-40B4-BE49-F238E27FC236}">
                <a16:creationId xmlns:a16="http://schemas.microsoft.com/office/drawing/2014/main" id="{E2697974-F101-D387-5B73-CDBF19A2E020}"/>
              </a:ext>
            </a:extLst>
          </xdr:cNvPr>
          <xdr:cNvSpPr txBox="1"/>
        </xdr:nvSpPr>
        <xdr:spPr>
          <a:xfrm rot="20702659">
            <a:off x="10416744" y="49419173"/>
            <a:ext cx="721227" cy="266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06" name="Conector recto de flecha 705">
            <a:extLst>
              <a:ext uri="{FF2B5EF4-FFF2-40B4-BE49-F238E27FC236}">
                <a16:creationId xmlns:a16="http://schemas.microsoft.com/office/drawing/2014/main" id="{6C81BE9B-2C45-BEF8-7D09-A2F144395E93}"/>
              </a:ext>
            </a:extLst>
          </xdr:cNvPr>
          <xdr:cNvCxnSpPr/>
        </xdr:nvCxnSpPr>
        <xdr:spPr>
          <a:xfrm flipV="1">
            <a:off x="10127354" y="49488254"/>
            <a:ext cx="1273107" cy="32252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07" name="CuadroTexto 706">
            <a:extLst>
              <a:ext uri="{FF2B5EF4-FFF2-40B4-BE49-F238E27FC236}">
                <a16:creationId xmlns:a16="http://schemas.microsoft.com/office/drawing/2014/main" id="{78C66695-381E-2774-5818-E9BB26CE8450}"/>
              </a:ext>
            </a:extLst>
          </xdr:cNvPr>
          <xdr:cNvSpPr txBox="1"/>
        </xdr:nvSpPr>
        <xdr:spPr>
          <a:xfrm rot="16200000">
            <a:off x="9586184" y="50236721"/>
            <a:ext cx="728626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sp macro="" textlink="">
        <xdr:nvSpPr>
          <xdr:cNvPr id="708" name="CuadroTexto 707">
            <a:extLst>
              <a:ext uri="{FF2B5EF4-FFF2-40B4-BE49-F238E27FC236}">
                <a16:creationId xmlns:a16="http://schemas.microsoft.com/office/drawing/2014/main" id="{2222B5D9-9455-8632-BFAD-E854FA348DC6}"/>
              </a:ext>
            </a:extLst>
          </xdr:cNvPr>
          <xdr:cNvSpPr txBox="1"/>
        </xdr:nvSpPr>
        <xdr:spPr>
          <a:xfrm rot="16200000">
            <a:off x="11731157" y="49879502"/>
            <a:ext cx="729817" cy="2556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09" name="Conector recto de flecha 708">
            <a:extLst>
              <a:ext uri="{FF2B5EF4-FFF2-40B4-BE49-F238E27FC236}">
                <a16:creationId xmlns:a16="http://schemas.microsoft.com/office/drawing/2014/main" id="{C8A6F7F4-8EC0-14DC-8D83-3B797725A33D}"/>
              </a:ext>
            </a:extLst>
          </xdr:cNvPr>
          <xdr:cNvCxnSpPr/>
        </xdr:nvCxnSpPr>
        <xdr:spPr>
          <a:xfrm flipV="1">
            <a:off x="10045153" y="49921393"/>
            <a:ext cx="442" cy="887487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10" name="Conector recto de flecha 709">
            <a:extLst>
              <a:ext uri="{FF2B5EF4-FFF2-40B4-BE49-F238E27FC236}">
                <a16:creationId xmlns:a16="http://schemas.microsoft.com/office/drawing/2014/main" id="{A660BDC1-406A-C931-A4C2-ECF8923D4AA2}"/>
              </a:ext>
            </a:extLst>
          </xdr:cNvPr>
          <xdr:cNvCxnSpPr/>
        </xdr:nvCxnSpPr>
        <xdr:spPr>
          <a:xfrm flipV="1">
            <a:off x="12183521" y="49583428"/>
            <a:ext cx="7643" cy="9184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1" name="Imagen 710">
            <a:extLst>
              <a:ext uri="{FF2B5EF4-FFF2-40B4-BE49-F238E27FC236}">
                <a16:creationId xmlns:a16="http://schemas.microsoft.com/office/drawing/2014/main" id="{403E697B-59D5-F1D8-2B95-D7F0E65426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2294771" y="49574865"/>
            <a:ext cx="504017" cy="94501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14005</xdr:colOff>
      <xdr:row>305</xdr:row>
      <xdr:rowOff>89855</xdr:rowOff>
    </xdr:from>
    <xdr:to>
      <xdr:col>15</xdr:col>
      <xdr:colOff>94390</xdr:colOff>
      <xdr:row>313</xdr:row>
      <xdr:rowOff>135206</xdr:rowOff>
    </xdr:to>
    <xdr:grpSp>
      <xdr:nvGrpSpPr>
        <xdr:cNvPr id="712" name="Grupo 711">
          <a:extLst>
            <a:ext uri="{FF2B5EF4-FFF2-40B4-BE49-F238E27FC236}">
              <a16:creationId xmlns:a16="http://schemas.microsoft.com/office/drawing/2014/main" id="{C0849B06-D445-4148-BDE4-677289DE7CA4}"/>
            </a:ext>
          </a:extLst>
        </xdr:cNvPr>
        <xdr:cNvGrpSpPr/>
      </xdr:nvGrpSpPr>
      <xdr:grpSpPr>
        <a:xfrm>
          <a:off x="9843805" y="58192355"/>
          <a:ext cx="2461635" cy="1569351"/>
          <a:chOff x="9844462" y="53972293"/>
          <a:chExt cx="2074066" cy="1564696"/>
        </a:xfrm>
      </xdr:grpSpPr>
      <xdr:sp macro="" textlink="">
        <xdr:nvSpPr>
          <xdr:cNvPr id="713" name="CuadroTexto 712">
            <a:extLst>
              <a:ext uri="{FF2B5EF4-FFF2-40B4-BE49-F238E27FC236}">
                <a16:creationId xmlns:a16="http://schemas.microsoft.com/office/drawing/2014/main" id="{EA31682A-3C65-137C-EE56-36339BA38025}"/>
              </a:ext>
            </a:extLst>
          </xdr:cNvPr>
          <xdr:cNvSpPr txBox="1"/>
        </xdr:nvSpPr>
        <xdr:spPr>
          <a:xfrm>
            <a:off x="10551235" y="55273134"/>
            <a:ext cx="723741" cy="26385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14" name="Conector recto de flecha 713">
            <a:extLst>
              <a:ext uri="{FF2B5EF4-FFF2-40B4-BE49-F238E27FC236}">
                <a16:creationId xmlns:a16="http://schemas.microsoft.com/office/drawing/2014/main" id="{0A2AB8DE-4344-D2B5-B474-B5FD0E15B0E4}"/>
              </a:ext>
            </a:extLst>
          </xdr:cNvPr>
          <xdr:cNvCxnSpPr/>
        </xdr:nvCxnSpPr>
        <xdr:spPr>
          <a:xfrm>
            <a:off x="10154536" y="55500776"/>
            <a:ext cx="1431846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5" name="CuadroTexto 714">
            <a:extLst>
              <a:ext uri="{FF2B5EF4-FFF2-40B4-BE49-F238E27FC236}">
                <a16:creationId xmlns:a16="http://schemas.microsoft.com/office/drawing/2014/main" id="{14EA665E-751E-C2AC-0A26-2EBB979D480E}"/>
              </a:ext>
            </a:extLst>
          </xdr:cNvPr>
          <xdr:cNvSpPr txBox="1"/>
        </xdr:nvSpPr>
        <xdr:spPr>
          <a:xfrm rot="16200000">
            <a:off x="11418516" y="54497925"/>
            <a:ext cx="741779" cy="2582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16" name="Conector recto de flecha 715">
            <a:extLst>
              <a:ext uri="{FF2B5EF4-FFF2-40B4-BE49-F238E27FC236}">
                <a16:creationId xmlns:a16="http://schemas.microsoft.com/office/drawing/2014/main" id="{F56D54AD-1A03-3158-DEBB-0957A6651371}"/>
              </a:ext>
            </a:extLst>
          </xdr:cNvPr>
          <xdr:cNvCxnSpPr/>
        </xdr:nvCxnSpPr>
        <xdr:spPr>
          <a:xfrm flipH="1" flipV="1">
            <a:off x="11683781" y="53997535"/>
            <a:ext cx="5693" cy="130127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17" name="CuadroTexto 716">
            <a:extLst>
              <a:ext uri="{FF2B5EF4-FFF2-40B4-BE49-F238E27FC236}">
                <a16:creationId xmlns:a16="http://schemas.microsoft.com/office/drawing/2014/main" id="{696C91C6-D3C1-AF9F-F86B-84716EA8DA82}"/>
              </a:ext>
            </a:extLst>
          </xdr:cNvPr>
          <xdr:cNvSpPr txBox="1"/>
        </xdr:nvSpPr>
        <xdr:spPr>
          <a:xfrm rot="16200000">
            <a:off x="9601858" y="54670074"/>
            <a:ext cx="741779" cy="2565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18" name="Conector recto de flecha 717">
            <a:extLst>
              <a:ext uri="{FF2B5EF4-FFF2-40B4-BE49-F238E27FC236}">
                <a16:creationId xmlns:a16="http://schemas.microsoft.com/office/drawing/2014/main" id="{151542B1-DAD8-6399-1457-52B7E7C3ACBD}"/>
              </a:ext>
            </a:extLst>
          </xdr:cNvPr>
          <xdr:cNvCxnSpPr/>
        </xdr:nvCxnSpPr>
        <xdr:spPr>
          <a:xfrm flipV="1">
            <a:off x="10065780" y="54351910"/>
            <a:ext cx="8405" cy="93569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19" name="Imagen 718">
            <a:extLst>
              <a:ext uri="{FF2B5EF4-FFF2-40B4-BE49-F238E27FC236}">
                <a16:creationId xmlns:a16="http://schemas.microsoft.com/office/drawing/2014/main" id="{E99817C8-44CF-B97C-850F-29D2E0A661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55317" y="53972293"/>
            <a:ext cx="1436838" cy="134079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989138</xdr:colOff>
      <xdr:row>326</xdr:row>
      <xdr:rowOff>62045</xdr:rowOff>
    </xdr:from>
    <xdr:to>
      <xdr:col>13</xdr:col>
      <xdr:colOff>989138</xdr:colOff>
      <xdr:row>326</xdr:row>
      <xdr:rowOff>62045</xdr:rowOff>
    </xdr:to>
    <xdr:cxnSp macro="">
      <xdr:nvCxnSpPr>
        <xdr:cNvPr id="720" name="Conector recto 719">
          <a:extLst>
            <a:ext uri="{FF2B5EF4-FFF2-40B4-BE49-F238E27FC236}">
              <a16:creationId xmlns:a16="http://schemas.microsoft.com/office/drawing/2014/main" id="{254527DF-C2E6-4475-9249-C48523E210C6}"/>
            </a:ext>
          </a:extLst>
        </xdr:cNvPr>
        <xdr:cNvCxnSpPr>
          <a:stCxn id="723" idx="0"/>
          <a:endCxn id="723" idx="0"/>
        </xdr:cNvCxnSpPr>
      </xdr:nvCxnSpPr>
      <xdr:spPr>
        <a:xfrm>
          <a:off x="10818938" y="6216504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266438</xdr:colOff>
      <xdr:row>326</xdr:row>
      <xdr:rowOff>62038</xdr:rowOff>
    </xdr:from>
    <xdr:to>
      <xdr:col>15</xdr:col>
      <xdr:colOff>76540</xdr:colOff>
      <xdr:row>335</xdr:row>
      <xdr:rowOff>52327</xdr:rowOff>
    </xdr:to>
    <xdr:grpSp>
      <xdr:nvGrpSpPr>
        <xdr:cNvPr id="721" name="Grupo 720">
          <a:extLst>
            <a:ext uri="{FF2B5EF4-FFF2-40B4-BE49-F238E27FC236}">
              <a16:creationId xmlns:a16="http://schemas.microsoft.com/office/drawing/2014/main" id="{C07CA6A9-9204-4436-9D44-D93AA9A0D897}"/>
            </a:ext>
          </a:extLst>
        </xdr:cNvPr>
        <xdr:cNvGrpSpPr/>
      </xdr:nvGrpSpPr>
      <xdr:grpSpPr>
        <a:xfrm>
          <a:off x="10096238" y="62165038"/>
          <a:ext cx="2191352" cy="1704789"/>
          <a:chOff x="10101882" y="57758406"/>
          <a:chExt cx="1858259" cy="1858536"/>
        </a:xfrm>
      </xdr:grpSpPr>
      <xdr:sp macro="" textlink="">
        <xdr:nvSpPr>
          <xdr:cNvPr id="722" name="CuadroTexto 721">
            <a:extLst>
              <a:ext uri="{FF2B5EF4-FFF2-40B4-BE49-F238E27FC236}">
                <a16:creationId xmlns:a16="http://schemas.microsoft.com/office/drawing/2014/main" id="{0EBD2D17-B1AC-6704-9E39-B74889F7082C}"/>
              </a:ext>
            </a:extLst>
          </xdr:cNvPr>
          <xdr:cNvSpPr txBox="1"/>
        </xdr:nvSpPr>
        <xdr:spPr>
          <a:xfrm>
            <a:off x="10492205" y="59369313"/>
            <a:ext cx="815789" cy="2476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23" name="Imagen 722">
            <a:extLst>
              <a:ext uri="{FF2B5EF4-FFF2-40B4-BE49-F238E27FC236}">
                <a16:creationId xmlns:a16="http://schemas.microsoft.com/office/drawing/2014/main" id="{77364692-DC6F-8D91-E681-C5BF80BF9A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0101882" y="57758406"/>
            <a:ext cx="1492060" cy="1628207"/>
          </a:xfrm>
          <a:prstGeom prst="rect">
            <a:avLst/>
          </a:prstGeom>
        </xdr:spPr>
      </xdr:pic>
      <xdr:cxnSp macro="">
        <xdr:nvCxnSpPr>
          <xdr:cNvPr id="724" name="Conector recto de flecha 723">
            <a:extLst>
              <a:ext uri="{FF2B5EF4-FFF2-40B4-BE49-F238E27FC236}">
                <a16:creationId xmlns:a16="http://schemas.microsoft.com/office/drawing/2014/main" id="{72E9ABEC-8631-B94F-D3FA-98821C3551C4}"/>
              </a:ext>
            </a:extLst>
          </xdr:cNvPr>
          <xdr:cNvCxnSpPr/>
        </xdr:nvCxnSpPr>
        <xdr:spPr>
          <a:xfrm>
            <a:off x="10127721" y="59598205"/>
            <a:ext cx="1429931" cy="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25" name="CuadroTexto 724">
            <a:extLst>
              <a:ext uri="{FF2B5EF4-FFF2-40B4-BE49-F238E27FC236}">
                <a16:creationId xmlns:a16="http://schemas.microsoft.com/office/drawing/2014/main" id="{D0E0EC79-7D72-F60E-AC8B-25D21C81F99A}"/>
              </a:ext>
            </a:extLst>
          </xdr:cNvPr>
          <xdr:cNvSpPr txBox="1"/>
        </xdr:nvSpPr>
        <xdr:spPr>
          <a:xfrm rot="16200000">
            <a:off x="11250623" y="58435415"/>
            <a:ext cx="1158121" cy="2594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 </a:t>
            </a:r>
          </a:p>
        </xdr:txBody>
      </xdr:sp>
      <xdr:cxnSp macro="">
        <xdr:nvCxnSpPr>
          <xdr:cNvPr id="726" name="Conector recto de flecha 725">
            <a:extLst>
              <a:ext uri="{FF2B5EF4-FFF2-40B4-BE49-F238E27FC236}">
                <a16:creationId xmlns:a16="http://schemas.microsoft.com/office/drawing/2014/main" id="{2695BD6E-1D42-54DD-7B88-9889429BAE90}"/>
              </a:ext>
            </a:extLst>
          </xdr:cNvPr>
          <xdr:cNvCxnSpPr/>
        </xdr:nvCxnSpPr>
        <xdr:spPr>
          <a:xfrm flipH="1" flipV="1">
            <a:off x="11726333" y="57770889"/>
            <a:ext cx="6357" cy="160585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27" name="Conector recto 726">
            <a:extLst>
              <a:ext uri="{FF2B5EF4-FFF2-40B4-BE49-F238E27FC236}">
                <a16:creationId xmlns:a16="http://schemas.microsoft.com/office/drawing/2014/main" id="{E31197C3-7495-32B7-FAD4-48297EDC0B31}"/>
              </a:ext>
            </a:extLst>
          </xdr:cNvPr>
          <xdr:cNvCxnSpPr>
            <a:stCxn id="723" idx="0"/>
          </xdr:cNvCxnSpPr>
        </xdr:nvCxnSpPr>
        <xdr:spPr>
          <a:xfrm>
            <a:off x="10847030" y="57758406"/>
            <a:ext cx="1113111" cy="9928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76200</xdr:colOff>
      <xdr:row>348</xdr:row>
      <xdr:rowOff>122504</xdr:rowOff>
    </xdr:from>
    <xdr:to>
      <xdr:col>15</xdr:col>
      <xdr:colOff>1026558</xdr:colOff>
      <xdr:row>356</xdr:row>
      <xdr:rowOff>162883</xdr:rowOff>
    </xdr:to>
    <xdr:grpSp>
      <xdr:nvGrpSpPr>
        <xdr:cNvPr id="728" name="Grupo 727">
          <a:extLst>
            <a:ext uri="{FF2B5EF4-FFF2-40B4-BE49-F238E27FC236}">
              <a16:creationId xmlns:a16="http://schemas.microsoft.com/office/drawing/2014/main" id="{19FA3438-0267-472E-A79E-48A45530346A}"/>
            </a:ext>
          </a:extLst>
        </xdr:cNvPr>
        <xdr:cNvGrpSpPr/>
      </xdr:nvGrpSpPr>
      <xdr:grpSpPr>
        <a:xfrm>
          <a:off x="9801225" y="66416504"/>
          <a:ext cx="3436383" cy="1564379"/>
          <a:chOff x="9831737" y="62952956"/>
          <a:chExt cx="3048926" cy="1585187"/>
        </a:xfrm>
      </xdr:grpSpPr>
      <xdr:pic>
        <xdr:nvPicPr>
          <xdr:cNvPr id="729" name="Imagen 728">
            <a:extLst>
              <a:ext uri="{FF2B5EF4-FFF2-40B4-BE49-F238E27FC236}">
                <a16:creationId xmlns:a16="http://schemas.microsoft.com/office/drawing/2014/main" id="{77E0160E-BE37-F070-DBFB-74FD1C0890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0123237" y="63244618"/>
            <a:ext cx="1519002" cy="972095"/>
          </a:xfrm>
          <a:prstGeom prst="rect">
            <a:avLst/>
          </a:prstGeom>
        </xdr:spPr>
      </xdr:pic>
      <xdr:sp macro="" textlink="">
        <xdr:nvSpPr>
          <xdr:cNvPr id="730" name="CuadroTexto 729">
            <a:extLst>
              <a:ext uri="{FF2B5EF4-FFF2-40B4-BE49-F238E27FC236}">
                <a16:creationId xmlns:a16="http://schemas.microsoft.com/office/drawing/2014/main" id="{C9A86058-0CE1-B586-DAFD-747B730E485F}"/>
              </a:ext>
            </a:extLst>
          </xdr:cNvPr>
          <xdr:cNvSpPr txBox="1"/>
        </xdr:nvSpPr>
        <xdr:spPr>
          <a:xfrm>
            <a:off x="11959422" y="62952956"/>
            <a:ext cx="921241" cy="2346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31" name="CuadroTexto 730">
            <a:extLst>
              <a:ext uri="{FF2B5EF4-FFF2-40B4-BE49-F238E27FC236}">
                <a16:creationId xmlns:a16="http://schemas.microsoft.com/office/drawing/2014/main" id="{193E0DD7-7E20-A208-3B61-FA07679337D5}"/>
              </a:ext>
            </a:extLst>
          </xdr:cNvPr>
          <xdr:cNvSpPr txBox="1"/>
        </xdr:nvSpPr>
        <xdr:spPr>
          <a:xfrm>
            <a:off x="10527303" y="64300579"/>
            <a:ext cx="762542" cy="2375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32" name="Conector recto de flecha 731">
            <a:extLst>
              <a:ext uri="{FF2B5EF4-FFF2-40B4-BE49-F238E27FC236}">
                <a16:creationId xmlns:a16="http://schemas.microsoft.com/office/drawing/2014/main" id="{91EC97E9-BC9A-2852-0BBA-66F4AD3F5B79}"/>
              </a:ext>
            </a:extLst>
          </xdr:cNvPr>
          <xdr:cNvCxnSpPr/>
        </xdr:nvCxnSpPr>
        <xdr:spPr>
          <a:xfrm flipV="1">
            <a:off x="10118792" y="64321177"/>
            <a:ext cx="1511073" cy="978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33" name="CuadroTexto 732">
            <a:extLst>
              <a:ext uri="{FF2B5EF4-FFF2-40B4-BE49-F238E27FC236}">
                <a16:creationId xmlns:a16="http://schemas.microsoft.com/office/drawing/2014/main" id="{6001F641-DE08-83E7-ADAA-8E680FF1A8E3}"/>
              </a:ext>
            </a:extLst>
          </xdr:cNvPr>
          <xdr:cNvSpPr txBox="1"/>
        </xdr:nvSpPr>
        <xdr:spPr>
          <a:xfrm rot="16200000">
            <a:off x="9619519" y="63617692"/>
            <a:ext cx="667635" cy="243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34" name="Conector recto de flecha 733">
            <a:extLst>
              <a:ext uri="{FF2B5EF4-FFF2-40B4-BE49-F238E27FC236}">
                <a16:creationId xmlns:a16="http://schemas.microsoft.com/office/drawing/2014/main" id="{2D61ADB2-72D6-DA5A-83EB-C13CAE6F61A9}"/>
              </a:ext>
            </a:extLst>
          </xdr:cNvPr>
          <xdr:cNvCxnSpPr/>
        </xdr:nvCxnSpPr>
        <xdr:spPr>
          <a:xfrm flipV="1">
            <a:off x="10041123" y="63328742"/>
            <a:ext cx="2669" cy="86147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35" name="Imagen 734">
            <a:extLst>
              <a:ext uri="{FF2B5EF4-FFF2-40B4-BE49-F238E27FC236}">
                <a16:creationId xmlns:a16="http://schemas.microsoft.com/office/drawing/2014/main" id="{A2C08F95-E221-5217-200A-AD4808DF5C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2177690" y="63171615"/>
            <a:ext cx="487562" cy="855393"/>
          </a:xfrm>
          <a:prstGeom prst="rect">
            <a:avLst/>
          </a:prstGeom>
        </xdr:spPr>
      </xdr:pic>
      <xdr:sp macro="" textlink="">
        <xdr:nvSpPr>
          <xdr:cNvPr id="736" name="CuadroTexto 735">
            <a:extLst>
              <a:ext uri="{FF2B5EF4-FFF2-40B4-BE49-F238E27FC236}">
                <a16:creationId xmlns:a16="http://schemas.microsoft.com/office/drawing/2014/main" id="{E712C714-9A10-2E5F-B141-85F7279CE442}"/>
              </a:ext>
            </a:extLst>
          </xdr:cNvPr>
          <xdr:cNvSpPr txBox="1"/>
        </xdr:nvSpPr>
        <xdr:spPr>
          <a:xfrm rot="16200000">
            <a:off x="11483856" y="63567475"/>
            <a:ext cx="672169" cy="243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37" name="Conector recto de flecha 736">
            <a:extLst>
              <a:ext uri="{FF2B5EF4-FFF2-40B4-BE49-F238E27FC236}">
                <a16:creationId xmlns:a16="http://schemas.microsoft.com/office/drawing/2014/main" id="{3D339EE6-ED1E-FD2F-604D-72954D692AAC}"/>
              </a:ext>
            </a:extLst>
          </xdr:cNvPr>
          <xdr:cNvCxnSpPr/>
        </xdr:nvCxnSpPr>
        <xdr:spPr>
          <a:xfrm flipH="1" flipV="1">
            <a:off x="11727725" y="63238358"/>
            <a:ext cx="619" cy="9625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84667</xdr:colOff>
      <xdr:row>11</xdr:row>
      <xdr:rowOff>21166</xdr:rowOff>
    </xdr:from>
    <xdr:to>
      <xdr:col>15</xdr:col>
      <xdr:colOff>1039813</xdr:colOff>
      <xdr:row>17</xdr:row>
      <xdr:rowOff>100550</xdr:rowOff>
    </xdr:to>
    <xdr:grpSp>
      <xdr:nvGrpSpPr>
        <xdr:cNvPr id="738" name="Grupo 737">
          <a:extLst>
            <a:ext uri="{FF2B5EF4-FFF2-40B4-BE49-F238E27FC236}">
              <a16:creationId xmlns:a16="http://schemas.microsoft.com/office/drawing/2014/main" id="{302F34CD-1FA1-479B-A5BB-09B3CF57C906}"/>
            </a:ext>
          </a:extLst>
        </xdr:cNvPr>
        <xdr:cNvGrpSpPr/>
      </xdr:nvGrpSpPr>
      <xdr:grpSpPr>
        <a:xfrm>
          <a:off x="9809692" y="2116666"/>
          <a:ext cx="3441171" cy="1222384"/>
          <a:chOff x="9825404" y="2080848"/>
          <a:chExt cx="3422078" cy="1472788"/>
        </a:xfrm>
      </xdr:grpSpPr>
      <xdr:pic>
        <xdr:nvPicPr>
          <xdr:cNvPr id="739" name="Imagen 738">
            <a:extLst>
              <a:ext uri="{FF2B5EF4-FFF2-40B4-BE49-F238E27FC236}">
                <a16:creationId xmlns:a16="http://schemas.microsoft.com/office/drawing/2014/main" id="{8D44A367-71A6-810F-91B8-8181815AD4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25404" y="2136763"/>
            <a:ext cx="3422078" cy="796706"/>
          </a:xfrm>
          <a:prstGeom prst="rect">
            <a:avLst/>
          </a:prstGeom>
        </xdr:spPr>
      </xdr:pic>
      <xdr:sp macro="" textlink="">
        <xdr:nvSpPr>
          <xdr:cNvPr id="740" name="CuadroTexto 739">
            <a:extLst>
              <a:ext uri="{FF2B5EF4-FFF2-40B4-BE49-F238E27FC236}">
                <a16:creationId xmlns:a16="http://schemas.microsoft.com/office/drawing/2014/main" id="{7067EAE6-DFE7-B8DB-BF36-55DC5107DA8E}"/>
              </a:ext>
            </a:extLst>
          </xdr:cNvPr>
          <xdr:cNvSpPr txBox="1"/>
        </xdr:nvSpPr>
        <xdr:spPr>
          <a:xfrm rot="411199">
            <a:off x="11188212" y="2080848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41" name="Conector recto de flecha 740">
            <a:extLst>
              <a:ext uri="{FF2B5EF4-FFF2-40B4-BE49-F238E27FC236}">
                <a16:creationId xmlns:a16="http://schemas.microsoft.com/office/drawing/2014/main" id="{9239A78B-8911-69F5-5FB2-8568549C2A95}"/>
              </a:ext>
            </a:extLst>
          </xdr:cNvPr>
          <xdr:cNvCxnSpPr>
            <a:endCxn id="739" idx="3"/>
          </xdr:cNvCxnSpPr>
        </xdr:nvCxnSpPr>
        <xdr:spPr>
          <a:xfrm>
            <a:off x="9942635" y="2088172"/>
            <a:ext cx="3304847" cy="44694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42" name="Imagen 741">
            <a:extLst>
              <a:ext uri="{FF2B5EF4-FFF2-40B4-BE49-F238E27FC236}">
                <a16:creationId xmlns:a16="http://schemas.microsoft.com/office/drawing/2014/main" id="{722B186F-18A8-8FA6-4C3C-FFC342391B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9964612" y="2872154"/>
            <a:ext cx="543277" cy="549745"/>
          </a:xfrm>
          <a:prstGeom prst="rect">
            <a:avLst/>
          </a:prstGeom>
        </xdr:spPr>
      </xdr:pic>
      <xdr:sp macro="" textlink="">
        <xdr:nvSpPr>
          <xdr:cNvPr id="743" name="CuadroTexto 742">
            <a:extLst>
              <a:ext uri="{FF2B5EF4-FFF2-40B4-BE49-F238E27FC236}">
                <a16:creationId xmlns:a16="http://schemas.microsoft.com/office/drawing/2014/main" id="{06A3F1E7-99E3-C9BB-3B61-59D1B3F3CBCC}"/>
              </a:ext>
            </a:extLst>
          </xdr:cNvPr>
          <xdr:cNvSpPr txBox="1"/>
        </xdr:nvSpPr>
        <xdr:spPr>
          <a:xfrm>
            <a:off x="9890551" y="2615710"/>
            <a:ext cx="720391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sp macro="" textlink="">
        <xdr:nvSpPr>
          <xdr:cNvPr id="744" name="CuadroTexto 743">
            <a:extLst>
              <a:ext uri="{FF2B5EF4-FFF2-40B4-BE49-F238E27FC236}">
                <a16:creationId xmlns:a16="http://schemas.microsoft.com/office/drawing/2014/main" id="{4B6CAC32-EC40-C5C7-593F-4E77F0C9067A}"/>
              </a:ext>
            </a:extLst>
          </xdr:cNvPr>
          <xdr:cNvSpPr txBox="1"/>
        </xdr:nvSpPr>
        <xdr:spPr>
          <a:xfrm rot="16200000">
            <a:off x="10228611" y="2973727"/>
            <a:ext cx="895784" cy="2640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</xdr:grpSp>
    <xdr:clientData/>
  </xdr:twoCellAnchor>
  <xdr:twoCellAnchor>
    <xdr:from>
      <xdr:col>13</xdr:col>
      <xdr:colOff>58413</xdr:colOff>
      <xdr:row>368</xdr:row>
      <xdr:rowOff>85726</xdr:rowOff>
    </xdr:from>
    <xdr:to>
      <xdr:col>15</xdr:col>
      <xdr:colOff>1256649</xdr:colOff>
      <xdr:row>383</xdr:row>
      <xdr:rowOff>137373</xdr:rowOff>
    </xdr:to>
    <xdr:grpSp>
      <xdr:nvGrpSpPr>
        <xdr:cNvPr id="745" name="Grupo 744">
          <a:extLst>
            <a:ext uri="{FF2B5EF4-FFF2-40B4-BE49-F238E27FC236}">
              <a16:creationId xmlns:a16="http://schemas.microsoft.com/office/drawing/2014/main" id="{86E53F2A-16BA-44CC-B7A3-3E77796B6B91}"/>
            </a:ext>
          </a:extLst>
        </xdr:cNvPr>
        <xdr:cNvGrpSpPr/>
      </xdr:nvGrpSpPr>
      <xdr:grpSpPr>
        <a:xfrm>
          <a:off x="9888213" y="70189726"/>
          <a:ext cx="3579486" cy="2909147"/>
          <a:chOff x="9886957" y="12708968"/>
          <a:chExt cx="3186972" cy="2877746"/>
        </a:xfrm>
      </xdr:grpSpPr>
      <xdr:pic>
        <xdr:nvPicPr>
          <xdr:cNvPr id="746" name="Imagen 745">
            <a:extLst>
              <a:ext uri="{FF2B5EF4-FFF2-40B4-BE49-F238E27FC236}">
                <a16:creationId xmlns:a16="http://schemas.microsoft.com/office/drawing/2014/main" id="{F0008718-FC4B-1DB9-0C02-781F62B5E4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9952369" y="12708968"/>
            <a:ext cx="1304925" cy="1510875"/>
          </a:xfrm>
          <a:prstGeom prst="rect">
            <a:avLst/>
          </a:prstGeom>
        </xdr:spPr>
      </xdr:pic>
      <xdr:pic>
        <xdr:nvPicPr>
          <xdr:cNvPr id="747" name="Imagen 746">
            <a:extLst>
              <a:ext uri="{FF2B5EF4-FFF2-40B4-BE49-F238E27FC236}">
                <a16:creationId xmlns:a16="http://schemas.microsoft.com/office/drawing/2014/main" id="{5BF95BD8-3221-752E-CA3E-2C7B2529FB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1403939" y="12848941"/>
            <a:ext cx="1181101" cy="1389260"/>
          </a:xfrm>
          <a:prstGeom prst="rect">
            <a:avLst/>
          </a:prstGeom>
        </xdr:spPr>
      </xdr:pic>
      <xdr:sp macro="" textlink="">
        <xdr:nvSpPr>
          <xdr:cNvPr id="748" name="CuadroTexto 747">
            <a:extLst>
              <a:ext uri="{FF2B5EF4-FFF2-40B4-BE49-F238E27FC236}">
                <a16:creationId xmlns:a16="http://schemas.microsoft.com/office/drawing/2014/main" id="{BADF7168-9BD2-0CEC-8E72-F7FD90F1F265}"/>
              </a:ext>
            </a:extLst>
          </xdr:cNvPr>
          <xdr:cNvSpPr txBox="1"/>
        </xdr:nvSpPr>
        <xdr:spPr>
          <a:xfrm>
            <a:off x="9886957" y="14315832"/>
            <a:ext cx="917697" cy="22945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49" name="CuadroTexto 748">
            <a:extLst>
              <a:ext uri="{FF2B5EF4-FFF2-40B4-BE49-F238E27FC236}">
                <a16:creationId xmlns:a16="http://schemas.microsoft.com/office/drawing/2014/main" id="{50A4BECB-5B9C-6155-201F-D7B73CE6A8D5}"/>
              </a:ext>
            </a:extLst>
          </xdr:cNvPr>
          <xdr:cNvSpPr txBox="1"/>
        </xdr:nvSpPr>
        <xdr:spPr>
          <a:xfrm>
            <a:off x="11673846" y="14313138"/>
            <a:ext cx="763973" cy="2323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cxnSp macro="">
        <xdr:nvCxnSpPr>
          <xdr:cNvPr id="750" name="Conector recto de flecha 749">
            <a:extLst>
              <a:ext uri="{FF2B5EF4-FFF2-40B4-BE49-F238E27FC236}">
                <a16:creationId xmlns:a16="http://schemas.microsoft.com/office/drawing/2014/main" id="{63AB74CC-6538-804D-D03D-94F2D2F457F1}"/>
              </a:ext>
            </a:extLst>
          </xdr:cNvPr>
          <xdr:cNvCxnSpPr/>
        </xdr:nvCxnSpPr>
        <xdr:spPr>
          <a:xfrm flipV="1">
            <a:off x="11430133" y="14328183"/>
            <a:ext cx="1170782" cy="794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1" name="CuadroTexto 750">
            <a:extLst>
              <a:ext uri="{FF2B5EF4-FFF2-40B4-BE49-F238E27FC236}">
                <a16:creationId xmlns:a16="http://schemas.microsoft.com/office/drawing/2014/main" id="{25233C28-1B23-1AEF-D9E7-B0C89B8EF16D}"/>
              </a:ext>
            </a:extLst>
          </xdr:cNvPr>
          <xdr:cNvSpPr txBox="1"/>
        </xdr:nvSpPr>
        <xdr:spPr>
          <a:xfrm rot="16200000">
            <a:off x="12238910" y="13404853"/>
            <a:ext cx="1062682" cy="246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CUMBRERA</a:t>
            </a:r>
          </a:p>
        </xdr:txBody>
      </xdr:sp>
      <xdr:cxnSp macro="">
        <xdr:nvCxnSpPr>
          <xdr:cNvPr id="752" name="Conector recto de flecha 751">
            <a:extLst>
              <a:ext uri="{FF2B5EF4-FFF2-40B4-BE49-F238E27FC236}">
                <a16:creationId xmlns:a16="http://schemas.microsoft.com/office/drawing/2014/main" id="{98F47708-4DED-FD01-8167-94647A638D02}"/>
              </a:ext>
            </a:extLst>
          </xdr:cNvPr>
          <xdr:cNvCxnSpPr/>
        </xdr:nvCxnSpPr>
        <xdr:spPr>
          <a:xfrm flipH="1" flipV="1">
            <a:off x="12672771" y="12843656"/>
            <a:ext cx="10650" cy="1373256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53" name="Imagen 752">
            <a:extLst>
              <a:ext uri="{FF2B5EF4-FFF2-40B4-BE49-F238E27FC236}">
                <a16:creationId xmlns:a16="http://schemas.microsoft.com/office/drawing/2014/main" id="{DB64DA09-DEE1-816F-2DA6-F99451A53D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0091862" y="14562975"/>
            <a:ext cx="434975" cy="1023739"/>
          </a:xfrm>
          <a:prstGeom prst="rect">
            <a:avLst/>
          </a:prstGeom>
        </xdr:spPr>
      </xdr:pic>
      <xdr:cxnSp macro="">
        <xdr:nvCxnSpPr>
          <xdr:cNvPr id="754" name="Conector recto 753">
            <a:extLst>
              <a:ext uri="{FF2B5EF4-FFF2-40B4-BE49-F238E27FC236}">
                <a16:creationId xmlns:a16="http://schemas.microsoft.com/office/drawing/2014/main" id="{F7123EBF-6E9A-A143-6D94-A18D374B196A}"/>
              </a:ext>
            </a:extLst>
          </xdr:cNvPr>
          <xdr:cNvCxnSpPr/>
        </xdr:nvCxnSpPr>
        <xdr:spPr>
          <a:xfrm>
            <a:off x="11987003" y="12849505"/>
            <a:ext cx="1086926" cy="9106"/>
          </a:xfrm>
          <a:prstGeom prst="line">
            <a:avLst/>
          </a:prstGeom>
          <a:ln>
            <a:prstDash val="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70184</xdr:colOff>
      <xdr:row>242</xdr:row>
      <xdr:rowOff>87479</xdr:rowOff>
    </xdr:from>
    <xdr:to>
      <xdr:col>15</xdr:col>
      <xdr:colOff>539750</xdr:colOff>
      <xdr:row>253</xdr:row>
      <xdr:rowOff>188398</xdr:rowOff>
    </xdr:to>
    <xdr:grpSp>
      <xdr:nvGrpSpPr>
        <xdr:cNvPr id="755" name="Grupo 754">
          <a:extLst>
            <a:ext uri="{FF2B5EF4-FFF2-40B4-BE49-F238E27FC236}">
              <a16:creationId xmlns:a16="http://schemas.microsoft.com/office/drawing/2014/main" id="{6C07E02D-59ED-4919-B98F-CE6A671B0A66}"/>
            </a:ext>
          </a:extLst>
        </xdr:cNvPr>
        <xdr:cNvGrpSpPr/>
      </xdr:nvGrpSpPr>
      <xdr:grpSpPr>
        <a:xfrm>
          <a:off x="9899984" y="46188479"/>
          <a:ext cx="2850816" cy="2196419"/>
          <a:chOff x="9896809" y="42187979"/>
          <a:chExt cx="2707233" cy="2196419"/>
        </a:xfrm>
      </xdr:grpSpPr>
      <xdr:sp macro="" textlink="">
        <xdr:nvSpPr>
          <xdr:cNvPr id="756" name="CuadroTexto 755">
            <a:extLst>
              <a:ext uri="{FF2B5EF4-FFF2-40B4-BE49-F238E27FC236}">
                <a16:creationId xmlns:a16="http://schemas.microsoft.com/office/drawing/2014/main" id="{DC4A0C42-A383-52FC-85E7-CC037CF2D620}"/>
              </a:ext>
            </a:extLst>
          </xdr:cNvPr>
          <xdr:cNvSpPr txBox="1"/>
        </xdr:nvSpPr>
        <xdr:spPr>
          <a:xfrm rot="16200000">
            <a:off x="11183915" y="438846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57" name="CuadroTexto 756">
            <a:extLst>
              <a:ext uri="{FF2B5EF4-FFF2-40B4-BE49-F238E27FC236}">
                <a16:creationId xmlns:a16="http://schemas.microsoft.com/office/drawing/2014/main" id="{3EE02AB3-290B-3A21-4B4A-442E8901C290}"/>
              </a:ext>
            </a:extLst>
          </xdr:cNvPr>
          <xdr:cNvSpPr txBox="1"/>
        </xdr:nvSpPr>
        <xdr:spPr>
          <a:xfrm rot="16200000">
            <a:off x="9650484" y="42683049"/>
            <a:ext cx="748079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58" name="Conector recto de flecha 757">
            <a:extLst>
              <a:ext uri="{FF2B5EF4-FFF2-40B4-BE49-F238E27FC236}">
                <a16:creationId xmlns:a16="http://schemas.microsoft.com/office/drawing/2014/main" id="{9A339E96-3645-34FC-BD50-A2875E83E1AD}"/>
              </a:ext>
            </a:extLst>
          </xdr:cNvPr>
          <xdr:cNvCxnSpPr/>
        </xdr:nvCxnSpPr>
        <xdr:spPr>
          <a:xfrm flipV="1">
            <a:off x="10112477" y="42251011"/>
            <a:ext cx="5016" cy="122901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59" name="CuadroTexto 758">
            <a:extLst>
              <a:ext uri="{FF2B5EF4-FFF2-40B4-BE49-F238E27FC236}">
                <a16:creationId xmlns:a16="http://schemas.microsoft.com/office/drawing/2014/main" id="{BB436CDB-2426-4B7E-F2D5-D524A20B3D54}"/>
              </a:ext>
            </a:extLst>
          </xdr:cNvPr>
          <xdr:cNvSpPr txBox="1"/>
        </xdr:nvSpPr>
        <xdr:spPr>
          <a:xfrm>
            <a:off x="10771281" y="434681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60" name="Imagen 759">
            <a:extLst>
              <a:ext uri="{FF2B5EF4-FFF2-40B4-BE49-F238E27FC236}">
                <a16:creationId xmlns:a16="http://schemas.microsoft.com/office/drawing/2014/main" id="{0F14D11A-94B5-7381-26FF-C1FCBC76A7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0203480" y="42200763"/>
            <a:ext cx="563180" cy="1292202"/>
          </a:xfrm>
          <a:prstGeom prst="rect">
            <a:avLst/>
          </a:prstGeom>
        </xdr:spPr>
      </xdr:pic>
      <xdr:pic>
        <xdr:nvPicPr>
          <xdr:cNvPr id="761" name="Imagen 760">
            <a:extLst>
              <a:ext uri="{FF2B5EF4-FFF2-40B4-BE49-F238E27FC236}">
                <a16:creationId xmlns:a16="http://schemas.microsoft.com/office/drawing/2014/main" id="{0948730C-8B76-7F81-DFBB-F85AC01340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1538756" y="42187979"/>
            <a:ext cx="767040" cy="1305052"/>
          </a:xfrm>
          <a:prstGeom prst="rect">
            <a:avLst/>
          </a:prstGeom>
        </xdr:spPr>
      </xdr:pic>
      <xdr:pic>
        <xdr:nvPicPr>
          <xdr:cNvPr id="762" name="Imagen 761">
            <a:extLst>
              <a:ext uri="{FF2B5EF4-FFF2-40B4-BE49-F238E27FC236}">
                <a16:creationId xmlns:a16="http://schemas.microsoft.com/office/drawing/2014/main" id="{639B0DBC-64EB-99BD-7C63-0D0CA86DCE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787907" y="43670849"/>
            <a:ext cx="693958" cy="713549"/>
          </a:xfrm>
          <a:prstGeom prst="rect">
            <a:avLst/>
          </a:prstGeom>
        </xdr:spPr>
      </xdr:pic>
      <xdr:sp macro="" textlink="">
        <xdr:nvSpPr>
          <xdr:cNvPr id="763" name="CuadroTexto 762">
            <a:extLst>
              <a:ext uri="{FF2B5EF4-FFF2-40B4-BE49-F238E27FC236}">
                <a16:creationId xmlns:a16="http://schemas.microsoft.com/office/drawing/2014/main" id="{17FEF439-F64D-6020-ECB4-FC147DDB61EF}"/>
              </a:ext>
            </a:extLst>
          </xdr:cNvPr>
          <xdr:cNvSpPr txBox="1"/>
        </xdr:nvSpPr>
        <xdr:spPr>
          <a:xfrm rot="16200000">
            <a:off x="10553271" y="42727912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4" name="Conector recto de flecha 763">
            <a:extLst>
              <a:ext uri="{FF2B5EF4-FFF2-40B4-BE49-F238E27FC236}">
                <a16:creationId xmlns:a16="http://schemas.microsoft.com/office/drawing/2014/main" id="{BE8A80F3-D101-6B37-0DB3-4C4898CA188D}"/>
              </a:ext>
            </a:extLst>
          </xdr:cNvPr>
          <xdr:cNvCxnSpPr/>
        </xdr:nvCxnSpPr>
        <xdr:spPr>
          <a:xfrm flipH="1" flipV="1">
            <a:off x="10828720" y="42278891"/>
            <a:ext cx="3073" cy="1179578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5" name="CuadroTexto 764">
            <a:extLst>
              <a:ext uri="{FF2B5EF4-FFF2-40B4-BE49-F238E27FC236}">
                <a16:creationId xmlns:a16="http://schemas.microsoft.com/office/drawing/2014/main" id="{1933862E-00FA-702F-DBC1-CF3A0686182B}"/>
              </a:ext>
            </a:extLst>
          </xdr:cNvPr>
          <xdr:cNvSpPr txBox="1"/>
        </xdr:nvSpPr>
        <xdr:spPr>
          <a:xfrm rot="16200000">
            <a:off x="12102467" y="42776968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66" name="Conector recto de flecha 765">
            <a:extLst>
              <a:ext uri="{FF2B5EF4-FFF2-40B4-BE49-F238E27FC236}">
                <a16:creationId xmlns:a16="http://schemas.microsoft.com/office/drawing/2014/main" id="{39CDA0ED-C1EF-CADC-8ACA-E936FEF4A9F1}"/>
              </a:ext>
            </a:extLst>
          </xdr:cNvPr>
          <xdr:cNvCxnSpPr/>
        </xdr:nvCxnSpPr>
        <xdr:spPr>
          <a:xfrm flipH="1" flipV="1">
            <a:off x="12365745" y="42371287"/>
            <a:ext cx="3070" cy="1071783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67" name="CuadroTexto 766">
            <a:extLst>
              <a:ext uri="{FF2B5EF4-FFF2-40B4-BE49-F238E27FC236}">
                <a16:creationId xmlns:a16="http://schemas.microsoft.com/office/drawing/2014/main" id="{58AA64DC-FE45-43C8-2A34-9AB84F2740C6}"/>
              </a:ext>
            </a:extLst>
          </xdr:cNvPr>
          <xdr:cNvSpPr txBox="1"/>
        </xdr:nvSpPr>
        <xdr:spPr>
          <a:xfrm rot="16200000">
            <a:off x="10996849" y="42818404"/>
            <a:ext cx="748079" cy="256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2</a:t>
            </a:r>
          </a:p>
        </xdr:txBody>
      </xdr:sp>
      <xdr:cxnSp macro="">
        <xdr:nvCxnSpPr>
          <xdr:cNvPr id="768" name="Conector recto de flecha 767">
            <a:extLst>
              <a:ext uri="{FF2B5EF4-FFF2-40B4-BE49-F238E27FC236}">
                <a16:creationId xmlns:a16="http://schemas.microsoft.com/office/drawing/2014/main" id="{81DF1868-D399-1FAB-EC5D-31877B2683F6}"/>
              </a:ext>
            </a:extLst>
          </xdr:cNvPr>
          <xdr:cNvCxnSpPr/>
        </xdr:nvCxnSpPr>
        <xdr:spPr>
          <a:xfrm flipH="1" flipV="1">
            <a:off x="11467029" y="42384706"/>
            <a:ext cx="1098" cy="1098402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246164</xdr:colOff>
      <xdr:row>221</xdr:row>
      <xdr:rowOff>56155</xdr:rowOff>
    </xdr:from>
    <xdr:to>
      <xdr:col>15</xdr:col>
      <xdr:colOff>563563</xdr:colOff>
      <xdr:row>233</xdr:row>
      <xdr:rowOff>188398</xdr:rowOff>
    </xdr:to>
    <xdr:grpSp>
      <xdr:nvGrpSpPr>
        <xdr:cNvPr id="769" name="Grupo 768">
          <a:extLst>
            <a:ext uri="{FF2B5EF4-FFF2-40B4-BE49-F238E27FC236}">
              <a16:creationId xmlns:a16="http://schemas.microsoft.com/office/drawing/2014/main" id="{349B39A8-9BE8-426B-8AD9-7580E06D4312}"/>
            </a:ext>
          </a:extLst>
        </xdr:cNvPr>
        <xdr:cNvGrpSpPr/>
      </xdr:nvGrpSpPr>
      <xdr:grpSpPr>
        <a:xfrm>
          <a:off x="10075964" y="42156655"/>
          <a:ext cx="2698649" cy="2418243"/>
          <a:chOff x="10072789" y="42156655"/>
          <a:chExt cx="2682055" cy="2418243"/>
        </a:xfrm>
      </xdr:grpSpPr>
      <xdr:sp macro="" textlink="">
        <xdr:nvSpPr>
          <xdr:cNvPr id="770" name="CuadroTexto 769">
            <a:extLst>
              <a:ext uri="{FF2B5EF4-FFF2-40B4-BE49-F238E27FC236}">
                <a16:creationId xmlns:a16="http://schemas.microsoft.com/office/drawing/2014/main" id="{38920B0B-3AF0-53FC-81DC-74AE1B9FAA60}"/>
              </a:ext>
            </a:extLst>
          </xdr:cNvPr>
          <xdr:cNvSpPr txBox="1"/>
        </xdr:nvSpPr>
        <xdr:spPr>
          <a:xfrm rot="16200000">
            <a:off x="10485423" y="44075135"/>
            <a:ext cx="723226" cy="2601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2</a:t>
            </a:r>
          </a:p>
        </xdr:txBody>
      </xdr:sp>
      <xdr:sp macro="" textlink="">
        <xdr:nvSpPr>
          <xdr:cNvPr id="771" name="CuadroTexto 770">
            <a:extLst>
              <a:ext uri="{FF2B5EF4-FFF2-40B4-BE49-F238E27FC236}">
                <a16:creationId xmlns:a16="http://schemas.microsoft.com/office/drawing/2014/main" id="{890B2FFD-4B77-CA32-68A3-74711059D985}"/>
              </a:ext>
            </a:extLst>
          </xdr:cNvPr>
          <xdr:cNvSpPr txBox="1"/>
        </xdr:nvSpPr>
        <xdr:spPr>
          <a:xfrm>
            <a:off x="10072789" y="43658699"/>
            <a:ext cx="722054" cy="2650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ANCHO 1</a:t>
            </a:r>
          </a:p>
        </xdr:txBody>
      </xdr:sp>
      <xdr:pic>
        <xdr:nvPicPr>
          <xdr:cNvPr id="772" name="Imagen 771">
            <a:extLst>
              <a:ext uri="{FF2B5EF4-FFF2-40B4-BE49-F238E27FC236}">
                <a16:creationId xmlns:a16="http://schemas.microsoft.com/office/drawing/2014/main" id="{5E214F1E-266C-A70F-AE47-5D726B70F7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10089415" y="43861349"/>
            <a:ext cx="693958" cy="713549"/>
          </a:xfrm>
          <a:prstGeom prst="rect">
            <a:avLst/>
          </a:prstGeom>
        </xdr:spPr>
      </xdr:pic>
      <xdr:sp macro="" textlink="">
        <xdr:nvSpPr>
          <xdr:cNvPr id="773" name="CuadroTexto 772">
            <a:extLst>
              <a:ext uri="{FF2B5EF4-FFF2-40B4-BE49-F238E27FC236}">
                <a16:creationId xmlns:a16="http://schemas.microsoft.com/office/drawing/2014/main" id="{0820EDB1-6982-D026-909A-26B2547CA174}"/>
              </a:ext>
            </a:extLst>
          </xdr:cNvPr>
          <xdr:cNvSpPr txBox="1"/>
        </xdr:nvSpPr>
        <xdr:spPr>
          <a:xfrm rot="16200000">
            <a:off x="10577075" y="42791414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4" name="Conector recto de flecha 773">
            <a:extLst>
              <a:ext uri="{FF2B5EF4-FFF2-40B4-BE49-F238E27FC236}">
                <a16:creationId xmlns:a16="http://schemas.microsoft.com/office/drawing/2014/main" id="{E55DDEAE-906F-3C0E-E957-C6E5E2C92666}"/>
              </a:ext>
            </a:extLst>
          </xdr:cNvPr>
          <xdr:cNvCxnSpPr/>
        </xdr:nvCxnSpPr>
        <xdr:spPr>
          <a:xfrm flipV="1">
            <a:off x="10850563" y="42219563"/>
            <a:ext cx="15875" cy="1301750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775" name="CuadroTexto 774">
            <a:extLst>
              <a:ext uri="{FF2B5EF4-FFF2-40B4-BE49-F238E27FC236}">
                <a16:creationId xmlns:a16="http://schemas.microsoft.com/office/drawing/2014/main" id="{B618D640-23B5-7659-8035-3CBE81157CE7}"/>
              </a:ext>
            </a:extLst>
          </xdr:cNvPr>
          <xdr:cNvSpPr txBox="1"/>
        </xdr:nvSpPr>
        <xdr:spPr>
          <a:xfrm rot="16200000">
            <a:off x="12253269" y="42840470"/>
            <a:ext cx="747720" cy="255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1100"/>
              <a:t>ALTO 1</a:t>
            </a:r>
          </a:p>
        </xdr:txBody>
      </xdr:sp>
      <xdr:cxnSp macro="">
        <xdr:nvCxnSpPr>
          <xdr:cNvPr id="776" name="Conector recto de flecha 775">
            <a:extLst>
              <a:ext uri="{FF2B5EF4-FFF2-40B4-BE49-F238E27FC236}">
                <a16:creationId xmlns:a16="http://schemas.microsoft.com/office/drawing/2014/main" id="{8BC22C0F-6C5B-424E-4802-141EC5EC2E37}"/>
              </a:ext>
            </a:extLst>
          </xdr:cNvPr>
          <xdr:cNvCxnSpPr/>
        </xdr:nvCxnSpPr>
        <xdr:spPr>
          <a:xfrm flipH="1" flipV="1">
            <a:off x="12524485" y="42371287"/>
            <a:ext cx="890" cy="1197651"/>
          </a:xfrm>
          <a:prstGeom prst="straightConnector1">
            <a:avLst/>
          </a:prstGeom>
          <a:ln w="9525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777" name="Imagen 776">
            <a:extLst>
              <a:ext uri="{FF2B5EF4-FFF2-40B4-BE49-F238E27FC236}">
                <a16:creationId xmlns:a16="http://schemas.microsoft.com/office/drawing/2014/main" id="{EC36F748-CAFC-CD7B-F750-0FA2DAB652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10154949" y="42171939"/>
            <a:ext cx="600865" cy="1357311"/>
          </a:xfrm>
          <a:prstGeom prst="rect">
            <a:avLst/>
          </a:prstGeom>
        </xdr:spPr>
      </xdr:pic>
      <xdr:pic>
        <xdr:nvPicPr>
          <xdr:cNvPr id="778" name="Imagen 777">
            <a:extLst>
              <a:ext uri="{FF2B5EF4-FFF2-40B4-BE49-F238E27FC236}">
                <a16:creationId xmlns:a16="http://schemas.microsoft.com/office/drawing/2014/main" id="{1A395A10-2B8E-7A4C-3E38-242C87928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1580813" y="42156655"/>
            <a:ext cx="867094" cy="143556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A8FD-96F2-4C48-BDF9-8431B7A3A0E5}">
  <sheetPr>
    <tabColor theme="1"/>
    <pageSetUpPr fitToPage="1"/>
  </sheetPr>
  <dimension ref="A1:V74"/>
  <sheetViews>
    <sheetView showGridLines="0" showZeros="0" topLeftCell="A19" zoomScale="90" zoomScaleNormal="90" workbookViewId="0">
      <selection activeCell="L26" sqref="L26"/>
    </sheetView>
  </sheetViews>
  <sheetFormatPr baseColWidth="10" defaultRowHeight="15" outlineLevelRow="1" x14ac:dyDescent="0.25"/>
  <cols>
    <col min="1" max="1" width="2.7109375" style="1" customWidth="1"/>
    <col min="2" max="2" width="20.5703125" style="1" bestFit="1" customWidth="1"/>
    <col min="3" max="13" width="11.7109375" style="1" customWidth="1"/>
    <col min="14" max="17" width="13.7109375" style="1" customWidth="1"/>
    <col min="18" max="22" width="2.7109375" style="1" customWidth="1"/>
    <col min="23" max="16384" width="11.42578125" style="1"/>
  </cols>
  <sheetData>
    <row r="1" spans="1:22" ht="15" customHeight="1" thickTop="1" x14ac:dyDescent="0.25">
      <c r="A1" s="20"/>
      <c r="B1" s="5"/>
      <c r="C1" s="13"/>
      <c r="D1" s="29"/>
      <c r="E1" s="29"/>
      <c r="F1" s="187" t="s">
        <v>0</v>
      </c>
      <c r="G1" s="188"/>
      <c r="H1" s="188"/>
      <c r="I1" s="188"/>
      <c r="J1" s="188"/>
      <c r="K1" s="188"/>
      <c r="L1" s="188"/>
      <c r="M1" s="188"/>
      <c r="N1" s="37"/>
      <c r="O1" s="37"/>
      <c r="P1" s="37"/>
      <c r="Q1" s="37"/>
      <c r="R1" s="37"/>
      <c r="S1" s="37"/>
      <c r="T1" s="37"/>
      <c r="U1" s="37"/>
      <c r="V1" s="30"/>
    </row>
    <row r="2" spans="1:22" ht="18" customHeight="1" x14ac:dyDescent="0.25">
      <c r="A2" s="21"/>
      <c r="B2" s="14"/>
      <c r="C2" s="14"/>
      <c r="D2" s="15"/>
      <c r="F2" s="189"/>
      <c r="G2" s="190"/>
      <c r="H2" s="190"/>
      <c r="I2" s="190"/>
      <c r="J2" s="190"/>
      <c r="K2" s="190"/>
      <c r="L2" s="190"/>
      <c r="M2" s="190"/>
      <c r="N2" s="150" t="s">
        <v>1</v>
      </c>
      <c r="O2" s="151">
        <f>+'1. EQ. BASE'!$H$7</f>
        <v>0</v>
      </c>
      <c r="P2" s="129"/>
      <c r="Q2" s="129"/>
      <c r="R2" s="129"/>
      <c r="S2" s="129"/>
      <c r="T2" s="129"/>
      <c r="U2" s="130"/>
      <c r="V2" s="23"/>
    </row>
    <row r="3" spans="1:22" ht="18" customHeight="1" x14ac:dyDescent="0.25">
      <c r="A3" s="21"/>
      <c r="B3" s="14"/>
      <c r="C3" s="14"/>
      <c r="D3" s="15"/>
      <c r="F3" s="189"/>
      <c r="G3" s="190"/>
      <c r="H3" s="190"/>
      <c r="I3" s="190"/>
      <c r="J3" s="190"/>
      <c r="K3" s="190"/>
      <c r="L3" s="190"/>
      <c r="M3" s="190"/>
      <c r="N3" s="150" t="s">
        <v>2</v>
      </c>
      <c r="O3" s="158" t="s">
        <v>3</v>
      </c>
      <c r="P3" s="159"/>
      <c r="Q3" s="159"/>
      <c r="R3" s="159"/>
      <c r="S3" s="159"/>
      <c r="T3" s="159"/>
      <c r="U3" s="160"/>
      <c r="V3" s="23"/>
    </row>
    <row r="4" spans="1:22" ht="18" customHeight="1" x14ac:dyDescent="0.25">
      <c r="A4" s="21"/>
      <c r="B4" s="14"/>
      <c r="C4" s="14"/>
      <c r="D4" s="16"/>
      <c r="F4" s="189"/>
      <c r="G4" s="190"/>
      <c r="H4" s="190"/>
      <c r="I4" s="190"/>
      <c r="J4" s="190"/>
      <c r="K4" s="190"/>
      <c r="L4" s="190"/>
      <c r="M4" s="190"/>
      <c r="N4" s="150" t="s">
        <v>4</v>
      </c>
      <c r="O4" s="155">
        <f>+'1. EQ. BASE'!$C$7</f>
        <v>0</v>
      </c>
      <c r="P4" s="156"/>
      <c r="Q4" s="156"/>
      <c r="R4" s="156"/>
      <c r="S4" s="156"/>
      <c r="T4" s="156"/>
      <c r="U4" s="157"/>
      <c r="V4" s="23"/>
    </row>
    <row r="5" spans="1:22" ht="18" customHeight="1" x14ac:dyDescent="0.25">
      <c r="A5" s="21"/>
      <c r="B5" s="14"/>
      <c r="C5" s="14"/>
      <c r="D5" s="16"/>
      <c r="F5" s="189"/>
      <c r="G5" s="190"/>
      <c r="H5" s="190"/>
      <c r="I5" s="190"/>
      <c r="J5" s="190"/>
      <c r="K5" s="190"/>
      <c r="L5" s="190"/>
      <c r="M5" s="190"/>
      <c r="N5" s="150" t="s">
        <v>5</v>
      </c>
      <c r="O5" s="115">
        <f>+'1. EQ. BASE'!$C$6</f>
        <v>0</v>
      </c>
      <c r="P5" s="116"/>
      <c r="Q5" s="116"/>
      <c r="R5" s="116"/>
      <c r="S5" s="116"/>
      <c r="T5" s="116"/>
      <c r="U5" s="117"/>
      <c r="V5" s="23"/>
    </row>
    <row r="6" spans="1:22" ht="18" customHeight="1" x14ac:dyDescent="0.25">
      <c r="A6" s="21"/>
      <c r="B6" s="14"/>
      <c r="C6" s="14"/>
      <c r="D6" s="16"/>
      <c r="F6" s="189"/>
      <c r="G6" s="190"/>
      <c r="H6" s="190"/>
      <c r="I6" s="190"/>
      <c r="J6" s="190"/>
      <c r="K6" s="190"/>
      <c r="L6" s="190"/>
      <c r="M6" s="190"/>
      <c r="N6" s="150" t="s">
        <v>6</v>
      </c>
      <c r="O6" s="115">
        <f>+'1. EQ. BASE'!$H$6</f>
        <v>0</v>
      </c>
      <c r="P6" s="116"/>
      <c r="Q6" s="116"/>
      <c r="R6" s="116"/>
      <c r="S6" s="116"/>
      <c r="T6" s="116"/>
      <c r="U6" s="117"/>
      <c r="V6" s="23"/>
    </row>
    <row r="7" spans="1:22" ht="15.75" customHeight="1" thickBot="1" x14ac:dyDescent="0.3">
      <c r="A7" s="22"/>
      <c r="B7" s="3"/>
      <c r="C7" s="3"/>
      <c r="D7" s="4"/>
      <c r="E7" s="4"/>
      <c r="F7" s="191"/>
      <c r="G7" s="192"/>
      <c r="H7" s="192"/>
      <c r="I7" s="192"/>
      <c r="J7" s="192"/>
      <c r="K7" s="192"/>
      <c r="L7" s="192"/>
      <c r="M7" s="192"/>
      <c r="N7" s="38"/>
      <c r="O7" s="38"/>
      <c r="P7" s="38"/>
      <c r="Q7" s="38"/>
      <c r="R7" s="38"/>
      <c r="S7" s="38"/>
      <c r="T7" s="38"/>
      <c r="U7" s="38"/>
      <c r="V7" s="31" t="s">
        <v>13</v>
      </c>
    </row>
    <row r="8" spans="1:22" ht="16.5" thickTop="1" thickBot="1" x14ac:dyDescent="0.3">
      <c r="A8" s="20"/>
      <c r="B8" s="5"/>
      <c r="C8" s="6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7"/>
    </row>
    <row r="9" spans="1:22" ht="15.75" outlineLevel="1" thickBot="1" x14ac:dyDescent="0.3">
      <c r="A9" s="21"/>
      <c r="B9" s="19"/>
      <c r="C9" s="196" t="s">
        <v>22</v>
      </c>
      <c r="D9" s="197"/>
      <c r="E9" s="197"/>
      <c r="F9" s="197"/>
      <c r="G9" s="197"/>
      <c r="H9" s="197"/>
      <c r="I9" s="197"/>
      <c r="J9" s="197"/>
      <c r="K9" s="197"/>
      <c r="L9" s="197"/>
      <c r="M9" s="198"/>
      <c r="N9" s="194" t="s">
        <v>21</v>
      </c>
      <c r="O9" s="195"/>
      <c r="P9" s="39"/>
      <c r="Q9" s="39"/>
      <c r="R9" s="39"/>
      <c r="S9" s="2"/>
      <c r="T9" s="39"/>
      <c r="U9" s="2"/>
      <c r="V9" s="23"/>
    </row>
    <row r="10" spans="1:22" ht="50.1" customHeight="1" outlineLevel="1" x14ac:dyDescent="0.25">
      <c r="A10" s="21"/>
      <c r="B10" s="2"/>
      <c r="C10" s="167" t="str">
        <f>+'1. EQ. BASE'!$C$8</f>
        <v>1. EQ. BASE</v>
      </c>
      <c r="D10" s="171" t="str">
        <f>+'2. EQ. ADIC. "A"'!$C$8</f>
        <v>2. EQ. ADIC. "A"</v>
      </c>
      <c r="E10" s="172" t="str">
        <f>+'3. EQ. ADIC. "B"'!$C$8</f>
        <v>3. EQ. ADIC. "B"</v>
      </c>
      <c r="F10" s="173" t="str">
        <f>+'4. EQ. ADIC. "C"'!$C$8</f>
        <v>4. EQ. ADIC. "C"</v>
      </c>
      <c r="G10" s="174" t="str">
        <f>+'5. EQ. ADIC. "D"'!$C$8</f>
        <v>5. EQ. ADIC. "D"</v>
      </c>
      <c r="H10" s="180" t="str">
        <f>+'6. EQ. ADIC. "E"'!$C$8</f>
        <v>6. EQ. ADIC. "E"</v>
      </c>
      <c r="I10" s="175" t="str">
        <f>+'7. EQ. ADIC. "F"'!$C$8</f>
        <v>7. EQ. ADIC. "F"</v>
      </c>
      <c r="J10" s="176" t="str">
        <f>+'8. EQ. ADIC. "G"'!C8</f>
        <v>8. EQ. ADIC. "G"</v>
      </c>
      <c r="K10" s="181" t="str">
        <f>+'9. EQ. ADIC. "H"'!$C$8</f>
        <v>9. EQ. ADIC. "H"</v>
      </c>
      <c r="L10" s="177" t="str">
        <f>+'10. EQ. ADIC. "I"'!$C$8</f>
        <v>10. EQ. ADIC. "I"</v>
      </c>
      <c r="M10" s="34" t="s">
        <v>7</v>
      </c>
      <c r="N10" s="35" t="s">
        <v>20</v>
      </c>
      <c r="O10" s="36" t="s">
        <v>23</v>
      </c>
      <c r="P10" s="11"/>
      <c r="Q10" s="39"/>
      <c r="R10" s="39"/>
      <c r="S10" s="39"/>
      <c r="T10" s="39"/>
      <c r="U10" s="39"/>
      <c r="V10" s="23"/>
    </row>
    <row r="11" spans="1:22" outlineLevel="1" x14ac:dyDescent="0.25">
      <c r="A11" s="21"/>
      <c r="B11" s="10" t="s">
        <v>8</v>
      </c>
      <c r="C11" s="107">
        <f>+'1. EQ. BASE'!$O$9</f>
        <v>0</v>
      </c>
      <c r="D11" s="107">
        <f>+'2. EQ. ADIC. "A"'!$O$9</f>
        <v>0</v>
      </c>
      <c r="E11" s="107">
        <f>+'3. EQ. ADIC. "B"'!$O$9</f>
        <v>0</v>
      </c>
      <c r="F11" s="107">
        <f>+'4. EQ. ADIC. "C"'!$O$9</f>
        <v>0</v>
      </c>
      <c r="G11" s="107">
        <f>+'5. EQ. ADIC. "D"'!$O$9</f>
        <v>0</v>
      </c>
      <c r="H11" s="107">
        <f>+'6. EQ. ADIC. "E"'!$O$9</f>
        <v>0</v>
      </c>
      <c r="I11" s="107">
        <f>+'7. EQ. ADIC. "F"'!$O$9</f>
        <v>0</v>
      </c>
      <c r="J11" s="107">
        <f>+'8. EQ. ADIC. "G"'!$O$9</f>
        <v>0</v>
      </c>
      <c r="K11" s="107">
        <f>+'9. EQ. ADIC. "H"'!$O$9</f>
        <v>0</v>
      </c>
      <c r="L11" s="107">
        <f>+'10. EQ. ADIC. "I"'!$O$9</f>
        <v>0</v>
      </c>
      <c r="M11" s="109">
        <f>SUM(C11:L11)</f>
        <v>0</v>
      </c>
      <c r="N11" s="110"/>
      <c r="O11" s="111">
        <f>+(M11*N11)+M11</f>
        <v>0</v>
      </c>
      <c r="P11" s="11"/>
      <c r="Q11" s="39"/>
      <c r="R11" s="39"/>
      <c r="S11" s="39"/>
      <c r="T11" s="39"/>
      <c r="U11" s="39"/>
      <c r="V11" s="23"/>
    </row>
    <row r="12" spans="1:22" outlineLevel="1" x14ac:dyDescent="0.25">
      <c r="A12" s="21"/>
      <c r="B12" s="10" t="s">
        <v>9</v>
      </c>
      <c r="C12" s="107">
        <f>+'1. EQ. BASE'!$Q$9</f>
        <v>0</v>
      </c>
      <c r="D12" s="107">
        <f>+'2. EQ. ADIC. "A"'!$Q$9</f>
        <v>0</v>
      </c>
      <c r="E12" s="107">
        <f>+'3. EQ. ADIC. "B"'!$Q$9</f>
        <v>0</v>
      </c>
      <c r="F12" s="107">
        <f>+'4. EQ. ADIC. "C"'!$Q$9</f>
        <v>0</v>
      </c>
      <c r="G12" s="107">
        <f>+'5. EQ. ADIC. "D"'!$Q$9</f>
        <v>0</v>
      </c>
      <c r="H12" s="107">
        <f>+'6. EQ. ADIC. "E"'!$Q$9</f>
        <v>0</v>
      </c>
      <c r="I12" s="107">
        <f>+'7. EQ. ADIC. "F"'!$Q$9</f>
        <v>0</v>
      </c>
      <c r="J12" s="107">
        <f>+'8. EQ. ADIC. "G"'!$Q$9</f>
        <v>0</v>
      </c>
      <c r="K12" s="107">
        <f>+'9. EQ. ADIC. "H"'!$Q$9</f>
        <v>0</v>
      </c>
      <c r="L12" s="107">
        <f>+'10. EQ. ADIC. "I"'!$Q$9</f>
        <v>0</v>
      </c>
      <c r="M12" s="109">
        <f t="shared" ref="M12:M14" si="0">SUM(C12:L12)</f>
        <v>0</v>
      </c>
      <c r="N12" s="110"/>
      <c r="O12" s="111">
        <f t="shared" ref="O12:O14" si="1">+(M12*N12)+M12</f>
        <v>0</v>
      </c>
      <c r="P12" s="11"/>
      <c r="Q12" s="39"/>
      <c r="R12" s="39"/>
      <c r="S12" s="39"/>
      <c r="T12" s="39"/>
      <c r="U12" s="39"/>
      <c r="V12" s="23"/>
    </row>
    <row r="13" spans="1:22" outlineLevel="1" x14ac:dyDescent="0.25">
      <c r="A13" s="21"/>
      <c r="B13" s="10" t="s">
        <v>96</v>
      </c>
      <c r="C13" s="107">
        <f>+'1. EQ. BASE'!$S$3</f>
        <v>0</v>
      </c>
      <c r="D13" s="107">
        <f>+'2. EQ. ADIC. "A"'!$S$3</f>
        <v>0</v>
      </c>
      <c r="E13" s="107">
        <f>+'3. EQ. ADIC. "B"'!$S$3</f>
        <v>0</v>
      </c>
      <c r="F13" s="107">
        <f>+'4. EQ. ADIC. "C"'!$S$3</f>
        <v>0</v>
      </c>
      <c r="G13" s="107">
        <f>+'5. EQ. ADIC. "D"'!$S$3</f>
        <v>0</v>
      </c>
      <c r="H13" s="107">
        <f>+'6. EQ. ADIC. "E"'!$S$3</f>
        <v>0</v>
      </c>
      <c r="I13" s="107">
        <f>+'7. EQ. ADIC. "F"'!$S$3</f>
        <v>0</v>
      </c>
      <c r="J13" s="107">
        <f>+'8. EQ. ADIC. "G"'!$S$3</f>
        <v>0</v>
      </c>
      <c r="K13" s="107">
        <f>+'9. EQ. ADIC. "H"'!$S$3</f>
        <v>0</v>
      </c>
      <c r="L13" s="107">
        <f>+'10. EQ. ADIC. "I"'!$S$3</f>
        <v>0</v>
      </c>
      <c r="M13" s="109">
        <f t="shared" si="0"/>
        <v>0</v>
      </c>
      <c r="N13" s="110"/>
      <c r="O13" s="111">
        <f t="shared" si="1"/>
        <v>0</v>
      </c>
      <c r="P13" s="11"/>
      <c r="Q13" s="39"/>
      <c r="R13" s="39"/>
      <c r="S13" s="39"/>
      <c r="T13" s="39"/>
      <c r="U13" s="39"/>
      <c r="V13" s="23"/>
    </row>
    <row r="14" spans="1:22" outlineLevel="1" x14ac:dyDescent="0.25">
      <c r="A14" s="21"/>
      <c r="B14" s="10" t="s">
        <v>18</v>
      </c>
      <c r="C14" s="107">
        <f>+'1. EQ. BASE'!$U$9</f>
        <v>0</v>
      </c>
      <c r="D14" s="107">
        <f>+'2. EQ. ADIC. "A"'!$U$9</f>
        <v>0</v>
      </c>
      <c r="E14" s="107">
        <f>+'3. EQ. ADIC. "B"'!$U$9</f>
        <v>0</v>
      </c>
      <c r="F14" s="107">
        <f>+'4. EQ. ADIC. "C"'!$U$9</f>
        <v>0</v>
      </c>
      <c r="G14" s="107">
        <f>+'5. EQ. ADIC. "D"'!$U$9</f>
        <v>0</v>
      </c>
      <c r="H14" s="107">
        <f>+'6. EQ. ADIC. "E"'!$U$9</f>
        <v>0</v>
      </c>
      <c r="I14" s="107">
        <f>+'7. EQ. ADIC. "F"'!$U$9</f>
        <v>0</v>
      </c>
      <c r="J14" s="107">
        <f>+'8. EQ. ADIC. "G"'!$U$9</f>
        <v>0</v>
      </c>
      <c r="K14" s="107">
        <f>+'9. EQ. ADIC. "H"'!$U$9</f>
        <v>0</v>
      </c>
      <c r="L14" s="107">
        <f>+'10. EQ. ADIC. "I"'!$U$9</f>
        <v>0</v>
      </c>
      <c r="M14" s="109">
        <f t="shared" si="0"/>
        <v>0</v>
      </c>
      <c r="N14" s="110"/>
      <c r="O14" s="111">
        <f t="shared" si="1"/>
        <v>0</v>
      </c>
      <c r="P14" s="2"/>
      <c r="Q14" s="39"/>
      <c r="R14" s="39"/>
      <c r="S14" s="39"/>
      <c r="T14" s="39"/>
      <c r="U14" s="39"/>
      <c r="V14" s="23"/>
    </row>
    <row r="15" spans="1:22" ht="15.75" outlineLevel="1" thickBot="1" x14ac:dyDescent="0.3">
      <c r="A15" s="21"/>
      <c r="B15" s="9"/>
      <c r="C15" s="108">
        <f>SUM(C11:C14)</f>
        <v>0</v>
      </c>
      <c r="D15" s="108">
        <f t="shared" ref="D15:L15" si="2">SUM(D11:D14)</f>
        <v>0</v>
      </c>
      <c r="E15" s="108">
        <f t="shared" si="2"/>
        <v>0</v>
      </c>
      <c r="F15" s="108">
        <f t="shared" si="2"/>
        <v>0</v>
      </c>
      <c r="G15" s="108">
        <f>SUM(G11:G14)</f>
        <v>0</v>
      </c>
      <c r="H15" s="108">
        <f t="shared" si="2"/>
        <v>0</v>
      </c>
      <c r="I15" s="108">
        <f t="shared" si="2"/>
        <v>0</v>
      </c>
      <c r="J15" s="108">
        <f t="shared" si="2"/>
        <v>0</v>
      </c>
      <c r="K15" s="108">
        <f t="shared" si="2"/>
        <v>0</v>
      </c>
      <c r="L15" s="108">
        <f t="shared" si="2"/>
        <v>0</v>
      </c>
      <c r="M15" s="112">
        <f>SUM(C15:L15)</f>
        <v>0</v>
      </c>
      <c r="N15" s="113"/>
      <c r="O15" s="114">
        <f>SUM(O11:O14)</f>
        <v>0</v>
      </c>
      <c r="P15" s="2"/>
      <c r="Q15" s="39"/>
      <c r="R15" s="39"/>
      <c r="S15" s="39"/>
      <c r="T15" s="39"/>
      <c r="U15" s="39"/>
      <c r="V15" s="23"/>
    </row>
    <row r="16" spans="1:22" outlineLevel="1" x14ac:dyDescent="0.25">
      <c r="A16" s="21"/>
      <c r="B16" s="14"/>
      <c r="C16" s="14"/>
      <c r="E16" s="2"/>
      <c r="F16" s="2"/>
      <c r="G16" s="2"/>
      <c r="H16" s="2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2"/>
      <c r="T16" s="39"/>
      <c r="U16" s="2"/>
      <c r="V16" s="23"/>
    </row>
    <row r="17" spans="1:22" outlineLevel="1" x14ac:dyDescent="0.25">
      <c r="A17" s="21"/>
      <c r="B17" s="14"/>
      <c r="C17" s="14"/>
      <c r="E17" s="2"/>
      <c r="F17" s="2"/>
      <c r="G17" s="2"/>
      <c r="H17" s="2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2"/>
      <c r="T17" s="39"/>
      <c r="U17" s="2"/>
      <c r="V17" s="23"/>
    </row>
    <row r="18" spans="1:22" outlineLevel="1" x14ac:dyDescent="0.25">
      <c r="A18" s="21"/>
      <c r="B18" s="14"/>
      <c r="C18" s="14"/>
      <c r="E18" s="2"/>
      <c r="F18" s="2"/>
      <c r="G18" s="2"/>
      <c r="H18" s="2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2"/>
      <c r="T18" s="39"/>
      <c r="U18" s="2"/>
      <c r="V18" s="23"/>
    </row>
    <row r="19" spans="1:22" outlineLevel="1" x14ac:dyDescent="0.25">
      <c r="A19" s="21"/>
      <c r="B19" s="14"/>
      <c r="C19" s="14"/>
      <c r="E19" s="2"/>
      <c r="F19" s="2"/>
      <c r="G19" s="2"/>
      <c r="H19" s="2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2"/>
      <c r="T19" s="39"/>
      <c r="U19" s="2"/>
      <c r="V19" s="23"/>
    </row>
    <row r="20" spans="1:22" outlineLevel="1" x14ac:dyDescent="0.25">
      <c r="A20" s="21"/>
      <c r="B20" s="14"/>
      <c r="C20" s="14"/>
      <c r="E20" s="2"/>
      <c r="F20" s="2"/>
      <c r="G20" s="2"/>
      <c r="H20" s="2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2"/>
      <c r="T20" s="39"/>
      <c r="U20" s="2"/>
      <c r="V20" s="23"/>
    </row>
    <row r="21" spans="1:22" outlineLevel="1" x14ac:dyDescent="0.25">
      <c r="A21" s="21"/>
      <c r="B21" s="14"/>
      <c r="C21" s="14"/>
      <c r="E21" s="2"/>
      <c r="F21" s="2"/>
      <c r="G21" s="2"/>
      <c r="H21" s="2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"/>
      <c r="T21" s="39"/>
      <c r="U21" s="2"/>
      <c r="V21" s="23"/>
    </row>
    <row r="22" spans="1:22" outlineLevel="1" x14ac:dyDescent="0.25">
      <c r="A22" s="21"/>
      <c r="B22" s="14"/>
      <c r="C22" s="14"/>
      <c r="E22" s="2"/>
      <c r="F22" s="2"/>
      <c r="G22" s="2"/>
      <c r="H22" s="2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2"/>
      <c r="T22" s="39"/>
      <c r="U22" s="2"/>
      <c r="V22" s="23"/>
    </row>
    <row r="23" spans="1:22" outlineLevel="1" x14ac:dyDescent="0.25">
      <c r="A23" s="21"/>
      <c r="B23" s="14"/>
      <c r="C23" s="14"/>
      <c r="E23" s="2"/>
      <c r="F23" s="2"/>
      <c r="G23" s="2"/>
      <c r="H23" s="2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2"/>
      <c r="T23" s="39"/>
      <c r="U23" s="2"/>
      <c r="V23" s="23"/>
    </row>
    <row r="24" spans="1:22" outlineLevel="1" x14ac:dyDescent="0.25">
      <c r="A24" s="21"/>
      <c r="B24" s="14"/>
      <c r="C24" s="14"/>
      <c r="E24" s="2"/>
      <c r="F24" s="2"/>
      <c r="G24" s="2"/>
      <c r="H24" s="2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2"/>
      <c r="T24" s="39"/>
      <c r="U24" s="2"/>
      <c r="V24" s="23"/>
    </row>
    <row r="25" spans="1:22" outlineLevel="1" x14ac:dyDescent="0.25">
      <c r="A25" s="21"/>
      <c r="B25" s="14"/>
      <c r="C25" s="14"/>
      <c r="E25" s="2"/>
      <c r="F25" s="2"/>
      <c r="G25" s="2"/>
      <c r="H25" s="2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"/>
      <c r="T25" s="39"/>
      <c r="U25" s="2"/>
      <c r="V25" s="23"/>
    </row>
    <row r="26" spans="1:22" outlineLevel="1" x14ac:dyDescent="0.25">
      <c r="A26" s="21"/>
      <c r="B26" s="14"/>
      <c r="C26" s="14"/>
      <c r="E26" s="2"/>
      <c r="F26" s="2"/>
      <c r="G26" s="2"/>
      <c r="H26" s="2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2"/>
      <c r="T26" s="39"/>
      <c r="U26" s="2"/>
      <c r="V26" s="23"/>
    </row>
    <row r="27" spans="1:22" outlineLevel="1" x14ac:dyDescent="0.25">
      <c r="A27" s="21"/>
      <c r="B27" s="14"/>
      <c r="C27" s="14"/>
      <c r="E27" s="2"/>
      <c r="F27" s="2"/>
      <c r="G27" s="2"/>
      <c r="H27" s="2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2"/>
      <c r="T27" s="39"/>
      <c r="U27" s="2"/>
      <c r="V27" s="23"/>
    </row>
    <row r="28" spans="1:22" outlineLevel="1" x14ac:dyDescent="0.25">
      <c r="A28" s="21"/>
      <c r="B28" s="14"/>
      <c r="C28" s="14"/>
      <c r="E28" s="2"/>
      <c r="F28" s="2"/>
      <c r="G28" s="2"/>
      <c r="H28" s="2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2"/>
      <c r="T28" s="39"/>
      <c r="U28" s="2"/>
      <c r="V28" s="23"/>
    </row>
    <row r="29" spans="1:22" outlineLevel="1" x14ac:dyDescent="0.25">
      <c r="A29" s="21"/>
      <c r="B29" s="14"/>
      <c r="C29" s="14"/>
      <c r="E29" s="39"/>
      <c r="F29" s="39"/>
      <c r="G29" s="39"/>
      <c r="H29" s="2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"/>
      <c r="T29" s="39"/>
      <c r="U29" s="2"/>
      <c r="V29" s="23"/>
    </row>
    <row r="30" spans="1:22" outlineLevel="1" x14ac:dyDescent="0.25">
      <c r="A30" s="21"/>
      <c r="B30" s="14"/>
      <c r="C30" s="14"/>
      <c r="E30" s="2"/>
      <c r="F30" s="2"/>
      <c r="G30" s="2"/>
      <c r="H30" s="2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2"/>
      <c r="T30" s="39"/>
      <c r="U30" s="2"/>
      <c r="V30" s="23"/>
    </row>
    <row r="31" spans="1:22" outlineLevel="1" x14ac:dyDescent="0.25">
      <c r="A31" s="21"/>
      <c r="B31" s="14"/>
      <c r="C31" s="39" t="s">
        <v>14</v>
      </c>
      <c r="D31" s="39"/>
      <c r="E31" s="39"/>
      <c r="F31" s="39"/>
      <c r="G31" s="39" t="s">
        <v>15</v>
      </c>
      <c r="I31" s="39"/>
      <c r="J31" s="39"/>
      <c r="K31" s="39" t="s">
        <v>24</v>
      </c>
      <c r="N31" s="39"/>
      <c r="O31" s="39" t="s">
        <v>16</v>
      </c>
      <c r="Q31" s="39"/>
      <c r="R31" s="39"/>
      <c r="S31" s="39"/>
      <c r="U31" s="2"/>
      <c r="V31" s="23"/>
    </row>
    <row r="32" spans="1:22" x14ac:dyDescent="0.25">
      <c r="A32" s="21"/>
      <c r="B32" s="19"/>
      <c r="C32" s="14"/>
      <c r="E32" s="2"/>
      <c r="F32" s="2"/>
      <c r="G32" s="2"/>
      <c r="U32" s="2"/>
      <c r="V32" s="23"/>
    </row>
    <row r="33" spans="1:22" ht="16.5" customHeight="1" thickBot="1" x14ac:dyDescent="0.3">
      <c r="A33" s="21"/>
      <c r="B33" s="9"/>
      <c r="J33" s="39"/>
      <c r="K33" s="39"/>
      <c r="L33" s="39"/>
      <c r="M33" s="39"/>
      <c r="N33" s="39"/>
      <c r="O33" s="39"/>
      <c r="P33" s="39"/>
      <c r="Q33" s="39"/>
      <c r="R33" s="39"/>
      <c r="S33" s="2"/>
      <c r="T33" s="2"/>
      <c r="U33" s="2"/>
      <c r="V33" s="18"/>
    </row>
    <row r="34" spans="1:22" ht="15" customHeight="1" outlineLevel="1" thickBot="1" x14ac:dyDescent="0.3">
      <c r="A34" s="21"/>
      <c r="B34" s="19"/>
      <c r="C34" s="196" t="s">
        <v>106</v>
      </c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8"/>
      <c r="O34" s="194" t="s">
        <v>21</v>
      </c>
      <c r="P34" s="195"/>
      <c r="Q34" s="39"/>
      <c r="R34" s="39"/>
      <c r="S34" s="11"/>
      <c r="T34" s="2"/>
      <c r="U34" s="2"/>
      <c r="V34" s="18"/>
    </row>
    <row r="35" spans="1:22" ht="50.1" customHeight="1" outlineLevel="1" x14ac:dyDescent="0.25">
      <c r="A35" s="21"/>
      <c r="B35" s="2"/>
      <c r="C35" s="152" t="s">
        <v>10</v>
      </c>
      <c r="D35" s="152"/>
      <c r="E35" s="152" t="s">
        <v>112</v>
      </c>
      <c r="F35" s="152" t="s">
        <v>108</v>
      </c>
      <c r="G35" s="152" t="s">
        <v>124</v>
      </c>
      <c r="H35" s="152" t="s">
        <v>109</v>
      </c>
      <c r="I35" s="152" t="s">
        <v>113</v>
      </c>
      <c r="J35" s="152" t="s">
        <v>110</v>
      </c>
      <c r="K35" s="152" t="s">
        <v>125</v>
      </c>
      <c r="L35" s="152" t="s">
        <v>111</v>
      </c>
      <c r="M35" s="33" t="s">
        <v>19</v>
      </c>
      <c r="N35" s="34" t="s">
        <v>7</v>
      </c>
      <c r="O35" s="35" t="s">
        <v>20</v>
      </c>
      <c r="P35" s="36" t="s">
        <v>23</v>
      </c>
      <c r="Q35" s="39"/>
      <c r="R35" s="39"/>
      <c r="S35" s="39"/>
      <c r="T35" s="2"/>
      <c r="U35" s="2"/>
      <c r="V35" s="18"/>
    </row>
    <row r="36" spans="1:22" ht="15.75" customHeight="1" outlineLevel="1" x14ac:dyDescent="0.25">
      <c r="A36" s="21"/>
      <c r="B36" s="10" t="s">
        <v>8</v>
      </c>
      <c r="C36" s="107">
        <f>+'1. EQ. BASE'!$S$9</f>
        <v>0</v>
      </c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9">
        <f t="shared" ref="N36:N41" si="3">SUM(C36:M36)</f>
        <v>0</v>
      </c>
      <c r="O36" s="110"/>
      <c r="P36" s="111">
        <f>+(N36*O36)+N36</f>
        <v>0</v>
      </c>
      <c r="Q36" s="39"/>
      <c r="R36" s="39"/>
      <c r="S36" s="39"/>
      <c r="T36" s="2"/>
      <c r="U36" s="2"/>
      <c r="V36" s="18"/>
    </row>
    <row r="37" spans="1:22" ht="15" customHeight="1" outlineLevel="1" x14ac:dyDescent="0.25">
      <c r="A37" s="21"/>
      <c r="B37" s="10" t="s">
        <v>9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9">
        <f t="shared" si="3"/>
        <v>0</v>
      </c>
      <c r="O37" s="110"/>
      <c r="P37" s="111">
        <f t="shared" ref="P37:P40" si="4">+(N37*O37)+N37</f>
        <v>0</v>
      </c>
      <c r="Q37" s="39"/>
      <c r="R37" s="39"/>
      <c r="S37" s="39"/>
      <c r="T37" s="2"/>
      <c r="U37" s="2"/>
      <c r="V37" s="18"/>
    </row>
    <row r="38" spans="1:22" ht="15" customHeight="1" outlineLevel="1" x14ac:dyDescent="0.25">
      <c r="A38" s="21"/>
      <c r="B38" s="10" t="s">
        <v>96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9">
        <f t="shared" si="3"/>
        <v>0</v>
      </c>
      <c r="O38" s="110"/>
      <c r="P38" s="111">
        <f t="shared" si="4"/>
        <v>0</v>
      </c>
      <c r="Q38" s="39"/>
      <c r="R38" s="39"/>
      <c r="S38" s="39"/>
      <c r="T38" s="2"/>
      <c r="U38" s="2"/>
      <c r="V38" s="18"/>
    </row>
    <row r="39" spans="1:22" ht="15.75" customHeight="1" outlineLevel="1" x14ac:dyDescent="0.25">
      <c r="A39" s="21"/>
      <c r="B39" s="10" t="s">
        <v>18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9">
        <f t="shared" si="3"/>
        <v>0</v>
      </c>
      <c r="O39" s="110"/>
      <c r="P39" s="111">
        <f t="shared" ref="P39" si="5">+(N39*O39)+N39</f>
        <v>0</v>
      </c>
      <c r="Q39" s="39"/>
      <c r="R39" s="39"/>
      <c r="S39" s="39"/>
      <c r="T39" s="2"/>
      <c r="U39" s="2"/>
      <c r="V39" s="18"/>
    </row>
    <row r="40" spans="1:22" ht="15.75" customHeight="1" outlineLevel="1" x14ac:dyDescent="0.25">
      <c r="A40" s="21"/>
      <c r="B40" s="10" t="s">
        <v>107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9">
        <f t="shared" si="3"/>
        <v>0</v>
      </c>
      <c r="O40" s="110"/>
      <c r="P40" s="111">
        <f t="shared" si="4"/>
        <v>0</v>
      </c>
      <c r="Q40" s="39"/>
      <c r="R40" s="39"/>
      <c r="S40" s="39"/>
      <c r="T40" s="2"/>
      <c r="U40" s="2"/>
      <c r="V40" s="18"/>
    </row>
    <row r="41" spans="1:22" ht="15.75" customHeight="1" outlineLevel="1" thickBot="1" x14ac:dyDescent="0.3">
      <c r="A41" s="21"/>
      <c r="B41" s="9"/>
      <c r="C41" s="108">
        <f>SUM(C36:C40)</f>
        <v>0</v>
      </c>
      <c r="D41" s="108">
        <f t="shared" ref="D41:M41" si="6">SUM(D36:D40)</f>
        <v>0</v>
      </c>
      <c r="E41" s="108">
        <f t="shared" si="6"/>
        <v>0</v>
      </c>
      <c r="F41" s="108">
        <f t="shared" si="6"/>
        <v>0</v>
      </c>
      <c r="G41" s="108">
        <f t="shared" si="6"/>
        <v>0</v>
      </c>
      <c r="H41" s="108">
        <f t="shared" si="6"/>
        <v>0</v>
      </c>
      <c r="I41" s="108">
        <f t="shared" si="6"/>
        <v>0</v>
      </c>
      <c r="J41" s="108">
        <f t="shared" si="6"/>
        <v>0</v>
      </c>
      <c r="K41" s="108">
        <f t="shared" si="6"/>
        <v>0</v>
      </c>
      <c r="L41" s="108">
        <f t="shared" si="6"/>
        <v>0</v>
      </c>
      <c r="M41" s="108">
        <f t="shared" si="6"/>
        <v>0</v>
      </c>
      <c r="N41" s="112">
        <f t="shared" si="3"/>
        <v>0</v>
      </c>
      <c r="O41" s="113"/>
      <c r="P41" s="114">
        <f>SUM(P36:P40)</f>
        <v>0</v>
      </c>
      <c r="Q41" s="39"/>
      <c r="R41" s="39"/>
      <c r="S41" s="39"/>
      <c r="T41" s="2"/>
      <c r="U41" s="2"/>
      <c r="V41" s="18"/>
    </row>
    <row r="42" spans="1:22" ht="15" customHeight="1" outlineLevel="1" x14ac:dyDescent="0.25">
      <c r="A42" s="21"/>
      <c r="J42" s="39"/>
      <c r="K42" s="39"/>
      <c r="L42" s="39"/>
      <c r="M42" s="39"/>
      <c r="N42" s="39"/>
      <c r="O42" s="39"/>
      <c r="P42" s="39"/>
      <c r="Q42" s="39"/>
      <c r="R42" s="39"/>
      <c r="S42" s="11"/>
      <c r="T42" s="2"/>
      <c r="U42" s="2"/>
      <c r="V42" s="18"/>
    </row>
    <row r="43" spans="1:22" ht="15" customHeight="1" outlineLevel="1" x14ac:dyDescent="0.25">
      <c r="A43" s="21"/>
      <c r="J43" s="39"/>
      <c r="K43" s="39"/>
      <c r="L43" s="39"/>
      <c r="M43" s="39"/>
      <c r="N43" s="39"/>
      <c r="O43" s="39"/>
      <c r="P43" s="39"/>
      <c r="Q43" s="39"/>
      <c r="R43" s="39"/>
      <c r="S43" s="11"/>
      <c r="T43" s="2"/>
      <c r="U43" s="2"/>
      <c r="V43" s="18"/>
    </row>
    <row r="44" spans="1:22" ht="15" customHeight="1" outlineLevel="1" x14ac:dyDescent="0.25">
      <c r="A44" s="21"/>
      <c r="J44" s="39"/>
      <c r="K44" s="39"/>
      <c r="L44" s="39"/>
      <c r="M44" s="39"/>
      <c r="N44" s="39"/>
      <c r="O44" s="39"/>
      <c r="P44" s="39"/>
      <c r="Q44" s="39"/>
      <c r="R44" s="39"/>
      <c r="S44" s="11"/>
      <c r="T44" s="2"/>
      <c r="U44" s="2"/>
      <c r="V44" s="18"/>
    </row>
    <row r="45" spans="1:22" ht="15.75" customHeight="1" outlineLevel="1" x14ac:dyDescent="0.25">
      <c r="A45" s="21"/>
      <c r="J45" s="39"/>
      <c r="K45" s="39"/>
      <c r="L45" s="39"/>
      <c r="M45" s="39"/>
      <c r="N45" s="39"/>
      <c r="O45" s="39"/>
      <c r="P45" s="39"/>
      <c r="Q45" s="39"/>
      <c r="R45" s="39"/>
      <c r="S45" s="11"/>
      <c r="T45" s="2"/>
      <c r="U45" s="2"/>
      <c r="V45" s="18"/>
    </row>
    <row r="46" spans="1:22" ht="15.75" customHeight="1" outlineLevel="1" x14ac:dyDescent="0.25">
      <c r="A46" s="21"/>
      <c r="J46" s="39"/>
      <c r="K46" s="39"/>
      <c r="L46" s="39"/>
      <c r="M46" s="39"/>
      <c r="N46" s="39"/>
      <c r="O46" s="39"/>
      <c r="P46" s="39"/>
      <c r="Q46" s="39"/>
      <c r="R46" s="39"/>
      <c r="S46" s="12"/>
      <c r="T46" s="2"/>
      <c r="U46" s="2"/>
      <c r="V46" s="18"/>
    </row>
    <row r="47" spans="1:22" ht="15" customHeight="1" outlineLevel="1" x14ac:dyDescent="0.25">
      <c r="A47" s="21"/>
      <c r="B47" s="9"/>
      <c r="C47" s="39"/>
      <c r="D47" s="39"/>
      <c r="E47" s="39"/>
      <c r="F47" s="154"/>
      <c r="G47" s="154"/>
      <c r="J47" s="39"/>
      <c r="K47" s="39"/>
      <c r="L47" s="39"/>
      <c r="M47" s="39"/>
      <c r="N47" s="39"/>
      <c r="O47" s="39"/>
      <c r="P47" s="39"/>
      <c r="Q47" s="39"/>
      <c r="R47" s="39"/>
      <c r="S47" s="2"/>
      <c r="T47" s="2"/>
      <c r="U47" s="2"/>
      <c r="V47" s="18"/>
    </row>
    <row r="48" spans="1:22" ht="15" customHeight="1" outlineLevel="1" x14ac:dyDescent="0.25">
      <c r="A48" s="21"/>
      <c r="B48" s="2"/>
      <c r="C48" s="2"/>
      <c r="D48" s="2"/>
      <c r="E48" s="2"/>
      <c r="F48" s="2"/>
      <c r="G48" s="2"/>
      <c r="J48" s="39"/>
      <c r="K48" s="39"/>
      <c r="L48" s="39"/>
      <c r="M48" s="39"/>
      <c r="N48" s="39"/>
      <c r="O48" s="39"/>
      <c r="P48" s="39"/>
      <c r="Q48" s="39"/>
      <c r="R48" s="39"/>
      <c r="S48" s="2"/>
      <c r="T48" s="2"/>
      <c r="U48" s="2"/>
      <c r="V48" s="18"/>
    </row>
    <row r="49" spans="1:22" ht="15" customHeight="1" outlineLevel="1" x14ac:dyDescent="0.25">
      <c r="A49" s="21"/>
      <c r="B49" s="9"/>
      <c r="C49" s="11"/>
      <c r="D49" s="11"/>
      <c r="E49" s="11"/>
      <c r="F49" s="153"/>
      <c r="G49" s="11"/>
      <c r="J49" s="39"/>
      <c r="K49" s="39"/>
      <c r="L49" s="39"/>
      <c r="M49" s="39"/>
      <c r="N49" s="39"/>
      <c r="O49" s="39"/>
      <c r="P49" s="39"/>
      <c r="Q49" s="39"/>
      <c r="R49" s="39"/>
      <c r="S49" s="2"/>
      <c r="T49" s="2"/>
      <c r="U49" s="2"/>
      <c r="V49" s="18"/>
    </row>
    <row r="50" spans="1:22" outlineLevel="1" x14ac:dyDescent="0.25">
      <c r="A50" s="21"/>
      <c r="V50" s="18"/>
    </row>
    <row r="51" spans="1:22" outlineLevel="1" x14ac:dyDescent="0.25">
      <c r="A51" s="21"/>
      <c r="T51" s="2"/>
      <c r="U51" s="2"/>
      <c r="V51" s="18"/>
    </row>
    <row r="52" spans="1:22" ht="15.75" customHeight="1" outlineLevel="1" x14ac:dyDescent="0.25">
      <c r="A52" s="21"/>
      <c r="B52" s="39"/>
      <c r="C52" s="39"/>
      <c r="D52" s="39"/>
      <c r="E52" s="2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2"/>
      <c r="U52" s="2"/>
      <c r="V52" s="18"/>
    </row>
    <row r="53" spans="1:22" ht="15" customHeight="1" outlineLevel="1" x14ac:dyDescent="0.25">
      <c r="A53" s="21"/>
      <c r="B53" s="39"/>
      <c r="C53" s="39"/>
      <c r="D53" s="39"/>
      <c r="E53" s="11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2"/>
      <c r="U53" s="2"/>
      <c r="V53" s="18"/>
    </row>
    <row r="54" spans="1:22" ht="15" customHeight="1" outlineLevel="1" x14ac:dyDescent="0.25">
      <c r="A54" s="21"/>
      <c r="B54" s="39"/>
      <c r="C54" s="39"/>
      <c r="D54" s="39"/>
      <c r="E54" s="11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2"/>
      <c r="U54" s="2"/>
      <c r="V54" s="18"/>
    </row>
    <row r="55" spans="1:22" ht="15" customHeight="1" outlineLevel="1" x14ac:dyDescent="0.25">
      <c r="A55" s="21"/>
      <c r="B55" s="39"/>
      <c r="C55" s="39"/>
      <c r="D55" s="39"/>
      <c r="E55" s="11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2"/>
      <c r="U55" s="2"/>
      <c r="V55" s="18"/>
    </row>
    <row r="56" spans="1:22" ht="15.75" customHeight="1" outlineLevel="1" x14ac:dyDescent="0.25">
      <c r="A56" s="21"/>
      <c r="B56" s="39"/>
      <c r="C56" s="39"/>
      <c r="D56" s="39"/>
      <c r="E56" s="11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2"/>
      <c r="U56" s="2"/>
      <c r="V56" s="18"/>
    </row>
    <row r="57" spans="1:22" ht="15" customHeight="1" outlineLevel="1" x14ac:dyDescent="0.25">
      <c r="A57" s="21"/>
      <c r="B57" s="39" t="s">
        <v>114</v>
      </c>
      <c r="C57" s="39"/>
      <c r="D57" s="39"/>
      <c r="E57" s="2"/>
      <c r="F57" s="39" t="s">
        <v>27</v>
      </c>
      <c r="G57" s="39"/>
      <c r="H57" s="39"/>
      <c r="I57" s="39"/>
      <c r="J57" s="39"/>
      <c r="K57" s="39" t="s">
        <v>115</v>
      </c>
      <c r="L57" s="39"/>
      <c r="M57" s="39"/>
      <c r="N57" s="39"/>
      <c r="O57" s="39"/>
      <c r="P57" s="39" t="s">
        <v>116</v>
      </c>
      <c r="R57" s="39"/>
      <c r="S57" s="39"/>
      <c r="T57" s="2"/>
      <c r="U57" s="2"/>
      <c r="V57" s="18"/>
    </row>
    <row r="58" spans="1:22" ht="15" customHeight="1" x14ac:dyDescent="0.25">
      <c r="A58" s="21"/>
      <c r="B58" s="39"/>
      <c r="C58" s="39"/>
      <c r="D58" s="39"/>
      <c r="E58" s="2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2"/>
      <c r="U58" s="2"/>
      <c r="V58" s="18"/>
    </row>
    <row r="59" spans="1:22" x14ac:dyDescent="0.25">
      <c r="A59" s="21"/>
      <c r="B59" s="19"/>
      <c r="C59" s="14"/>
      <c r="E59" s="2"/>
      <c r="F59" s="2"/>
      <c r="G59" s="2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V59" s="23"/>
    </row>
    <row r="60" spans="1:22" outlineLevel="1" x14ac:dyDescent="0.25">
      <c r="A60" s="21"/>
      <c r="B60" s="193" t="s">
        <v>11</v>
      </c>
      <c r="C60" s="193"/>
      <c r="D60" s="193"/>
      <c r="E60" s="26"/>
      <c r="I60" s="39"/>
      <c r="J60" s="39"/>
      <c r="K60" s="166" t="s">
        <v>12</v>
      </c>
      <c r="L60" s="166"/>
      <c r="M60" s="166"/>
      <c r="N60" s="26"/>
      <c r="O60" s="39"/>
      <c r="P60" s="39"/>
      <c r="Q60" s="39"/>
      <c r="R60" s="39"/>
      <c r="S60" s="39"/>
      <c r="T60" s="39"/>
      <c r="V60" s="23"/>
    </row>
    <row r="61" spans="1:22" outlineLevel="1" x14ac:dyDescent="0.25">
      <c r="A61" s="21"/>
      <c r="B61" s="27"/>
      <c r="I61" s="39"/>
      <c r="J61" s="39"/>
      <c r="K61" s="27"/>
      <c r="O61" s="39"/>
      <c r="P61" s="39"/>
      <c r="Q61" s="39"/>
      <c r="R61" s="39"/>
      <c r="S61" s="39"/>
      <c r="T61" s="39"/>
      <c r="V61" s="23"/>
    </row>
    <row r="62" spans="1:22" outlineLevel="1" x14ac:dyDescent="0.25">
      <c r="A62" s="21"/>
      <c r="B62" s="28"/>
      <c r="C62" s="11" t="s">
        <v>17</v>
      </c>
      <c r="D62" s="185" t="s">
        <v>95</v>
      </c>
      <c r="E62" s="186"/>
      <c r="I62" s="39"/>
      <c r="J62" s="39"/>
      <c r="K62" s="28"/>
      <c r="L62" s="11" t="s">
        <v>17</v>
      </c>
      <c r="M62" s="185" t="s">
        <v>95</v>
      </c>
      <c r="N62" s="186"/>
      <c r="O62" s="39"/>
      <c r="P62" s="39"/>
      <c r="Q62" s="39"/>
      <c r="R62" s="39"/>
      <c r="S62" s="39"/>
      <c r="T62" s="39"/>
      <c r="V62" s="23"/>
    </row>
    <row r="63" spans="1:22" outlineLevel="1" x14ac:dyDescent="0.25">
      <c r="A63" s="21"/>
      <c r="B63" s="27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V63" s="23"/>
    </row>
    <row r="64" spans="1:22" outlineLevel="1" x14ac:dyDescent="0.25">
      <c r="A64" s="21"/>
      <c r="B64" s="27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V64" s="23"/>
    </row>
    <row r="65" spans="1:22" outlineLevel="1" x14ac:dyDescent="0.25">
      <c r="A65" s="21"/>
      <c r="B65" s="27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V65" s="23"/>
    </row>
    <row r="66" spans="1:22" outlineLevel="1" x14ac:dyDescent="0.25">
      <c r="A66" s="21"/>
      <c r="B66" s="27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V66" s="23"/>
    </row>
    <row r="67" spans="1:22" outlineLevel="1" x14ac:dyDescent="0.25">
      <c r="A67" s="21"/>
      <c r="B67" s="27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V67" s="23"/>
    </row>
    <row r="68" spans="1:22" outlineLevel="1" x14ac:dyDescent="0.25">
      <c r="A68" s="21"/>
      <c r="B68" s="27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V68" s="23"/>
    </row>
    <row r="69" spans="1:22" outlineLevel="1" x14ac:dyDescent="0.25">
      <c r="A69" s="21"/>
      <c r="B69" s="27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V69" s="23"/>
    </row>
    <row r="70" spans="1:22" outlineLevel="1" x14ac:dyDescent="0.25">
      <c r="A70" s="21"/>
      <c r="B70" s="27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V70" s="23"/>
    </row>
    <row r="71" spans="1:22" outlineLevel="1" x14ac:dyDescent="0.25">
      <c r="A71" s="21"/>
      <c r="B71" s="27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V71" s="23"/>
    </row>
    <row r="72" spans="1:22" outlineLevel="1" x14ac:dyDescent="0.25">
      <c r="A72" s="21"/>
      <c r="B72" s="9"/>
      <c r="F72" s="11"/>
      <c r="G72" s="39" t="s">
        <v>26</v>
      </c>
      <c r="J72" s="39"/>
      <c r="K72" s="39"/>
      <c r="L72" s="39"/>
      <c r="M72" s="39"/>
      <c r="N72" s="39"/>
      <c r="O72" s="39" t="s">
        <v>25</v>
      </c>
      <c r="Q72" s="39"/>
      <c r="R72" s="39"/>
      <c r="S72" s="39"/>
      <c r="V72" s="23"/>
    </row>
    <row r="73" spans="1:22" ht="15.75" thickBot="1" x14ac:dyDescent="0.3">
      <c r="A73" s="22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5"/>
    </row>
    <row r="74" spans="1:22" ht="15.75" thickTop="1" x14ac:dyDescent="0.25"/>
  </sheetData>
  <mergeCells count="8">
    <mergeCell ref="M62:N62"/>
    <mergeCell ref="F1:M7"/>
    <mergeCell ref="B60:D60"/>
    <mergeCell ref="D62:E62"/>
    <mergeCell ref="N9:O9"/>
    <mergeCell ref="C9:M9"/>
    <mergeCell ref="O34:P34"/>
    <mergeCell ref="C34:N34"/>
  </mergeCells>
  <dataValidations disablePrompts="1" count="1">
    <dataValidation type="list" allowBlank="1" showInputMessage="1" showErrorMessage="1" sqref="D62:E62 M62:N62" xr:uid="{1E193C6D-60AA-4BA1-AC61-1E6831F6B12B}">
      <formula1>"1 DPTO, 2 DPTOS, MEDIO PERÍMETRO,PERÍMETRO Y MEDIO, PERÍMETRO + 1 DEPTO, PERÍMETRO COMPLETO"</formula1>
    </dataValidation>
  </dataValidations>
  <printOptions horizontalCentered="1" verticalCentered="1"/>
  <pageMargins left="0.11811023622047245" right="0.11811023622047245" top="0.15748031496062992" bottom="0.15748031496062992" header="0.31496062992125984" footer="0.31496062992125984"/>
  <pageSetup scale="3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CD45-3205-4F45-9660-8E59B84FB6C5}">
  <sheetPr>
    <tabColor theme="4" tint="0.59999389629810485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 bestFit="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56"/>
      <c r="B1" s="256"/>
      <c r="C1" s="256"/>
      <c r="D1" s="254" t="s">
        <v>97</v>
      </c>
      <c r="E1" s="254"/>
      <c r="F1" s="254"/>
      <c r="G1" s="254"/>
      <c r="H1" s="255" t="s">
        <v>102</v>
      </c>
      <c r="I1" s="255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56"/>
      <c r="B2" s="256"/>
      <c r="C2" s="256"/>
      <c r="D2" s="254"/>
      <c r="E2" s="254"/>
      <c r="F2" s="254"/>
      <c r="G2" s="254"/>
      <c r="H2" s="255"/>
      <c r="I2" s="25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56"/>
      <c r="B3" s="256"/>
      <c r="C3" s="256"/>
      <c r="D3" s="254"/>
      <c r="E3" s="254"/>
      <c r="F3" s="254"/>
      <c r="G3" s="254"/>
      <c r="H3" s="255"/>
      <c r="I3" s="255"/>
      <c r="K3" s="245">
        <f>+$O$9+$Q$9+$S$3+$U$9+$S$9</f>
        <v>0</v>
      </c>
      <c r="L3" s="246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56"/>
      <c r="B4" s="256"/>
      <c r="C4" s="256"/>
      <c r="D4" s="254"/>
      <c r="E4" s="254"/>
      <c r="F4" s="254"/>
      <c r="G4" s="254"/>
      <c r="H4" s="255"/>
      <c r="I4" s="25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56"/>
      <c r="B5" s="256"/>
      <c r="C5" s="256"/>
      <c r="D5" s="254"/>
      <c r="E5" s="254"/>
      <c r="F5" s="254"/>
      <c r="G5" s="254"/>
      <c r="H5" s="255"/>
      <c r="I5" s="255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259" t="s">
        <v>29</v>
      </c>
      <c r="B6" s="259"/>
      <c r="C6" s="121"/>
      <c r="D6" s="123"/>
      <c r="E6" s="124"/>
      <c r="F6" s="260" t="s">
        <v>30</v>
      </c>
      <c r="G6" s="260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57" t="s">
        <v>31</v>
      </c>
      <c r="B7" s="257"/>
      <c r="C7" s="168"/>
      <c r="D7" s="125"/>
      <c r="E7" s="126"/>
      <c r="F7" s="260" t="s">
        <v>32</v>
      </c>
      <c r="G7" s="260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57" t="s">
        <v>33</v>
      </c>
      <c r="B8" s="257"/>
      <c r="C8" s="168" t="s">
        <v>129</v>
      </c>
      <c r="D8" s="125"/>
      <c r="E8" s="126"/>
      <c r="F8" s="258"/>
      <c r="G8" s="258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ref="K15:K16" si="2">((D15+G15)*E15)/10000</f>
        <v>0</v>
      </c>
      <c r="L15" s="96">
        <f t="shared" ref="L15:L16" si="3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2"/>
        <v>0</v>
      </c>
      <c r="L16" s="96">
        <f t="shared" si="3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ref="K17" si="4">((D17+G17)*E17)/10000</f>
        <v>0</v>
      </c>
      <c r="L17" s="96">
        <f t="shared" ref="L17" si="5">K17*B17</f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6">((D25+G25)*E25)/10000</f>
        <v>0</v>
      </c>
      <c r="L25" s="96">
        <f t="shared" ref="L25:L28" si="7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8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ref="K26" si="9">((D26+G26)*E26)/10000</f>
        <v>0</v>
      </c>
      <c r="L26" s="96">
        <f t="shared" ref="L26" si="10">K26*B26</f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6"/>
        <v>0</v>
      </c>
      <c r="L27" s="96">
        <f t="shared" si="7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8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6"/>
        <v>0</v>
      </c>
      <c r="L28" s="96">
        <f t="shared" si="7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11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12">((D36+G36)*E36)/10000</f>
        <v>0</v>
      </c>
      <c r="L36" s="96">
        <f t="shared" si="11"/>
        <v>0</v>
      </c>
    </row>
    <row r="37" spans="1:17" s="1" customFormat="1" ht="15" customHeight="1" outlineLevel="1" x14ac:dyDescent="0.25">
      <c r="A37" s="58">
        <f t="shared" ref="A37:A49" si="13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12"/>
        <v>0</v>
      </c>
      <c r="L37" s="96">
        <f t="shared" si="11"/>
        <v>0</v>
      </c>
    </row>
    <row r="38" spans="1:17" s="1" customFormat="1" ht="15" customHeight="1" outlineLevel="1" x14ac:dyDescent="0.25">
      <c r="A38" s="58">
        <f t="shared" si="13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ref="K38:K44" si="14">((D38+G38)*E38)/10000</f>
        <v>0</v>
      </c>
      <c r="L38" s="96">
        <f t="shared" ref="L38:L44" si="15">K38*B38</f>
        <v>0</v>
      </c>
    </row>
    <row r="39" spans="1:17" s="1" customFormat="1" ht="15" customHeight="1" outlineLevel="1" x14ac:dyDescent="0.25">
      <c r="A39" s="58">
        <f t="shared" si="13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14"/>
        <v>0</v>
      </c>
      <c r="L39" s="96">
        <f t="shared" si="15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14"/>
        <v>0</v>
      </c>
      <c r="L40" s="96">
        <f t="shared" si="15"/>
        <v>0</v>
      </c>
    </row>
    <row r="41" spans="1:17" s="1" customFormat="1" ht="15" customHeight="1" outlineLevel="1" x14ac:dyDescent="0.25">
      <c r="A41" s="58">
        <f t="shared" si="13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14"/>
        <v>0</v>
      </c>
      <c r="L41" s="96">
        <f t="shared" si="15"/>
        <v>0</v>
      </c>
    </row>
    <row r="42" spans="1:17" s="1" customFormat="1" ht="15" customHeight="1" outlineLevel="1" x14ac:dyDescent="0.25">
      <c r="A42" s="58">
        <f t="shared" si="13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ref="K42:K43" si="16">((D42+G42)*E42)/10000</f>
        <v>0</v>
      </c>
      <c r="L42" s="96">
        <f t="shared" ref="L42:L43" si="17">K42*B42</f>
        <v>0</v>
      </c>
    </row>
    <row r="43" spans="1:17" s="1" customFormat="1" ht="15" customHeight="1" outlineLevel="1" x14ac:dyDescent="0.25">
      <c r="A43" s="58">
        <f t="shared" si="13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16"/>
        <v>0</v>
      </c>
      <c r="L43" s="96">
        <f t="shared" si="17"/>
        <v>0</v>
      </c>
    </row>
    <row r="44" spans="1:17" s="1" customFormat="1" ht="15" customHeight="1" outlineLevel="1" x14ac:dyDescent="0.25">
      <c r="A44" s="58">
        <f t="shared" si="13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14"/>
        <v>0</v>
      </c>
      <c r="L44" s="96">
        <f t="shared" si="15"/>
        <v>0</v>
      </c>
    </row>
    <row r="45" spans="1:17" s="1" customFormat="1" ht="15" customHeight="1" outlineLevel="1" x14ac:dyDescent="0.25">
      <c r="A45" s="58">
        <f t="shared" si="13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12"/>
        <v>0</v>
      </c>
      <c r="L45" s="96">
        <f t="shared" si="11"/>
        <v>0</v>
      </c>
    </row>
    <row r="46" spans="1:17" s="1" customFormat="1" ht="15" customHeight="1" outlineLevel="1" x14ac:dyDescent="0.25">
      <c r="A46" s="58">
        <f t="shared" si="13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12"/>
        <v>0</v>
      </c>
      <c r="L46" s="96">
        <f t="shared" si="11"/>
        <v>0</v>
      </c>
    </row>
    <row r="47" spans="1:17" s="1" customFormat="1" ht="15" customHeight="1" outlineLevel="1" x14ac:dyDescent="0.25">
      <c r="A47" s="58">
        <f t="shared" si="13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12"/>
        <v>0</v>
      </c>
      <c r="L47" s="96">
        <f t="shared" si="11"/>
        <v>0</v>
      </c>
    </row>
    <row r="48" spans="1:17" s="1" customFormat="1" ht="15" customHeight="1" outlineLevel="1" x14ac:dyDescent="0.25">
      <c r="A48" s="58">
        <f t="shared" si="13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12"/>
        <v>0</v>
      </c>
      <c r="L48" s="96">
        <f t="shared" si="11"/>
        <v>0</v>
      </c>
    </row>
    <row r="49" spans="1:16" s="1" customFormat="1" ht="15" customHeight="1" outlineLevel="1" x14ac:dyDescent="0.25">
      <c r="A49" s="58">
        <f t="shared" si="13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12"/>
        <v>0</v>
      </c>
      <c r="L49" s="96">
        <f t="shared" si="11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18">((D56+G56)*E56)/10000</f>
        <v>0</v>
      </c>
      <c r="L56" s="96">
        <f t="shared" ref="L56:L70" si="19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18"/>
        <v>0</v>
      </c>
      <c r="L57" s="96">
        <f t="shared" si="19"/>
        <v>0</v>
      </c>
    </row>
    <row r="58" spans="1:16" s="1" customFormat="1" ht="15" customHeight="1" outlineLevel="1" x14ac:dyDescent="0.25">
      <c r="A58" s="58">
        <f t="shared" ref="A58:A70" si="20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18"/>
        <v>0</v>
      </c>
      <c r="L58" s="96">
        <f t="shared" si="19"/>
        <v>0</v>
      </c>
    </row>
    <row r="59" spans="1:16" s="1" customFormat="1" ht="15" customHeight="1" outlineLevel="1" x14ac:dyDescent="0.25">
      <c r="A59" s="58">
        <f t="shared" si="20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ref="K59:K64" si="21">((D59+G59)*E59)/10000</f>
        <v>0</v>
      </c>
      <c r="L59" s="96">
        <f t="shared" ref="L59:L64" si="22">K59*B59</f>
        <v>0</v>
      </c>
    </row>
    <row r="60" spans="1:16" s="1" customFormat="1" ht="15" customHeight="1" outlineLevel="1" x14ac:dyDescent="0.25">
      <c r="A60" s="58">
        <f t="shared" si="20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21"/>
        <v>0</v>
      </c>
      <c r="L60" s="96">
        <f t="shared" si="22"/>
        <v>0</v>
      </c>
    </row>
    <row r="61" spans="1:16" s="1" customFormat="1" ht="15" customHeight="1" outlineLevel="1" x14ac:dyDescent="0.25">
      <c r="A61" s="58">
        <f t="shared" si="20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21"/>
        <v>0</v>
      </c>
      <c r="L61" s="96">
        <f t="shared" si="22"/>
        <v>0</v>
      </c>
    </row>
    <row r="62" spans="1:16" s="1" customFormat="1" ht="15" customHeight="1" outlineLevel="1" x14ac:dyDescent="0.25">
      <c r="A62" s="58">
        <f t="shared" si="20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21"/>
        <v>0</v>
      </c>
      <c r="L62" s="96">
        <f t="shared" si="22"/>
        <v>0</v>
      </c>
    </row>
    <row r="63" spans="1:16" s="1" customFormat="1" ht="15" customHeight="1" outlineLevel="1" x14ac:dyDescent="0.25">
      <c r="A63" s="58">
        <f t="shared" si="20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21"/>
        <v>0</v>
      </c>
      <c r="L63" s="96">
        <f t="shared" si="22"/>
        <v>0</v>
      </c>
    </row>
    <row r="64" spans="1:16" s="1" customFormat="1" ht="15" customHeight="1" outlineLevel="1" x14ac:dyDescent="0.25">
      <c r="A64" s="58">
        <f t="shared" si="20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21"/>
        <v>0</v>
      </c>
      <c r="L64" s="96">
        <f t="shared" si="22"/>
        <v>0</v>
      </c>
    </row>
    <row r="65" spans="1:17" s="1" customFormat="1" ht="15" customHeight="1" outlineLevel="1" x14ac:dyDescent="0.25">
      <c r="A65" s="58">
        <f t="shared" si="20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18"/>
        <v>0</v>
      </c>
      <c r="L65" s="96">
        <f t="shared" si="19"/>
        <v>0</v>
      </c>
    </row>
    <row r="66" spans="1:17" s="1" customFormat="1" ht="15" customHeight="1" outlineLevel="1" x14ac:dyDescent="0.25">
      <c r="A66" s="58">
        <f t="shared" si="20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18"/>
        <v>0</v>
      </c>
      <c r="L66" s="96">
        <f t="shared" si="19"/>
        <v>0</v>
      </c>
    </row>
    <row r="67" spans="1:17" s="1" customFormat="1" ht="15" customHeight="1" outlineLevel="1" x14ac:dyDescent="0.25">
      <c r="A67" s="58">
        <f t="shared" si="20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18"/>
        <v>0</v>
      </c>
      <c r="L67" s="96">
        <f t="shared" si="19"/>
        <v>0</v>
      </c>
    </row>
    <row r="68" spans="1:17" s="1" customFormat="1" ht="15" customHeight="1" outlineLevel="1" x14ac:dyDescent="0.25">
      <c r="A68" s="58">
        <f t="shared" si="20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18"/>
        <v>0</v>
      </c>
      <c r="L68" s="96">
        <f t="shared" si="19"/>
        <v>0</v>
      </c>
    </row>
    <row r="69" spans="1:17" s="1" customFormat="1" ht="15" customHeight="1" outlineLevel="1" x14ac:dyDescent="0.25">
      <c r="A69" s="58">
        <f t="shared" si="20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18"/>
        <v>0</v>
      </c>
      <c r="L69" s="96">
        <f t="shared" si="19"/>
        <v>0</v>
      </c>
    </row>
    <row r="70" spans="1:17" s="1" customFormat="1" ht="15" customHeight="1" outlineLevel="1" x14ac:dyDescent="0.25">
      <c r="A70" s="58">
        <f t="shared" si="20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18"/>
        <v>0</v>
      </c>
      <c r="L70" s="96">
        <f t="shared" si="19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23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24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23"/>
        <v>0</v>
      </c>
      <c r="L79" s="96">
        <f t="shared" ref="L79:L91" si="25">K79*B79</f>
        <v>0</v>
      </c>
    </row>
    <row r="80" spans="1:17" s="1" customFormat="1" ht="15" customHeight="1" outlineLevel="1" x14ac:dyDescent="0.25">
      <c r="A80" s="58">
        <f t="shared" si="24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23"/>
        <v>0</v>
      </c>
      <c r="L80" s="96">
        <f t="shared" si="25"/>
        <v>0</v>
      </c>
    </row>
    <row r="81" spans="1:17" s="1" customFormat="1" ht="15" customHeight="1" outlineLevel="1" x14ac:dyDescent="0.25">
      <c r="A81" s="58">
        <f t="shared" si="24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ref="K81:K85" si="26">((D81+G81)*((E81+F81)/2))/10000</f>
        <v>0</v>
      </c>
      <c r="L81" s="96">
        <f t="shared" ref="L81:L85" si="27">K81*B81</f>
        <v>0</v>
      </c>
    </row>
    <row r="82" spans="1:17" s="1" customFormat="1" ht="15" customHeight="1" outlineLevel="1" x14ac:dyDescent="0.25">
      <c r="A82" s="58">
        <f t="shared" si="24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26"/>
        <v>0</v>
      </c>
      <c r="L82" s="96">
        <f t="shared" si="27"/>
        <v>0</v>
      </c>
    </row>
    <row r="83" spans="1:17" s="1" customFormat="1" ht="15" customHeight="1" outlineLevel="1" x14ac:dyDescent="0.25">
      <c r="A83" s="58">
        <f t="shared" si="24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26"/>
        <v>0</v>
      </c>
      <c r="L83" s="96">
        <f t="shared" si="27"/>
        <v>0</v>
      </c>
    </row>
    <row r="84" spans="1:17" s="1" customFormat="1" ht="15" customHeight="1" outlineLevel="1" x14ac:dyDescent="0.25">
      <c r="A84" s="58">
        <f t="shared" si="24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26"/>
        <v>0</v>
      </c>
      <c r="L84" s="96">
        <f t="shared" si="27"/>
        <v>0</v>
      </c>
    </row>
    <row r="85" spans="1:17" s="1" customFormat="1" ht="15" customHeight="1" outlineLevel="1" x14ac:dyDescent="0.25">
      <c r="A85" s="58">
        <f t="shared" si="24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26"/>
        <v>0</v>
      </c>
      <c r="L85" s="96">
        <f t="shared" si="27"/>
        <v>0</v>
      </c>
    </row>
    <row r="86" spans="1:17" s="1" customFormat="1" ht="15" customHeight="1" outlineLevel="1" x14ac:dyDescent="0.25">
      <c r="A86" s="58">
        <f t="shared" si="24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23"/>
        <v>0</v>
      </c>
      <c r="L86" s="96">
        <f t="shared" si="25"/>
        <v>0</v>
      </c>
    </row>
    <row r="87" spans="1:17" s="1" customFormat="1" ht="15" customHeight="1" outlineLevel="1" x14ac:dyDescent="0.25">
      <c r="A87" s="58">
        <f t="shared" si="24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23"/>
        <v>0</v>
      </c>
      <c r="L87" s="96">
        <f t="shared" si="25"/>
        <v>0</v>
      </c>
    </row>
    <row r="88" spans="1:17" s="1" customFormat="1" ht="15" customHeight="1" outlineLevel="1" x14ac:dyDescent="0.25">
      <c r="A88" s="58">
        <f t="shared" si="24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23"/>
        <v>0</v>
      </c>
      <c r="L88" s="96">
        <f t="shared" si="25"/>
        <v>0</v>
      </c>
    </row>
    <row r="89" spans="1:17" s="1" customFormat="1" ht="15" customHeight="1" outlineLevel="1" x14ac:dyDescent="0.25">
      <c r="A89" s="58">
        <f t="shared" si="24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23"/>
        <v>0</v>
      </c>
      <c r="L89" s="96">
        <f t="shared" si="25"/>
        <v>0</v>
      </c>
    </row>
    <row r="90" spans="1:17" s="1" customFormat="1" ht="15" customHeight="1" outlineLevel="1" x14ac:dyDescent="0.25">
      <c r="A90" s="58">
        <f t="shared" si="24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23"/>
        <v>0</v>
      </c>
      <c r="L90" s="96">
        <f t="shared" si="25"/>
        <v>0</v>
      </c>
    </row>
    <row r="91" spans="1:17" s="1" customFormat="1" ht="15" customHeight="1" outlineLevel="1" x14ac:dyDescent="0.25">
      <c r="A91" s="58">
        <f t="shared" si="24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23"/>
        <v>0</v>
      </c>
      <c r="L91" s="96">
        <f t="shared" si="25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07" si="28">((D98*E98)/10000)</f>
        <v>0</v>
      </c>
      <c r="L98" s="96">
        <f t="shared" ref="L98:L107" si="29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28"/>
        <v>0</v>
      </c>
      <c r="L99" s="96">
        <f t="shared" si="29"/>
        <v>0</v>
      </c>
    </row>
    <row r="100" spans="1:17" s="1" customFormat="1" ht="15" customHeight="1" outlineLevel="1" x14ac:dyDescent="0.25">
      <c r="A100" s="65">
        <f t="shared" ref="A100:A112" si="30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28"/>
        <v>0</v>
      </c>
      <c r="L100" s="96">
        <f t="shared" si="29"/>
        <v>0</v>
      </c>
    </row>
    <row r="101" spans="1:17" s="1" customFormat="1" ht="15" customHeight="1" outlineLevel="1" x14ac:dyDescent="0.25">
      <c r="A101" s="65">
        <f t="shared" si="30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28"/>
        <v>0</v>
      </c>
      <c r="L101" s="96">
        <f t="shared" si="29"/>
        <v>0</v>
      </c>
    </row>
    <row r="102" spans="1:17" s="1" customFormat="1" ht="15" customHeight="1" outlineLevel="1" x14ac:dyDescent="0.25">
      <c r="A102" s="65">
        <f t="shared" si="30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28"/>
        <v>0</v>
      </c>
      <c r="L102" s="96">
        <f t="shared" si="29"/>
        <v>0</v>
      </c>
    </row>
    <row r="103" spans="1:17" s="1" customFormat="1" ht="15" customHeight="1" outlineLevel="1" x14ac:dyDescent="0.25">
      <c r="A103" s="65">
        <f t="shared" si="30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28"/>
        <v>0</v>
      </c>
      <c r="L103" s="96">
        <f t="shared" si="29"/>
        <v>0</v>
      </c>
    </row>
    <row r="104" spans="1:17" s="1" customFormat="1" ht="15" customHeight="1" outlineLevel="1" x14ac:dyDescent="0.25">
      <c r="A104" s="65">
        <f t="shared" si="30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28"/>
        <v>0</v>
      </c>
      <c r="L104" s="96">
        <f t="shared" si="29"/>
        <v>0</v>
      </c>
    </row>
    <row r="105" spans="1:17" s="1" customFormat="1" ht="15" customHeight="1" outlineLevel="1" x14ac:dyDescent="0.25">
      <c r="A105" s="65">
        <f t="shared" si="30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28"/>
        <v>0</v>
      </c>
      <c r="L105" s="96">
        <f t="shared" si="29"/>
        <v>0</v>
      </c>
    </row>
    <row r="106" spans="1:17" s="1" customFormat="1" ht="15" customHeight="1" outlineLevel="1" x14ac:dyDescent="0.25">
      <c r="A106" s="65">
        <f t="shared" si="30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28"/>
        <v>0</v>
      </c>
      <c r="L106" s="96">
        <f t="shared" si="29"/>
        <v>0</v>
      </c>
    </row>
    <row r="107" spans="1:17" ht="15" customHeight="1" outlineLevel="1" x14ac:dyDescent="0.25">
      <c r="A107" s="65">
        <f t="shared" si="30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28"/>
        <v>0</v>
      </c>
      <c r="L107" s="96">
        <f t="shared" si="29"/>
        <v>0</v>
      </c>
      <c r="O107" s="1"/>
      <c r="P107" s="1"/>
      <c r="Q107" s="1"/>
    </row>
    <row r="108" spans="1:17" ht="15" customHeight="1" outlineLevel="1" x14ac:dyDescent="0.25">
      <c r="A108" s="65">
        <f t="shared" si="30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ref="K108:K112" si="31">((D108*E108)/10000)</f>
        <v>0</v>
      </c>
      <c r="L108" s="96">
        <f t="shared" ref="L108:L112" si="32">K108*B108</f>
        <v>0</v>
      </c>
      <c r="O108" s="1"/>
      <c r="P108" s="1"/>
      <c r="Q108" s="1"/>
    </row>
    <row r="109" spans="1:17" ht="15" customHeight="1" outlineLevel="1" x14ac:dyDescent="0.25">
      <c r="A109" s="65">
        <f t="shared" si="30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31"/>
        <v>0</v>
      </c>
      <c r="L109" s="96">
        <f t="shared" si="32"/>
        <v>0</v>
      </c>
      <c r="O109" s="1"/>
      <c r="P109" s="1"/>
      <c r="Q109" s="1"/>
    </row>
    <row r="110" spans="1:17" ht="15" customHeight="1" outlineLevel="1" x14ac:dyDescent="0.25">
      <c r="A110" s="65">
        <f t="shared" si="30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31"/>
        <v>0</v>
      </c>
      <c r="L110" s="96">
        <f t="shared" si="32"/>
        <v>0</v>
      </c>
      <c r="O110" s="1"/>
      <c r="P110" s="1"/>
      <c r="Q110" s="1"/>
    </row>
    <row r="111" spans="1:17" ht="15" customHeight="1" outlineLevel="1" x14ac:dyDescent="0.25">
      <c r="A111" s="65">
        <f t="shared" si="30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31"/>
        <v>0</v>
      </c>
      <c r="L111" s="96">
        <f t="shared" si="32"/>
        <v>0</v>
      </c>
      <c r="O111" s="1"/>
      <c r="P111" s="1"/>
      <c r="Q111" s="1"/>
    </row>
    <row r="112" spans="1:17" ht="15" customHeight="1" outlineLevel="1" x14ac:dyDescent="0.25">
      <c r="A112" s="65">
        <f t="shared" si="30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31"/>
        <v>0</v>
      </c>
      <c r="L112" s="96">
        <f t="shared" si="32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33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33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33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34">((D124*E124)/10000)</f>
        <v>0</v>
      </c>
      <c r="L124" s="96">
        <f t="shared" ref="L124:L129" si="35">K124*B124</f>
        <v>0</v>
      </c>
    </row>
    <row r="125" spans="1:12" s="1" customFormat="1" ht="15" customHeight="1" outlineLevel="1" x14ac:dyDescent="0.25">
      <c r="A125" s="65">
        <f t="shared" si="33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34"/>
        <v>0</v>
      </c>
      <c r="L125" s="96">
        <f t="shared" si="35"/>
        <v>0</v>
      </c>
    </row>
    <row r="126" spans="1:12" s="1" customFormat="1" ht="15" customHeight="1" outlineLevel="1" x14ac:dyDescent="0.25">
      <c r="A126" s="65">
        <f t="shared" si="33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34"/>
        <v>0</v>
      </c>
      <c r="L126" s="96">
        <f t="shared" si="35"/>
        <v>0</v>
      </c>
    </row>
    <row r="127" spans="1:12" s="1" customFormat="1" ht="15" customHeight="1" outlineLevel="1" x14ac:dyDescent="0.25">
      <c r="A127" s="65">
        <f t="shared" si="33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34"/>
        <v>0</v>
      </c>
      <c r="L127" s="96">
        <f t="shared" si="35"/>
        <v>0</v>
      </c>
    </row>
    <row r="128" spans="1:12" s="1" customFormat="1" ht="15" customHeight="1" outlineLevel="1" x14ac:dyDescent="0.25">
      <c r="A128" s="65">
        <f t="shared" si="33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34"/>
        <v>0</v>
      </c>
      <c r="L128" s="96">
        <f t="shared" si="35"/>
        <v>0</v>
      </c>
    </row>
    <row r="129" spans="1:16" s="1" customFormat="1" ht="15" customHeight="1" outlineLevel="1" x14ac:dyDescent="0.25">
      <c r="A129" s="65">
        <f t="shared" si="33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34"/>
        <v>0</v>
      </c>
      <c r="L129" s="96">
        <f t="shared" si="35"/>
        <v>0</v>
      </c>
    </row>
    <row r="130" spans="1:16" s="1" customFormat="1" ht="15" customHeight="1" outlineLevel="1" x14ac:dyDescent="0.25">
      <c r="A130" s="65">
        <f t="shared" si="33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33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33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33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0" si="36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0" si="37">((D141*E141)/10000)</f>
        <v>0</v>
      </c>
      <c r="L141" s="96">
        <f t="shared" si="36"/>
        <v>0</v>
      </c>
    </row>
    <row r="142" spans="1:16" s="1" customFormat="1" ht="15" customHeight="1" outlineLevel="1" x14ac:dyDescent="0.25">
      <c r="A142" s="65">
        <f t="shared" ref="A142:A154" si="38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37"/>
        <v>0</v>
      </c>
      <c r="L142" s="96">
        <f t="shared" si="36"/>
        <v>0</v>
      </c>
    </row>
    <row r="143" spans="1:16" s="1" customFormat="1" ht="15" customHeight="1" outlineLevel="1" x14ac:dyDescent="0.25">
      <c r="A143" s="65">
        <f t="shared" si="38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37"/>
        <v>0</v>
      </c>
      <c r="L143" s="96">
        <f t="shared" si="36"/>
        <v>0</v>
      </c>
    </row>
    <row r="144" spans="1:16" s="1" customFormat="1" ht="15" customHeight="1" outlineLevel="1" x14ac:dyDescent="0.25">
      <c r="A144" s="65">
        <f t="shared" si="38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37"/>
        <v>0</v>
      </c>
      <c r="L144" s="96">
        <f t="shared" si="36"/>
        <v>0</v>
      </c>
    </row>
    <row r="145" spans="1:16" s="1" customFormat="1" ht="15" customHeight="1" outlineLevel="1" x14ac:dyDescent="0.25">
      <c r="A145" s="65">
        <f t="shared" si="38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37"/>
        <v>0</v>
      </c>
      <c r="L145" s="96">
        <f t="shared" si="36"/>
        <v>0</v>
      </c>
    </row>
    <row r="146" spans="1:16" s="1" customFormat="1" ht="15" customHeight="1" outlineLevel="1" x14ac:dyDescent="0.25">
      <c r="A146" s="65">
        <f t="shared" si="38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37"/>
        <v>0</v>
      </c>
      <c r="L146" s="96">
        <f t="shared" si="36"/>
        <v>0</v>
      </c>
    </row>
    <row r="147" spans="1:16" s="1" customFormat="1" ht="15" customHeight="1" outlineLevel="1" x14ac:dyDescent="0.25">
      <c r="A147" s="65">
        <f t="shared" si="38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37"/>
        <v>0</v>
      </c>
      <c r="L147" s="96">
        <f t="shared" si="36"/>
        <v>0</v>
      </c>
    </row>
    <row r="148" spans="1:16" s="1" customFormat="1" ht="15" customHeight="1" outlineLevel="1" x14ac:dyDescent="0.25">
      <c r="A148" s="65">
        <f t="shared" si="38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37"/>
        <v>0</v>
      </c>
      <c r="L148" s="96">
        <f t="shared" si="36"/>
        <v>0</v>
      </c>
    </row>
    <row r="149" spans="1:16" s="47" customFormat="1" ht="15" customHeight="1" outlineLevel="1" x14ac:dyDescent="0.25">
      <c r="A149" s="65">
        <f t="shared" si="38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37"/>
        <v>0</v>
      </c>
      <c r="L149" s="96">
        <f t="shared" si="36"/>
        <v>0</v>
      </c>
      <c r="O149" s="1"/>
      <c r="P149" s="1"/>
    </row>
    <row r="150" spans="1:16" ht="15" customHeight="1" outlineLevel="1" x14ac:dyDescent="0.25">
      <c r="A150" s="65">
        <f t="shared" si="38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37"/>
        <v>0</v>
      </c>
      <c r="L150" s="96">
        <f t="shared" si="36"/>
        <v>0</v>
      </c>
      <c r="O150" s="1"/>
      <c r="P150" s="1"/>
    </row>
    <row r="151" spans="1:16" ht="15" customHeight="1" outlineLevel="1" x14ac:dyDescent="0.25">
      <c r="A151" s="65">
        <f t="shared" si="38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ref="K151:K154" si="39">((D151*E151)/10000)</f>
        <v>0</v>
      </c>
      <c r="L151" s="96">
        <f t="shared" ref="L151:L154" si="40">K151*B151</f>
        <v>0</v>
      </c>
      <c r="O151" s="1"/>
      <c r="P151" s="1"/>
    </row>
    <row r="152" spans="1:16" ht="15" customHeight="1" outlineLevel="1" x14ac:dyDescent="0.25">
      <c r="A152" s="65">
        <f t="shared" si="38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39"/>
        <v>0</v>
      </c>
      <c r="L152" s="96">
        <f t="shared" si="40"/>
        <v>0</v>
      </c>
      <c r="O152" s="1"/>
      <c r="P152" s="1"/>
    </row>
    <row r="153" spans="1:16" ht="15" customHeight="1" outlineLevel="1" x14ac:dyDescent="0.25">
      <c r="A153" s="65">
        <f t="shared" si="38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39"/>
        <v>0</v>
      </c>
      <c r="L153" s="96">
        <f t="shared" si="40"/>
        <v>0</v>
      </c>
      <c r="O153" s="1"/>
      <c r="P153" s="1"/>
    </row>
    <row r="154" spans="1:16" ht="15" customHeight="1" outlineLevel="1" x14ac:dyDescent="0.25">
      <c r="A154" s="65">
        <f t="shared" si="38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39"/>
        <v>0</v>
      </c>
      <c r="L154" s="96">
        <f t="shared" si="40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41">((D161*E161)/10000)</f>
        <v>0</v>
      </c>
      <c r="L161" s="96">
        <f t="shared" ref="L161:L170" si="42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41"/>
        <v>0</v>
      </c>
      <c r="L162" s="96">
        <f t="shared" si="42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41"/>
        <v>0</v>
      </c>
      <c r="L163" s="96">
        <f t="shared" si="42"/>
        <v>0</v>
      </c>
    </row>
    <row r="164" spans="1:16" s="1" customFormat="1" ht="15" customHeight="1" outlineLevel="1" x14ac:dyDescent="0.25">
      <c r="A164" s="65">
        <f t="shared" ref="A164:A175" si="43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41"/>
        <v>0</v>
      </c>
      <c r="L164" s="96">
        <f t="shared" si="42"/>
        <v>0</v>
      </c>
    </row>
    <row r="165" spans="1:16" s="1" customFormat="1" ht="15" customHeight="1" outlineLevel="1" x14ac:dyDescent="0.25">
      <c r="A165" s="65">
        <f t="shared" si="43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41"/>
        <v>0</v>
      </c>
      <c r="L165" s="96">
        <f t="shared" si="42"/>
        <v>0</v>
      </c>
    </row>
    <row r="166" spans="1:16" s="1" customFormat="1" ht="15" customHeight="1" outlineLevel="1" x14ac:dyDescent="0.25">
      <c r="A166" s="65">
        <f t="shared" si="43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41"/>
        <v>0</v>
      </c>
      <c r="L166" s="96">
        <f t="shared" si="42"/>
        <v>0</v>
      </c>
    </row>
    <row r="167" spans="1:16" s="1" customFormat="1" ht="15" customHeight="1" outlineLevel="1" x14ac:dyDescent="0.25">
      <c r="A167" s="65">
        <f t="shared" si="43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41"/>
        <v>0</v>
      </c>
      <c r="L167" s="96">
        <f t="shared" si="42"/>
        <v>0</v>
      </c>
    </row>
    <row r="168" spans="1:16" s="1" customFormat="1" ht="15" customHeight="1" outlineLevel="1" x14ac:dyDescent="0.25">
      <c r="A168" s="65">
        <f t="shared" si="43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41"/>
        <v>0</v>
      </c>
      <c r="L168" s="96">
        <f t="shared" si="42"/>
        <v>0</v>
      </c>
    </row>
    <row r="169" spans="1:16" s="1" customFormat="1" ht="15" customHeight="1" outlineLevel="1" x14ac:dyDescent="0.25">
      <c r="A169" s="65">
        <f t="shared" si="43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41"/>
        <v>0</v>
      </c>
      <c r="L169" s="96">
        <f t="shared" si="42"/>
        <v>0</v>
      </c>
      <c r="O169" s="42"/>
      <c r="P169" s="42"/>
    </row>
    <row r="170" spans="1:16" s="1" customFormat="1" ht="15" customHeight="1" outlineLevel="1" x14ac:dyDescent="0.25">
      <c r="A170" s="65">
        <f t="shared" si="43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41"/>
        <v>0</v>
      </c>
      <c r="L170" s="96">
        <f t="shared" si="42"/>
        <v>0</v>
      </c>
      <c r="O170" s="42"/>
      <c r="P170" s="42"/>
    </row>
    <row r="171" spans="1:16" s="1" customFormat="1" ht="15" customHeight="1" outlineLevel="1" x14ac:dyDescent="0.25">
      <c r="A171" s="65">
        <f t="shared" si="43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41"/>
        <v>0</v>
      </c>
      <c r="L171" s="96">
        <f t="shared" ref="L171:L175" si="44">K171*B171</f>
        <v>0</v>
      </c>
      <c r="O171" s="42"/>
      <c r="P171" s="42"/>
    </row>
    <row r="172" spans="1:16" s="1" customFormat="1" ht="15" customHeight="1" outlineLevel="1" x14ac:dyDescent="0.25">
      <c r="A172" s="65">
        <f t="shared" si="43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41"/>
        <v>0</v>
      </c>
      <c r="L172" s="96">
        <f t="shared" si="44"/>
        <v>0</v>
      </c>
      <c r="O172" s="42"/>
      <c r="P172" s="42"/>
    </row>
    <row r="173" spans="1:16" s="1" customFormat="1" ht="15" customHeight="1" outlineLevel="1" x14ac:dyDescent="0.25">
      <c r="A173" s="65">
        <f t="shared" si="43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41"/>
        <v>0</v>
      </c>
      <c r="L173" s="96">
        <f t="shared" si="44"/>
        <v>0</v>
      </c>
      <c r="O173" s="42"/>
      <c r="P173" s="42"/>
    </row>
    <row r="174" spans="1:16" s="1" customFormat="1" ht="15" customHeight="1" outlineLevel="1" x14ac:dyDescent="0.25">
      <c r="A174" s="65">
        <f t="shared" si="43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41"/>
        <v>0</v>
      </c>
      <c r="L174" s="96">
        <f t="shared" si="44"/>
        <v>0</v>
      </c>
      <c r="O174" s="42"/>
      <c r="P174" s="42"/>
    </row>
    <row r="175" spans="1:16" s="1" customFormat="1" ht="15" customHeight="1" outlineLevel="1" x14ac:dyDescent="0.25">
      <c r="A175" s="65">
        <f t="shared" si="43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41"/>
        <v>0</v>
      </c>
      <c r="L175" s="96">
        <f t="shared" si="44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45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45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45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45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46">((D187*E187)/10000)</f>
        <v>0</v>
      </c>
      <c r="L187" s="96">
        <f t="shared" ref="L187:L190" si="47">K187*B187</f>
        <v>0</v>
      </c>
    </row>
    <row r="188" spans="1:12" s="1" customFormat="1" ht="15" customHeight="1" outlineLevel="1" x14ac:dyDescent="0.25">
      <c r="A188" s="65">
        <f t="shared" si="45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46"/>
        <v>0</v>
      </c>
      <c r="L188" s="96">
        <f t="shared" si="47"/>
        <v>0</v>
      </c>
    </row>
    <row r="189" spans="1:12" s="1" customFormat="1" ht="15" customHeight="1" outlineLevel="1" x14ac:dyDescent="0.25">
      <c r="A189" s="65">
        <f t="shared" si="45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46"/>
        <v>0</v>
      </c>
      <c r="L189" s="96">
        <f t="shared" si="47"/>
        <v>0</v>
      </c>
    </row>
    <row r="190" spans="1:12" s="1" customFormat="1" ht="15" customHeight="1" outlineLevel="1" x14ac:dyDescent="0.25">
      <c r="A190" s="65">
        <f t="shared" si="45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46"/>
        <v>0</v>
      </c>
      <c r="L190" s="96">
        <f t="shared" si="47"/>
        <v>0</v>
      </c>
    </row>
    <row r="191" spans="1:12" s="1" customFormat="1" ht="15" customHeight="1" outlineLevel="1" x14ac:dyDescent="0.25">
      <c r="A191" s="65">
        <f t="shared" si="45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45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45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45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45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48">((D195*E195)/10000)</f>
        <v>0</v>
      </c>
      <c r="L195" s="96">
        <f t="shared" ref="L195:L196" si="49">K195*B195</f>
        <v>0</v>
      </c>
      <c r="O195" s="1"/>
      <c r="P195" s="1"/>
    </row>
    <row r="196" spans="1:16" s="47" customFormat="1" ht="15" customHeight="1" outlineLevel="1" x14ac:dyDescent="0.25">
      <c r="A196" s="65">
        <f t="shared" si="45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48"/>
        <v>0</v>
      </c>
      <c r="L196" s="96">
        <f t="shared" si="49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" si="50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51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ref="A206:A217" si="52">+A205+1</f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51"/>
        <v>0</v>
      </c>
      <c r="L206" s="96">
        <f t="shared" ref="L206:L217" si="53">K206*B206</f>
        <v>0</v>
      </c>
    </row>
    <row r="207" spans="1:16" s="1" customFormat="1" ht="15" customHeight="1" outlineLevel="2" x14ac:dyDescent="0.25">
      <c r="A207" s="65">
        <f t="shared" si="5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51"/>
        <v>0</v>
      </c>
      <c r="L207" s="96">
        <f t="shared" si="53"/>
        <v>0</v>
      </c>
    </row>
    <row r="208" spans="1:16" s="1" customFormat="1" ht="15" customHeight="1" outlineLevel="2" x14ac:dyDescent="0.25">
      <c r="A208" s="65">
        <f t="shared" si="5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51"/>
        <v>0</v>
      </c>
      <c r="L208" s="96">
        <f t="shared" si="53"/>
        <v>0</v>
      </c>
    </row>
    <row r="209" spans="1:16" s="1" customFormat="1" ht="15" customHeight="1" outlineLevel="2" x14ac:dyDescent="0.25">
      <c r="A209" s="65">
        <f t="shared" si="5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51"/>
        <v>0</v>
      </c>
      <c r="L209" s="96">
        <f t="shared" si="53"/>
        <v>0</v>
      </c>
    </row>
    <row r="210" spans="1:16" s="1" customFormat="1" ht="15" customHeight="1" outlineLevel="2" x14ac:dyDescent="0.25">
      <c r="A210" s="65">
        <f t="shared" si="5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51"/>
        <v>0</v>
      </c>
      <c r="L210" s="96">
        <f t="shared" si="53"/>
        <v>0</v>
      </c>
    </row>
    <row r="211" spans="1:16" s="1" customFormat="1" ht="15" customHeight="1" outlineLevel="2" x14ac:dyDescent="0.25">
      <c r="A211" s="65">
        <f t="shared" si="5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51"/>
        <v>0</v>
      </c>
      <c r="L211" s="96">
        <f t="shared" si="53"/>
        <v>0</v>
      </c>
    </row>
    <row r="212" spans="1:16" s="1" customFormat="1" ht="15" customHeight="1" outlineLevel="2" x14ac:dyDescent="0.25">
      <c r="A212" s="65">
        <f t="shared" si="5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51"/>
        <v>0</v>
      </c>
      <c r="L212" s="96">
        <f t="shared" si="53"/>
        <v>0</v>
      </c>
    </row>
    <row r="213" spans="1:16" s="1" customFormat="1" ht="15" customHeight="1" outlineLevel="2" x14ac:dyDescent="0.25">
      <c r="A213" s="65">
        <f t="shared" si="5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51"/>
        <v>0</v>
      </c>
      <c r="L213" s="96">
        <f t="shared" si="53"/>
        <v>0</v>
      </c>
    </row>
    <row r="214" spans="1:16" s="1" customFormat="1" ht="15" customHeight="1" outlineLevel="2" x14ac:dyDescent="0.25">
      <c r="A214" s="65">
        <f t="shared" si="5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51"/>
        <v>0</v>
      </c>
      <c r="L214" s="96">
        <f t="shared" si="53"/>
        <v>0</v>
      </c>
    </row>
    <row r="215" spans="1:16" s="1" customFormat="1" ht="15" customHeight="1" outlineLevel="2" x14ac:dyDescent="0.25">
      <c r="A215" s="65">
        <f t="shared" si="5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51"/>
        <v>0</v>
      </c>
      <c r="L215" s="96">
        <f t="shared" si="53"/>
        <v>0</v>
      </c>
    </row>
    <row r="216" spans="1:16" s="1" customFormat="1" ht="15" customHeight="1" outlineLevel="2" x14ac:dyDescent="0.25">
      <c r="A216" s="65">
        <f t="shared" si="5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51"/>
        <v>0</v>
      </c>
      <c r="L216" s="96">
        <f t="shared" si="53"/>
        <v>0</v>
      </c>
    </row>
    <row r="217" spans="1:16" s="1" customFormat="1" ht="15" customHeight="1" outlineLevel="2" x14ac:dyDescent="0.25">
      <c r="A217" s="65">
        <f t="shared" si="5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51"/>
        <v>0</v>
      </c>
      <c r="L217" s="96">
        <f t="shared" si="53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54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55">((D225+G225)*E225/10000)</f>
        <v>0</v>
      </c>
      <c r="L225" s="106">
        <f t="shared" si="54"/>
        <v>0</v>
      </c>
    </row>
    <row r="226" spans="1:16" s="103" customFormat="1" ht="15" customHeight="1" outlineLevel="2" x14ac:dyDescent="0.25">
      <c r="A226" s="65">
        <f t="shared" ref="A226" si="56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55"/>
        <v>0</v>
      </c>
      <c r="L226" s="106">
        <f t="shared" si="54"/>
        <v>0</v>
      </c>
    </row>
    <row r="227" spans="1:16" s="103" customFormat="1" ht="15" customHeight="1" outlineLevel="2" x14ac:dyDescent="0.25">
      <c r="A227" s="65">
        <f t="shared" ref="A227:A238" si="57">+A226+1</f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55"/>
        <v>0</v>
      </c>
      <c r="L227" s="106">
        <f t="shared" ref="L227:L232" si="58">K227*B227</f>
        <v>0</v>
      </c>
    </row>
    <row r="228" spans="1:16" s="103" customFormat="1" ht="15" customHeight="1" outlineLevel="2" x14ac:dyDescent="0.25">
      <c r="A228" s="65">
        <f t="shared" si="5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55"/>
        <v>0</v>
      </c>
      <c r="L228" s="106">
        <f t="shared" si="58"/>
        <v>0</v>
      </c>
    </row>
    <row r="229" spans="1:16" s="103" customFormat="1" ht="15" customHeight="1" outlineLevel="2" x14ac:dyDescent="0.25">
      <c r="A229" s="65">
        <f t="shared" si="5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55"/>
        <v>0</v>
      </c>
      <c r="L229" s="106">
        <f t="shared" si="58"/>
        <v>0</v>
      </c>
    </row>
    <row r="230" spans="1:16" s="103" customFormat="1" ht="15" customHeight="1" outlineLevel="2" x14ac:dyDescent="0.25">
      <c r="A230" s="65">
        <f t="shared" si="5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55"/>
        <v>0</v>
      </c>
      <c r="L230" s="106">
        <f t="shared" si="58"/>
        <v>0</v>
      </c>
    </row>
    <row r="231" spans="1:16" s="103" customFormat="1" ht="15" customHeight="1" outlineLevel="2" x14ac:dyDescent="0.25">
      <c r="A231" s="65">
        <f t="shared" si="5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55"/>
        <v>0</v>
      </c>
      <c r="L231" s="106">
        <f t="shared" si="58"/>
        <v>0</v>
      </c>
    </row>
    <row r="232" spans="1:16" s="103" customFormat="1" ht="15" customHeight="1" outlineLevel="2" x14ac:dyDescent="0.25">
      <c r="A232" s="65">
        <f t="shared" si="5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55"/>
        <v>0</v>
      </c>
      <c r="L232" s="106">
        <f t="shared" si="58"/>
        <v>0</v>
      </c>
    </row>
    <row r="233" spans="1:16" s="103" customFormat="1" ht="15" customHeight="1" outlineLevel="2" x14ac:dyDescent="0.25">
      <c r="A233" s="65">
        <f t="shared" si="5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55"/>
        <v>0</v>
      </c>
      <c r="L233" s="106">
        <f t="shared" si="54"/>
        <v>0</v>
      </c>
    </row>
    <row r="234" spans="1:16" s="103" customFormat="1" ht="15" customHeight="1" outlineLevel="2" x14ac:dyDescent="0.25">
      <c r="A234" s="65">
        <f t="shared" si="5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55"/>
        <v>0</v>
      </c>
      <c r="L234" s="106">
        <f t="shared" si="54"/>
        <v>0</v>
      </c>
    </row>
    <row r="235" spans="1:16" s="103" customFormat="1" ht="15" customHeight="1" outlineLevel="2" x14ac:dyDescent="0.25">
      <c r="A235" s="65">
        <f t="shared" si="5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55"/>
        <v>0</v>
      </c>
      <c r="L235" s="106">
        <f t="shared" ref="L235:L237" si="59">K235*B235</f>
        <v>0</v>
      </c>
    </row>
    <row r="236" spans="1:16" s="103" customFormat="1" ht="15" customHeight="1" outlineLevel="2" x14ac:dyDescent="0.25">
      <c r="A236" s="65">
        <f t="shared" si="5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55"/>
        <v>0</v>
      </c>
      <c r="L236" s="106">
        <f t="shared" si="59"/>
        <v>0</v>
      </c>
    </row>
    <row r="237" spans="1:16" s="103" customFormat="1" ht="15" customHeight="1" outlineLevel="2" x14ac:dyDescent="0.25">
      <c r="A237" s="65">
        <f t="shared" si="5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55"/>
        <v>0</v>
      </c>
      <c r="L237" s="106">
        <f t="shared" si="59"/>
        <v>0</v>
      </c>
    </row>
    <row r="238" spans="1:16" s="103" customFormat="1" ht="15" customHeight="1" outlineLevel="2" x14ac:dyDescent="0.25">
      <c r="A238" s="65">
        <f t="shared" si="5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55"/>
        <v>0</v>
      </c>
      <c r="L238" s="106">
        <f t="shared" si="54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60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61">((D246+G246)*((E246+F246)/2))/10000</f>
        <v>0</v>
      </c>
      <c r="L246" s="106">
        <f t="shared" si="60"/>
        <v>0</v>
      </c>
    </row>
    <row r="247" spans="1:16" s="103" customFormat="1" ht="15" customHeight="1" outlineLevel="2" x14ac:dyDescent="0.25">
      <c r="A247" s="65">
        <f t="shared" ref="A247:A259" si="62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61"/>
        <v>0</v>
      </c>
      <c r="L247" s="106">
        <f t="shared" si="60"/>
        <v>0</v>
      </c>
    </row>
    <row r="248" spans="1:16" s="103" customFormat="1" ht="15" customHeight="1" outlineLevel="2" x14ac:dyDescent="0.25">
      <c r="A248" s="65">
        <f t="shared" si="62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61"/>
        <v>0</v>
      </c>
      <c r="L248" s="106">
        <f t="shared" si="60"/>
        <v>0</v>
      </c>
    </row>
    <row r="249" spans="1:16" s="103" customFormat="1" ht="15" customHeight="1" outlineLevel="2" x14ac:dyDescent="0.25">
      <c r="A249" s="65">
        <f t="shared" si="62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61"/>
        <v>0</v>
      </c>
      <c r="L249" s="106">
        <f t="shared" si="60"/>
        <v>0</v>
      </c>
    </row>
    <row r="250" spans="1:16" s="103" customFormat="1" ht="15" customHeight="1" outlineLevel="2" x14ac:dyDescent="0.25">
      <c r="A250" s="65">
        <f t="shared" si="62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61"/>
        <v>0</v>
      </c>
      <c r="L250" s="106">
        <f t="shared" si="60"/>
        <v>0</v>
      </c>
    </row>
    <row r="251" spans="1:16" s="103" customFormat="1" ht="15" customHeight="1" outlineLevel="2" x14ac:dyDescent="0.25">
      <c r="A251" s="65">
        <f t="shared" si="62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61"/>
        <v>0</v>
      </c>
      <c r="L251" s="106">
        <f t="shared" si="60"/>
        <v>0</v>
      </c>
    </row>
    <row r="252" spans="1:16" s="103" customFormat="1" ht="15" customHeight="1" outlineLevel="2" x14ac:dyDescent="0.25">
      <c r="A252" s="65">
        <f t="shared" si="62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61"/>
        <v>0</v>
      </c>
      <c r="L252" s="106">
        <f t="shared" si="60"/>
        <v>0</v>
      </c>
    </row>
    <row r="253" spans="1:16" s="103" customFormat="1" ht="15" customHeight="1" outlineLevel="2" x14ac:dyDescent="0.25">
      <c r="A253" s="65">
        <f t="shared" si="62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61"/>
        <v>0</v>
      </c>
      <c r="L253" s="106">
        <f t="shared" si="60"/>
        <v>0</v>
      </c>
    </row>
    <row r="254" spans="1:16" s="103" customFormat="1" ht="15" customHeight="1" outlineLevel="2" x14ac:dyDescent="0.25">
      <c r="A254" s="65">
        <f t="shared" si="62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61"/>
        <v>0</v>
      </c>
      <c r="L254" s="106">
        <f t="shared" si="60"/>
        <v>0</v>
      </c>
    </row>
    <row r="255" spans="1:16" s="103" customFormat="1" ht="15" customHeight="1" outlineLevel="2" x14ac:dyDescent="0.25">
      <c r="A255" s="65">
        <f t="shared" si="62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61"/>
        <v>0</v>
      </c>
      <c r="L255" s="106">
        <f t="shared" si="60"/>
        <v>0</v>
      </c>
    </row>
    <row r="256" spans="1:16" s="103" customFormat="1" ht="15" customHeight="1" outlineLevel="2" x14ac:dyDescent="0.25">
      <c r="A256" s="65">
        <f t="shared" si="62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61"/>
        <v>0</v>
      </c>
      <c r="L256" s="106">
        <f t="shared" si="60"/>
        <v>0</v>
      </c>
    </row>
    <row r="257" spans="1:16" s="103" customFormat="1" ht="15" customHeight="1" outlineLevel="2" x14ac:dyDescent="0.25">
      <c r="A257" s="65">
        <f t="shared" si="62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61"/>
        <v>0</v>
      </c>
      <c r="L257" s="106">
        <f t="shared" si="60"/>
        <v>0</v>
      </c>
    </row>
    <row r="258" spans="1:16" s="103" customFormat="1" ht="15" customHeight="1" outlineLevel="2" x14ac:dyDescent="0.25">
      <c r="A258" s="65">
        <f t="shared" si="62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61"/>
        <v>0</v>
      </c>
      <c r="L258" s="106">
        <f t="shared" si="60"/>
        <v>0</v>
      </c>
    </row>
    <row r="259" spans="1:16" s="103" customFormat="1" ht="15" customHeight="1" outlineLevel="2" x14ac:dyDescent="0.25">
      <c r="A259" s="65">
        <f t="shared" si="62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61"/>
        <v>0</v>
      </c>
      <c r="L259" s="106">
        <f t="shared" si="60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63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63"/>
        <v>0</v>
      </c>
    </row>
    <row r="268" spans="1:16" s="1" customFormat="1" ht="15" customHeight="1" outlineLevel="1" x14ac:dyDescent="0.25">
      <c r="A268" s="65">
        <f t="shared" ref="A268" si="64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65">((F268+E268)*D268)/10000</f>
        <v>0</v>
      </c>
      <c r="L268" s="96">
        <f t="shared" si="63"/>
        <v>0</v>
      </c>
    </row>
    <row r="269" spans="1:16" s="1" customFormat="1" ht="15" customHeight="1" outlineLevel="1" x14ac:dyDescent="0.25">
      <c r="A269" s="65">
        <f t="shared" ref="A269:A280" si="66">+A268+1</f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65"/>
        <v>0</v>
      </c>
      <c r="L269" s="96">
        <f t="shared" ref="L269:L274" si="67">K269*B269</f>
        <v>0</v>
      </c>
    </row>
    <row r="270" spans="1:16" s="1" customFormat="1" ht="15" customHeight="1" outlineLevel="1" x14ac:dyDescent="0.25">
      <c r="A270" s="65">
        <f t="shared" si="66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65"/>
        <v>0</v>
      </c>
      <c r="L270" s="96">
        <f t="shared" si="67"/>
        <v>0</v>
      </c>
    </row>
    <row r="271" spans="1:16" s="1" customFormat="1" ht="15" customHeight="1" outlineLevel="1" x14ac:dyDescent="0.25">
      <c r="A271" s="65">
        <f t="shared" si="66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65"/>
        <v>0</v>
      </c>
      <c r="L271" s="96">
        <f t="shared" si="67"/>
        <v>0</v>
      </c>
    </row>
    <row r="272" spans="1:16" s="1" customFormat="1" ht="15" customHeight="1" outlineLevel="1" x14ac:dyDescent="0.25">
      <c r="A272" s="65">
        <f t="shared" si="66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65"/>
        <v>0</v>
      </c>
      <c r="L272" s="96">
        <f t="shared" si="67"/>
        <v>0</v>
      </c>
    </row>
    <row r="273" spans="1:16" s="1" customFormat="1" ht="15" customHeight="1" outlineLevel="1" x14ac:dyDescent="0.25">
      <c r="A273" s="65">
        <f t="shared" si="66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65"/>
        <v>0</v>
      </c>
      <c r="L273" s="96">
        <f t="shared" si="67"/>
        <v>0</v>
      </c>
    </row>
    <row r="274" spans="1:16" s="1" customFormat="1" ht="15" customHeight="1" outlineLevel="1" x14ac:dyDescent="0.25">
      <c r="A274" s="65">
        <f t="shared" si="66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65"/>
        <v>0</v>
      </c>
      <c r="L274" s="96">
        <f t="shared" si="67"/>
        <v>0</v>
      </c>
    </row>
    <row r="275" spans="1:16" s="1" customFormat="1" ht="15" customHeight="1" outlineLevel="1" x14ac:dyDescent="0.25">
      <c r="A275" s="65">
        <f t="shared" si="66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65"/>
        <v>0</v>
      </c>
      <c r="L275" s="96">
        <f t="shared" si="63"/>
        <v>0</v>
      </c>
    </row>
    <row r="276" spans="1:16" s="1" customFormat="1" ht="15" customHeight="1" outlineLevel="1" x14ac:dyDescent="0.25">
      <c r="A276" s="65">
        <f t="shared" si="66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65"/>
        <v>0</v>
      </c>
      <c r="L276" s="96">
        <f t="shared" si="63"/>
        <v>0</v>
      </c>
    </row>
    <row r="277" spans="1:16" s="1" customFormat="1" ht="15" customHeight="1" outlineLevel="1" x14ac:dyDescent="0.25">
      <c r="A277" s="65">
        <f t="shared" si="66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65"/>
        <v>0</v>
      </c>
      <c r="L277" s="96">
        <f t="shared" si="63"/>
        <v>0</v>
      </c>
    </row>
    <row r="278" spans="1:16" s="1" customFormat="1" ht="15" customHeight="1" outlineLevel="1" x14ac:dyDescent="0.25">
      <c r="A278" s="65">
        <f t="shared" si="66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65"/>
        <v>0</v>
      </c>
      <c r="L278" s="96">
        <f t="shared" si="63"/>
        <v>0</v>
      </c>
    </row>
    <row r="279" spans="1:16" s="1" customFormat="1" ht="15" customHeight="1" outlineLevel="1" x14ac:dyDescent="0.25">
      <c r="A279" s="65">
        <f t="shared" si="66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65"/>
        <v>0</v>
      </c>
      <c r="L279" s="96">
        <f t="shared" si="63"/>
        <v>0</v>
      </c>
    </row>
    <row r="280" spans="1:16" s="1" customFormat="1" ht="15" customHeight="1" outlineLevel="1" x14ac:dyDescent="0.25">
      <c r="A280" s="65">
        <f t="shared" si="66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65"/>
        <v>0</v>
      </c>
      <c r="L280" s="96">
        <f t="shared" si="63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68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68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69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68"/>
        <v>0</v>
      </c>
      <c r="L289" s="96">
        <f t="shared" ref="L289:L301" si="70">K289*B289</f>
        <v>0</v>
      </c>
    </row>
    <row r="290" spans="1:16" s="1" customFormat="1" ht="15" customHeight="1" outlineLevel="1" x14ac:dyDescent="0.25">
      <c r="A290" s="65">
        <f t="shared" si="69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68"/>
        <v>0</v>
      </c>
      <c r="L290" s="96">
        <f t="shared" si="70"/>
        <v>0</v>
      </c>
    </row>
    <row r="291" spans="1:16" s="1" customFormat="1" ht="15" customHeight="1" outlineLevel="1" x14ac:dyDescent="0.25">
      <c r="A291" s="65">
        <f t="shared" si="69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68"/>
        <v>0</v>
      </c>
      <c r="L291" s="96">
        <f t="shared" si="70"/>
        <v>0</v>
      </c>
    </row>
    <row r="292" spans="1:16" s="1" customFormat="1" ht="15" customHeight="1" outlineLevel="1" x14ac:dyDescent="0.25">
      <c r="A292" s="65">
        <f t="shared" si="69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68"/>
        <v>0</v>
      </c>
      <c r="L292" s="96">
        <f t="shared" si="70"/>
        <v>0</v>
      </c>
    </row>
    <row r="293" spans="1:16" s="1" customFormat="1" ht="15" customHeight="1" outlineLevel="1" x14ac:dyDescent="0.25">
      <c r="A293" s="65">
        <f t="shared" si="69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68"/>
        <v>0</v>
      </c>
      <c r="L293" s="96">
        <f t="shared" si="70"/>
        <v>0</v>
      </c>
    </row>
    <row r="294" spans="1:16" s="1" customFormat="1" ht="15" customHeight="1" outlineLevel="1" x14ac:dyDescent="0.25">
      <c r="A294" s="65">
        <f t="shared" si="69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68"/>
        <v>0</v>
      </c>
      <c r="L294" s="96">
        <f t="shared" si="70"/>
        <v>0</v>
      </c>
    </row>
    <row r="295" spans="1:16" s="1" customFormat="1" ht="15" customHeight="1" outlineLevel="1" x14ac:dyDescent="0.25">
      <c r="A295" s="65">
        <f t="shared" si="69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68"/>
        <v>0</v>
      </c>
      <c r="L295" s="96">
        <f t="shared" si="70"/>
        <v>0</v>
      </c>
    </row>
    <row r="296" spans="1:16" s="1" customFormat="1" ht="15" customHeight="1" outlineLevel="1" x14ac:dyDescent="0.25">
      <c r="A296" s="65">
        <f t="shared" si="69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68"/>
        <v>0</v>
      </c>
      <c r="L296" s="96">
        <f t="shared" si="70"/>
        <v>0</v>
      </c>
    </row>
    <row r="297" spans="1:16" s="1" customFormat="1" ht="15" customHeight="1" outlineLevel="1" x14ac:dyDescent="0.25">
      <c r="A297" s="65">
        <f t="shared" si="69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68"/>
        <v>0</v>
      </c>
      <c r="L297" s="96">
        <f t="shared" si="70"/>
        <v>0</v>
      </c>
    </row>
    <row r="298" spans="1:16" s="1" customFormat="1" ht="15" customHeight="1" outlineLevel="1" x14ac:dyDescent="0.25">
      <c r="A298" s="65">
        <f t="shared" si="69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68"/>
        <v>0</v>
      </c>
      <c r="L298" s="96">
        <f t="shared" si="70"/>
        <v>0</v>
      </c>
    </row>
    <row r="299" spans="1:16" s="1" customFormat="1" ht="15" customHeight="1" outlineLevel="1" x14ac:dyDescent="0.25">
      <c r="A299" s="65">
        <f t="shared" si="69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68"/>
        <v>0</v>
      </c>
      <c r="L299" s="96">
        <f t="shared" si="70"/>
        <v>0</v>
      </c>
    </row>
    <row r="300" spans="1:16" s="1" customFormat="1" ht="15" customHeight="1" outlineLevel="1" x14ac:dyDescent="0.25">
      <c r="A300" s="65">
        <f t="shared" si="69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68"/>
        <v>0</v>
      </c>
      <c r="L300" s="96">
        <f t="shared" si="70"/>
        <v>0</v>
      </c>
    </row>
    <row r="301" spans="1:16" s="1" customFormat="1" ht="15" customHeight="1" outlineLevel="1" x14ac:dyDescent="0.25">
      <c r="A301" s="65">
        <f t="shared" si="69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68"/>
        <v>0</v>
      </c>
      <c r="L301" s="96">
        <f t="shared" si="70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71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72">((E309+F309/2)*D309)/10000</f>
        <v>0</v>
      </c>
      <c r="L309" s="96">
        <f t="shared" si="71"/>
        <v>0</v>
      </c>
    </row>
    <row r="310" spans="1:16" s="1" customFormat="1" ht="15" customHeight="1" outlineLevel="1" x14ac:dyDescent="0.25">
      <c r="A310" s="65">
        <f t="shared" ref="A310:A322" si="73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72"/>
        <v>0</v>
      </c>
      <c r="L310" s="96">
        <f t="shared" si="71"/>
        <v>0</v>
      </c>
    </row>
    <row r="311" spans="1:16" s="1" customFormat="1" ht="15" customHeight="1" outlineLevel="1" x14ac:dyDescent="0.25">
      <c r="A311" s="65">
        <f t="shared" ref="A311:A321" si="74">+A310+1</f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ref="K311:K316" si="75">((E311+F311/2)*D311)/10000</f>
        <v>0</v>
      </c>
      <c r="L311" s="96">
        <f t="shared" ref="L311:L316" si="76">K311*B311</f>
        <v>0</v>
      </c>
    </row>
    <row r="312" spans="1:16" s="1" customFormat="1" ht="15" customHeight="1" outlineLevel="1" x14ac:dyDescent="0.25">
      <c r="A312" s="65">
        <f t="shared" si="74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75"/>
        <v>0</v>
      </c>
      <c r="L312" s="96">
        <f t="shared" si="76"/>
        <v>0</v>
      </c>
    </row>
    <row r="313" spans="1:16" s="1" customFormat="1" ht="15" customHeight="1" outlineLevel="1" x14ac:dyDescent="0.25">
      <c r="A313" s="65">
        <f t="shared" si="73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75"/>
        <v>0</v>
      </c>
      <c r="L313" s="96">
        <f t="shared" si="76"/>
        <v>0</v>
      </c>
    </row>
    <row r="314" spans="1:16" s="1" customFormat="1" ht="15" customHeight="1" outlineLevel="1" x14ac:dyDescent="0.25">
      <c r="A314" s="65">
        <f t="shared" si="74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75"/>
        <v>0</v>
      </c>
      <c r="L314" s="96">
        <f t="shared" si="76"/>
        <v>0</v>
      </c>
    </row>
    <row r="315" spans="1:16" s="1" customFormat="1" ht="15" customHeight="1" outlineLevel="1" x14ac:dyDescent="0.25">
      <c r="A315" s="65">
        <f t="shared" si="74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75"/>
        <v>0</v>
      </c>
      <c r="L315" s="96">
        <f t="shared" si="76"/>
        <v>0</v>
      </c>
    </row>
    <row r="316" spans="1:16" s="1" customFormat="1" ht="15" customHeight="1" outlineLevel="1" x14ac:dyDescent="0.25">
      <c r="A316" s="65">
        <f t="shared" si="73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75"/>
        <v>0</v>
      </c>
      <c r="L316" s="96">
        <f t="shared" si="76"/>
        <v>0</v>
      </c>
    </row>
    <row r="317" spans="1:16" s="1" customFormat="1" ht="15" customHeight="1" outlineLevel="1" x14ac:dyDescent="0.25">
      <c r="A317" s="65">
        <f t="shared" si="74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72"/>
        <v>0</v>
      </c>
      <c r="L317" s="96">
        <f t="shared" si="71"/>
        <v>0</v>
      </c>
    </row>
    <row r="318" spans="1:16" s="1" customFormat="1" ht="15" customHeight="1" outlineLevel="1" x14ac:dyDescent="0.25">
      <c r="A318" s="65">
        <f t="shared" si="74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72"/>
        <v>0</v>
      </c>
      <c r="L318" s="96">
        <f t="shared" si="71"/>
        <v>0</v>
      </c>
    </row>
    <row r="319" spans="1:16" s="1" customFormat="1" ht="15" customHeight="1" outlineLevel="1" x14ac:dyDescent="0.25">
      <c r="A319" s="65">
        <f t="shared" si="73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72"/>
        <v>0</v>
      </c>
      <c r="L319" s="96">
        <f t="shared" si="71"/>
        <v>0</v>
      </c>
    </row>
    <row r="320" spans="1:16" s="1" customFormat="1" ht="15" customHeight="1" outlineLevel="1" x14ac:dyDescent="0.25">
      <c r="A320" s="65">
        <f t="shared" si="74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72"/>
        <v>0</v>
      </c>
      <c r="L320" s="96">
        <f t="shared" si="71"/>
        <v>0</v>
      </c>
    </row>
    <row r="321" spans="1:16" s="1" customFormat="1" ht="15" customHeight="1" outlineLevel="1" x14ac:dyDescent="0.25">
      <c r="A321" s="65">
        <f t="shared" si="74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72"/>
        <v>0</v>
      </c>
      <c r="L321" s="96">
        <f t="shared" si="71"/>
        <v>0</v>
      </c>
    </row>
    <row r="322" spans="1:16" s="1" customFormat="1" ht="15" customHeight="1" outlineLevel="1" x14ac:dyDescent="0.25">
      <c r="A322" s="65">
        <f t="shared" si="73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72"/>
        <v>0</v>
      </c>
      <c r="L322" s="96">
        <f t="shared" si="71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77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78">+(D330*F330)/10000</f>
        <v>0</v>
      </c>
      <c r="L330" s="96">
        <f t="shared" si="77"/>
        <v>0</v>
      </c>
    </row>
    <row r="331" spans="1:16" s="1" customFormat="1" ht="15" customHeight="1" outlineLevel="1" x14ac:dyDescent="0.25">
      <c r="A331" s="65">
        <f t="shared" ref="A331:A343" si="79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78"/>
        <v>0</v>
      </c>
      <c r="L331" s="96">
        <f t="shared" si="77"/>
        <v>0</v>
      </c>
    </row>
    <row r="332" spans="1:16" s="1" customFormat="1" ht="15" customHeight="1" outlineLevel="1" x14ac:dyDescent="0.25">
      <c r="A332" s="65">
        <f t="shared" si="79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78"/>
        <v>0</v>
      </c>
      <c r="L332" s="96">
        <f t="shared" si="77"/>
        <v>0</v>
      </c>
    </row>
    <row r="333" spans="1:16" s="1" customFormat="1" ht="15" customHeight="1" outlineLevel="1" x14ac:dyDescent="0.25">
      <c r="A333" s="65">
        <f t="shared" si="79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78"/>
        <v>0</v>
      </c>
      <c r="L333" s="96">
        <f t="shared" si="77"/>
        <v>0</v>
      </c>
    </row>
    <row r="334" spans="1:16" s="1" customFormat="1" ht="15" customHeight="1" outlineLevel="1" x14ac:dyDescent="0.25">
      <c r="A334" s="65">
        <f t="shared" si="79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ref="K334:K339" si="80">+(D334*F334)/10000</f>
        <v>0</v>
      </c>
      <c r="L334" s="96">
        <f t="shared" ref="L334:L339" si="81">K334*B334</f>
        <v>0</v>
      </c>
    </row>
    <row r="335" spans="1:16" s="1" customFormat="1" ht="15" customHeight="1" outlineLevel="1" x14ac:dyDescent="0.25">
      <c r="A335" s="65">
        <f t="shared" si="79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80"/>
        <v>0</v>
      </c>
      <c r="L335" s="96">
        <f t="shared" si="81"/>
        <v>0</v>
      </c>
    </row>
    <row r="336" spans="1:16" s="1" customFormat="1" ht="15" customHeight="1" outlineLevel="1" x14ac:dyDescent="0.25">
      <c r="A336" s="65">
        <f t="shared" si="79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ref="K336:K337" si="82">+(D336*F336)/10000</f>
        <v>0</v>
      </c>
      <c r="L336" s="96">
        <f t="shared" ref="L336:L337" si="83">K336*B336</f>
        <v>0</v>
      </c>
    </row>
    <row r="337" spans="1:16" s="1" customFormat="1" ht="15" customHeight="1" outlineLevel="1" x14ac:dyDescent="0.25">
      <c r="A337" s="65">
        <f t="shared" si="79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82"/>
        <v>0</v>
      </c>
      <c r="L337" s="96">
        <f t="shared" si="83"/>
        <v>0</v>
      </c>
    </row>
    <row r="338" spans="1:16" s="1" customFormat="1" ht="15" customHeight="1" outlineLevel="1" x14ac:dyDescent="0.25">
      <c r="A338" s="65">
        <f t="shared" si="79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80"/>
        <v>0</v>
      </c>
      <c r="L338" s="96">
        <f t="shared" si="81"/>
        <v>0</v>
      </c>
    </row>
    <row r="339" spans="1:16" s="1" customFormat="1" ht="15" customHeight="1" outlineLevel="1" x14ac:dyDescent="0.25">
      <c r="A339" s="65">
        <f t="shared" si="79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80"/>
        <v>0</v>
      </c>
      <c r="L339" s="96">
        <f t="shared" si="81"/>
        <v>0</v>
      </c>
    </row>
    <row r="340" spans="1:16" s="1" customFormat="1" ht="15" customHeight="1" outlineLevel="1" x14ac:dyDescent="0.25">
      <c r="A340" s="65">
        <f t="shared" si="79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78"/>
        <v>0</v>
      </c>
      <c r="L340" s="96">
        <f t="shared" si="77"/>
        <v>0</v>
      </c>
    </row>
    <row r="341" spans="1:16" s="1" customFormat="1" ht="15" customHeight="1" outlineLevel="1" x14ac:dyDescent="0.25">
      <c r="A341" s="65">
        <f t="shared" si="79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78"/>
        <v>0</v>
      </c>
      <c r="L341" s="96">
        <f t="shared" si="77"/>
        <v>0</v>
      </c>
    </row>
    <row r="342" spans="1:16" s="1" customFormat="1" ht="15" customHeight="1" outlineLevel="1" x14ac:dyDescent="0.25">
      <c r="A342" s="65">
        <f t="shared" si="79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78"/>
        <v>0</v>
      </c>
      <c r="L342" s="96">
        <f t="shared" si="77"/>
        <v>0</v>
      </c>
    </row>
    <row r="343" spans="1:16" s="47" customFormat="1" ht="15" customHeight="1" outlineLevel="1" x14ac:dyDescent="0.25">
      <c r="A343" s="65">
        <f t="shared" si="79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78"/>
        <v>0</v>
      </c>
      <c r="L343" s="96">
        <f t="shared" si="77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84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85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84"/>
        <v>0</v>
      </c>
      <c r="L352" s="96">
        <f t="shared" ref="L352" si="86">K352*B352</f>
        <v>0</v>
      </c>
    </row>
    <row r="353" spans="1:16" s="1" customFormat="1" ht="15" customHeight="1" outlineLevel="1" x14ac:dyDescent="0.25">
      <c r="A353" s="65">
        <f t="shared" si="85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84"/>
        <v>0</v>
      </c>
      <c r="L353" s="96">
        <f t="shared" ref="L353:L364" si="87">K353*B353</f>
        <v>0</v>
      </c>
    </row>
    <row r="354" spans="1:16" s="1" customFormat="1" ht="15" customHeight="1" outlineLevel="1" x14ac:dyDescent="0.25">
      <c r="A354" s="65">
        <f t="shared" si="85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84"/>
        <v>0</v>
      </c>
      <c r="L354" s="96">
        <f t="shared" si="87"/>
        <v>0</v>
      </c>
    </row>
    <row r="355" spans="1:16" s="1" customFormat="1" ht="15" customHeight="1" outlineLevel="1" x14ac:dyDescent="0.25">
      <c r="A355" s="65">
        <f t="shared" si="85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84"/>
        <v>0</v>
      </c>
      <c r="L355" s="96">
        <f t="shared" si="87"/>
        <v>0</v>
      </c>
    </row>
    <row r="356" spans="1:16" s="1" customFormat="1" ht="15" customHeight="1" outlineLevel="1" x14ac:dyDescent="0.25">
      <c r="A356" s="65">
        <f t="shared" si="85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84"/>
        <v>0</v>
      </c>
      <c r="L356" s="96">
        <f t="shared" si="87"/>
        <v>0</v>
      </c>
    </row>
    <row r="357" spans="1:16" s="1" customFormat="1" ht="15" customHeight="1" outlineLevel="1" x14ac:dyDescent="0.25">
      <c r="A357" s="65">
        <f t="shared" si="85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84"/>
        <v>0</v>
      </c>
      <c r="L357" s="96">
        <f t="shared" si="87"/>
        <v>0</v>
      </c>
    </row>
    <row r="358" spans="1:16" s="1" customFormat="1" ht="15" customHeight="1" outlineLevel="1" x14ac:dyDescent="0.25">
      <c r="A358" s="65">
        <f t="shared" si="85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84"/>
        <v>0</v>
      </c>
      <c r="L358" s="96">
        <f t="shared" si="87"/>
        <v>0</v>
      </c>
    </row>
    <row r="359" spans="1:16" s="1" customFormat="1" ht="15" customHeight="1" outlineLevel="1" x14ac:dyDescent="0.25">
      <c r="A359" s="65">
        <f t="shared" si="85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84"/>
        <v>0</v>
      </c>
      <c r="L359" s="96">
        <f t="shared" si="87"/>
        <v>0</v>
      </c>
    </row>
    <row r="360" spans="1:16" s="1" customFormat="1" ht="15" customHeight="1" outlineLevel="1" x14ac:dyDescent="0.25">
      <c r="A360" s="65">
        <f t="shared" si="85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84"/>
        <v>0</v>
      </c>
      <c r="L360" s="96">
        <f t="shared" si="87"/>
        <v>0</v>
      </c>
    </row>
    <row r="361" spans="1:16" s="1" customFormat="1" ht="15" customHeight="1" outlineLevel="1" x14ac:dyDescent="0.25">
      <c r="A361" s="65">
        <f t="shared" si="85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84"/>
        <v>0</v>
      </c>
      <c r="L361" s="96">
        <f t="shared" si="87"/>
        <v>0</v>
      </c>
    </row>
    <row r="362" spans="1:16" s="1" customFormat="1" ht="15" customHeight="1" outlineLevel="1" x14ac:dyDescent="0.25">
      <c r="A362" s="65">
        <f t="shared" si="85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84"/>
        <v>0</v>
      </c>
      <c r="L362" s="96">
        <f t="shared" si="87"/>
        <v>0</v>
      </c>
    </row>
    <row r="363" spans="1:16" s="1" customFormat="1" ht="15" customHeight="1" outlineLevel="1" x14ac:dyDescent="0.25">
      <c r="A363" s="65">
        <f t="shared" si="85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84"/>
        <v>0</v>
      </c>
      <c r="L363" s="96">
        <f t="shared" si="87"/>
        <v>0</v>
      </c>
    </row>
    <row r="364" spans="1:16" s="1" customFormat="1" ht="15" customHeight="1" outlineLevel="1" x14ac:dyDescent="0.25">
      <c r="A364" s="65">
        <f t="shared" si="85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84"/>
        <v>0</v>
      </c>
      <c r="L364" s="96">
        <f t="shared" si="87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88">+(((F371+G371)*D371)/10000)</f>
        <v>0</v>
      </c>
      <c r="L371" s="96">
        <f t="shared" ref="L371:L385" si="89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88"/>
        <v>0</v>
      </c>
      <c r="L372" s="96">
        <f t="shared" si="89"/>
        <v>0</v>
      </c>
    </row>
    <row r="373" spans="1:16" s="1" customFormat="1" ht="15" customHeight="1" outlineLevel="1" x14ac:dyDescent="0.25">
      <c r="A373" s="65">
        <f t="shared" ref="A373" si="90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88"/>
        <v>0</v>
      </c>
      <c r="L373" s="96">
        <f t="shared" si="89"/>
        <v>0</v>
      </c>
    </row>
    <row r="374" spans="1:16" s="1" customFormat="1" ht="15" customHeight="1" outlineLevel="1" x14ac:dyDescent="0.25">
      <c r="A374" s="65">
        <f t="shared" ref="A374:A385" si="91">+A373+1</f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88"/>
        <v>0</v>
      </c>
      <c r="L374" s="96">
        <f t="shared" ref="L374:L379" si="92">K374*B374</f>
        <v>0</v>
      </c>
    </row>
    <row r="375" spans="1:16" s="1" customFormat="1" ht="15" customHeight="1" outlineLevel="1" x14ac:dyDescent="0.25">
      <c r="A375" s="65">
        <f t="shared" si="91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88"/>
        <v>0</v>
      </c>
      <c r="L375" s="96">
        <f t="shared" si="92"/>
        <v>0</v>
      </c>
    </row>
    <row r="376" spans="1:16" s="1" customFormat="1" ht="15" customHeight="1" outlineLevel="1" x14ac:dyDescent="0.25">
      <c r="A376" s="65">
        <f t="shared" si="91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88"/>
        <v>0</v>
      </c>
      <c r="L376" s="96">
        <f t="shared" si="92"/>
        <v>0</v>
      </c>
    </row>
    <row r="377" spans="1:16" s="1" customFormat="1" ht="15" customHeight="1" outlineLevel="1" x14ac:dyDescent="0.25">
      <c r="A377" s="65">
        <f t="shared" si="91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88"/>
        <v>0</v>
      </c>
      <c r="L377" s="96">
        <f t="shared" si="92"/>
        <v>0</v>
      </c>
    </row>
    <row r="378" spans="1:16" s="1" customFormat="1" ht="15" customHeight="1" outlineLevel="1" x14ac:dyDescent="0.25">
      <c r="A378" s="65">
        <f t="shared" si="91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88"/>
        <v>0</v>
      </c>
      <c r="L378" s="96">
        <f t="shared" si="92"/>
        <v>0</v>
      </c>
    </row>
    <row r="379" spans="1:16" s="1" customFormat="1" ht="15" customHeight="1" outlineLevel="1" x14ac:dyDescent="0.25">
      <c r="A379" s="65">
        <f t="shared" si="91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88"/>
        <v>0</v>
      </c>
      <c r="L379" s="96">
        <f t="shared" si="92"/>
        <v>0</v>
      </c>
    </row>
    <row r="380" spans="1:16" s="1" customFormat="1" ht="15" customHeight="1" outlineLevel="1" x14ac:dyDescent="0.25">
      <c r="A380" s="65">
        <f t="shared" si="91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88"/>
        <v>0</v>
      </c>
      <c r="L380" s="96">
        <f t="shared" si="89"/>
        <v>0</v>
      </c>
    </row>
    <row r="381" spans="1:16" s="1" customFormat="1" ht="15" customHeight="1" outlineLevel="1" x14ac:dyDescent="0.25">
      <c r="A381" s="65">
        <f t="shared" si="91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88"/>
        <v>0</v>
      </c>
      <c r="L381" s="96">
        <f t="shared" si="89"/>
        <v>0</v>
      </c>
    </row>
    <row r="382" spans="1:16" s="1" customFormat="1" ht="15" customHeight="1" outlineLevel="1" x14ac:dyDescent="0.25">
      <c r="A382" s="65">
        <f t="shared" si="91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88"/>
        <v>0</v>
      </c>
      <c r="L382" s="96">
        <f t="shared" si="89"/>
        <v>0</v>
      </c>
    </row>
    <row r="383" spans="1:16" s="1" customFormat="1" ht="15" customHeight="1" outlineLevel="1" x14ac:dyDescent="0.25">
      <c r="A383" s="65">
        <f t="shared" si="91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88"/>
        <v>0</v>
      </c>
      <c r="L383" s="96">
        <f t="shared" si="89"/>
        <v>0</v>
      </c>
    </row>
    <row r="384" spans="1:16" s="1" customFormat="1" ht="15" customHeight="1" outlineLevel="1" x14ac:dyDescent="0.25">
      <c r="A384" s="65">
        <f t="shared" si="91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88"/>
        <v>0</v>
      </c>
      <c r="L384" s="96">
        <f t="shared" si="89"/>
        <v>0</v>
      </c>
    </row>
    <row r="385" spans="1:16" s="1" customFormat="1" ht="15" customHeight="1" outlineLevel="1" x14ac:dyDescent="0.25">
      <c r="A385" s="65">
        <f t="shared" si="91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88"/>
        <v>0</v>
      </c>
      <c r="L385" s="96">
        <f t="shared" si="89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sortState xmlns:xlrd2="http://schemas.microsoft.com/office/spreadsheetml/2017/richdata2" ref="B350:G364">
    <sortCondition descending="1" ref="E350:E364"/>
    <sortCondition descending="1" ref="D350:D364"/>
  </sortState>
  <mergeCells count="98">
    <mergeCell ref="F7:G7"/>
    <mergeCell ref="A22:H22"/>
    <mergeCell ref="A54:H54"/>
    <mergeCell ref="I54:I71"/>
    <mergeCell ref="D390:G390"/>
    <mergeCell ref="I369:I386"/>
    <mergeCell ref="A75:H75"/>
    <mergeCell ref="I75:I92"/>
    <mergeCell ref="I138:I155"/>
    <mergeCell ref="I264:I281"/>
    <mergeCell ref="I285:I302"/>
    <mergeCell ref="I306:I323"/>
    <mergeCell ref="I327:I344"/>
    <mergeCell ref="I348:I365"/>
    <mergeCell ref="A348:H348"/>
    <mergeCell ref="A369:H369"/>
    <mergeCell ref="A396:C396"/>
    <mergeCell ref="E396:H396"/>
    <mergeCell ref="A306:H306"/>
    <mergeCell ref="A222:H222"/>
    <mergeCell ref="D1:G5"/>
    <mergeCell ref="H1:I5"/>
    <mergeCell ref="A1:C5"/>
    <mergeCell ref="A96:H96"/>
    <mergeCell ref="A117:H117"/>
    <mergeCell ref="A8:B8"/>
    <mergeCell ref="F8:G8"/>
    <mergeCell ref="A11:H11"/>
    <mergeCell ref="A33:H33"/>
    <mergeCell ref="A6:B6"/>
    <mergeCell ref="F6:G6"/>
    <mergeCell ref="A7:B7"/>
    <mergeCell ref="A327:H327"/>
    <mergeCell ref="A285:H285"/>
    <mergeCell ref="A264:H264"/>
    <mergeCell ref="I222:I239"/>
    <mergeCell ref="A201:H201"/>
    <mergeCell ref="A243:H243"/>
    <mergeCell ref="I243:I260"/>
    <mergeCell ref="A302:H302"/>
    <mergeCell ref="A323:H323"/>
    <mergeCell ref="G266:G280"/>
    <mergeCell ref="R4:S4"/>
    <mergeCell ref="T1:U1"/>
    <mergeCell ref="R1:S1"/>
    <mergeCell ref="P1:Q1"/>
    <mergeCell ref="I33:I50"/>
    <mergeCell ref="I11:I18"/>
    <mergeCell ref="I22:I29"/>
    <mergeCell ref="N1:O1"/>
    <mergeCell ref="K2:L2"/>
    <mergeCell ref="K3:L4"/>
    <mergeCell ref="I201:I218"/>
    <mergeCell ref="A159:H159"/>
    <mergeCell ref="A138:H138"/>
    <mergeCell ref="A180:H180"/>
    <mergeCell ref="I117:I134"/>
    <mergeCell ref="I180:I197"/>
    <mergeCell ref="G161:G175"/>
    <mergeCell ref="F182:F196"/>
    <mergeCell ref="G182:G196"/>
    <mergeCell ref="G140:G154"/>
    <mergeCell ref="F161:F175"/>
    <mergeCell ref="A18:H18"/>
    <mergeCell ref="A29:H29"/>
    <mergeCell ref="I96:I113"/>
    <mergeCell ref="I159:I176"/>
    <mergeCell ref="E329:E343"/>
    <mergeCell ref="G329:G343"/>
    <mergeCell ref="E371:E385"/>
    <mergeCell ref="A50:H50"/>
    <mergeCell ref="A71:H71"/>
    <mergeCell ref="A155:H155"/>
    <mergeCell ref="A176:H176"/>
    <mergeCell ref="A113:H113"/>
    <mergeCell ref="A134:H134"/>
    <mergeCell ref="A92:H92"/>
    <mergeCell ref="F56:F70"/>
    <mergeCell ref="F98:F112"/>
    <mergeCell ref="G98:G112"/>
    <mergeCell ref="F119:F133"/>
    <mergeCell ref="G119:G133"/>
    <mergeCell ref="F140:F154"/>
    <mergeCell ref="F13:F17"/>
    <mergeCell ref="F24:F28"/>
    <mergeCell ref="F35:F49"/>
    <mergeCell ref="A344:H344"/>
    <mergeCell ref="A386:H386"/>
    <mergeCell ref="A365:H365"/>
    <mergeCell ref="A197:H197"/>
    <mergeCell ref="A218:H218"/>
    <mergeCell ref="A260:H260"/>
    <mergeCell ref="A239:H239"/>
    <mergeCell ref="A281:H281"/>
    <mergeCell ref="G203:G217"/>
    <mergeCell ref="F224:F238"/>
    <mergeCell ref="F287:F301"/>
    <mergeCell ref="G308:G322"/>
  </mergeCells>
  <phoneticPr fontId="27" type="noConversion"/>
  <conditionalFormatting sqref="A260">
    <cfRule type="expression" dxfId="830" priority="18">
      <formula>$H260&lt;&gt;0</formula>
    </cfRule>
  </conditionalFormatting>
  <conditionalFormatting sqref="A323">
    <cfRule type="expression" dxfId="829" priority="21">
      <formula>$H323&lt;&gt;0</formula>
    </cfRule>
  </conditionalFormatting>
  <conditionalFormatting sqref="A344">
    <cfRule type="expression" dxfId="828" priority="20">
      <formula>$H344&lt;&gt;0</formula>
    </cfRule>
  </conditionalFormatting>
  <conditionalFormatting sqref="A386">
    <cfRule type="expression" dxfId="827" priority="19">
      <formula>$H386&lt;&gt;0</formula>
    </cfRule>
  </conditionalFormatting>
  <conditionalFormatting sqref="A329:D343 F329:F343 H329:H343">
    <cfRule type="expression" dxfId="826" priority="31">
      <formula>$H329&lt;&gt;0</formula>
    </cfRule>
  </conditionalFormatting>
  <conditionalFormatting sqref="A371:D385 F371:H385">
    <cfRule type="expression" dxfId="825" priority="28">
      <formula>$H371&lt;&gt;0</formula>
    </cfRule>
  </conditionalFormatting>
  <conditionalFormatting sqref="A24:E28 G24:G28 A161:E175">
    <cfRule type="expression" dxfId="824" priority="22">
      <formula>$H24&lt;&gt;0</formula>
    </cfRule>
  </conditionalFormatting>
  <conditionalFormatting sqref="A245:F259">
    <cfRule type="expression" dxfId="823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822" priority="34">
      <formula>$H13&lt;&gt;0</formula>
    </cfRule>
  </conditionalFormatting>
  <conditionalFormatting sqref="B21:H21 B32:H32">
    <cfRule type="expression" dxfId="821" priority="36">
      <formula>$H21&lt;&gt;0</formula>
    </cfRule>
  </conditionalFormatting>
  <conditionalFormatting sqref="E329">
    <cfRule type="expression" dxfId="820" priority="4">
      <formula>$H329&lt;&gt;0</formula>
    </cfRule>
  </conditionalFormatting>
  <conditionalFormatting sqref="E371">
    <cfRule type="expression" dxfId="819" priority="2">
      <formula>$H371&lt;&gt;0</formula>
    </cfRule>
  </conditionalFormatting>
  <conditionalFormatting sqref="E19:H20 A19:A21 E30:H31 A30:A32 A308:F322 H308:H322">
    <cfRule type="expression" dxfId="818" priority="37">
      <formula>$H19&lt;&gt;0</formula>
    </cfRule>
  </conditionalFormatting>
  <conditionalFormatting sqref="F24">
    <cfRule type="expression" dxfId="817" priority="17">
      <formula>$H24&lt;&gt;0</formula>
    </cfRule>
  </conditionalFormatting>
  <conditionalFormatting sqref="F35">
    <cfRule type="expression" dxfId="816" priority="16">
      <formula>$H35&lt;&gt;0</formula>
    </cfRule>
  </conditionalFormatting>
  <conditionalFormatting sqref="F56">
    <cfRule type="expression" dxfId="815" priority="15">
      <formula>$H56&lt;&gt;0</formula>
    </cfRule>
  </conditionalFormatting>
  <conditionalFormatting sqref="F224">
    <cfRule type="expression" dxfId="814" priority="8">
      <formula>$H224&lt;&gt;0</formula>
    </cfRule>
  </conditionalFormatting>
  <conditionalFormatting sqref="G266">
    <cfRule type="expression" dxfId="813" priority="7">
      <formula>$H266&lt;&gt;0</formula>
    </cfRule>
  </conditionalFormatting>
  <conditionalFormatting sqref="F287">
    <cfRule type="expression" dxfId="812" priority="6">
      <formula>$H287&lt;&gt;0</formula>
    </cfRule>
  </conditionalFormatting>
  <conditionalFormatting sqref="F98:G98">
    <cfRule type="expression" dxfId="811" priority="14">
      <formula>$H98&lt;&gt;0</formula>
    </cfRule>
  </conditionalFormatting>
  <conditionalFormatting sqref="F119:G119">
    <cfRule type="expression" dxfId="810" priority="13">
      <formula>$H119&lt;&gt;0</formula>
    </cfRule>
  </conditionalFormatting>
  <conditionalFormatting sqref="F140:G140">
    <cfRule type="expression" dxfId="809" priority="12">
      <formula>$H140&lt;&gt;0</formula>
    </cfRule>
  </conditionalFormatting>
  <conditionalFormatting sqref="F161:G161">
    <cfRule type="expression" dxfId="808" priority="11">
      <formula>$H161&lt;&gt;0</formula>
    </cfRule>
  </conditionalFormatting>
  <conditionalFormatting sqref="F182:G182">
    <cfRule type="expression" dxfId="807" priority="10">
      <formula>$H182&lt;&gt;0</formula>
    </cfRule>
  </conditionalFormatting>
  <conditionalFormatting sqref="G203">
    <cfRule type="expression" dxfId="806" priority="9">
      <formula>$H203&lt;&gt;0</formula>
    </cfRule>
  </conditionalFormatting>
  <conditionalFormatting sqref="G308">
    <cfRule type="expression" dxfId="805" priority="5">
      <formula>$H308&lt;&gt;0</formula>
    </cfRule>
  </conditionalFormatting>
  <conditionalFormatting sqref="G329">
    <cfRule type="expression" dxfId="804" priority="3">
      <formula>$H329&lt;&gt;0</formula>
    </cfRule>
  </conditionalFormatting>
  <conditionalFormatting sqref="Q71 Q73">
    <cfRule type="expression" dxfId="803" priority="35">
      <formula>$H51&lt;&gt;0</formula>
    </cfRule>
  </conditionalFormatting>
  <conditionalFormatting sqref="Q92">
    <cfRule type="expression" dxfId="802" priority="33">
      <formula>$H72&lt;&gt;0</formula>
    </cfRule>
  </conditionalFormatting>
  <conditionalFormatting sqref="F266:F280">
    <cfRule type="expression" dxfId="801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F799-65EB-460A-B18B-6B137FFD0DE0}">
  <sheetPr>
    <tabColor rgb="FFB7B7FF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130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269" priority="18">
      <formula>$H260&lt;&gt;0</formula>
    </cfRule>
  </conditionalFormatting>
  <conditionalFormatting sqref="A323">
    <cfRule type="expression" dxfId="268" priority="21">
      <formula>$H323&lt;&gt;0</formula>
    </cfRule>
  </conditionalFormatting>
  <conditionalFormatting sqref="A344">
    <cfRule type="expression" dxfId="267" priority="20">
      <formula>$H344&lt;&gt;0</formula>
    </cfRule>
  </conditionalFormatting>
  <conditionalFormatting sqref="A386">
    <cfRule type="expression" dxfId="266" priority="19">
      <formula>$H386&lt;&gt;0</formula>
    </cfRule>
  </conditionalFormatting>
  <conditionalFormatting sqref="A329:D343 F329:F343 H329:H343">
    <cfRule type="expression" dxfId="265" priority="25">
      <formula>$H329&lt;&gt;0</formula>
    </cfRule>
  </conditionalFormatting>
  <conditionalFormatting sqref="A371:D385 F371:H385">
    <cfRule type="expression" dxfId="264" priority="24">
      <formula>$H371&lt;&gt;0</formula>
    </cfRule>
  </conditionalFormatting>
  <conditionalFormatting sqref="A24:E28 G24:G28 A161:E175">
    <cfRule type="expression" dxfId="263" priority="22">
      <formula>$H24&lt;&gt;0</formula>
    </cfRule>
  </conditionalFormatting>
  <conditionalFormatting sqref="A245:F259">
    <cfRule type="expression" dxfId="26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261" priority="27">
      <formula>$H13&lt;&gt;0</formula>
    </cfRule>
  </conditionalFormatting>
  <conditionalFormatting sqref="B21:H21 B32:H32">
    <cfRule type="expression" dxfId="260" priority="29">
      <formula>$H21&lt;&gt;0</formula>
    </cfRule>
  </conditionalFormatting>
  <conditionalFormatting sqref="E329">
    <cfRule type="expression" dxfId="259" priority="4">
      <formula>$H329&lt;&gt;0</formula>
    </cfRule>
  </conditionalFormatting>
  <conditionalFormatting sqref="E371">
    <cfRule type="expression" dxfId="258" priority="2">
      <formula>$H371&lt;&gt;0</formula>
    </cfRule>
  </conditionalFormatting>
  <conditionalFormatting sqref="E19:H20 A19:A21 E30:H31 A30:A32 A308:F322 H308:H322">
    <cfRule type="expression" dxfId="257" priority="30">
      <formula>$H19&lt;&gt;0</formula>
    </cfRule>
  </conditionalFormatting>
  <conditionalFormatting sqref="F24">
    <cfRule type="expression" dxfId="256" priority="17">
      <formula>$H24&lt;&gt;0</formula>
    </cfRule>
  </conditionalFormatting>
  <conditionalFormatting sqref="F35">
    <cfRule type="expression" dxfId="255" priority="16">
      <formula>$H35&lt;&gt;0</formula>
    </cfRule>
  </conditionalFormatting>
  <conditionalFormatting sqref="F56">
    <cfRule type="expression" dxfId="254" priority="15">
      <formula>$H56&lt;&gt;0</formula>
    </cfRule>
  </conditionalFormatting>
  <conditionalFormatting sqref="F224">
    <cfRule type="expression" dxfId="253" priority="8">
      <formula>$H224&lt;&gt;0</formula>
    </cfRule>
  </conditionalFormatting>
  <conditionalFormatting sqref="G266">
    <cfRule type="expression" dxfId="252" priority="7">
      <formula>$H266&lt;&gt;0</formula>
    </cfRule>
  </conditionalFormatting>
  <conditionalFormatting sqref="F287">
    <cfRule type="expression" dxfId="251" priority="6">
      <formula>$H287&lt;&gt;0</formula>
    </cfRule>
  </conditionalFormatting>
  <conditionalFormatting sqref="F98:G98">
    <cfRule type="expression" dxfId="250" priority="14">
      <formula>$H98&lt;&gt;0</formula>
    </cfRule>
  </conditionalFormatting>
  <conditionalFormatting sqref="F119:G119">
    <cfRule type="expression" dxfId="249" priority="13">
      <formula>$H119&lt;&gt;0</formula>
    </cfRule>
  </conditionalFormatting>
  <conditionalFormatting sqref="F140:G140">
    <cfRule type="expression" dxfId="248" priority="12">
      <formula>$H140&lt;&gt;0</formula>
    </cfRule>
  </conditionalFormatting>
  <conditionalFormatting sqref="F161:G161">
    <cfRule type="expression" dxfId="247" priority="11">
      <formula>$H161&lt;&gt;0</formula>
    </cfRule>
  </conditionalFormatting>
  <conditionalFormatting sqref="F182:G182">
    <cfRule type="expression" dxfId="246" priority="10">
      <formula>$H182&lt;&gt;0</formula>
    </cfRule>
  </conditionalFormatting>
  <conditionalFormatting sqref="G203">
    <cfRule type="expression" dxfId="245" priority="9">
      <formula>$H203&lt;&gt;0</formula>
    </cfRule>
  </conditionalFormatting>
  <conditionalFormatting sqref="G308">
    <cfRule type="expression" dxfId="244" priority="5">
      <formula>$H308&lt;&gt;0</formula>
    </cfRule>
  </conditionalFormatting>
  <conditionalFormatting sqref="G329">
    <cfRule type="expression" dxfId="243" priority="3">
      <formula>$H329&lt;&gt;0</formula>
    </cfRule>
  </conditionalFormatting>
  <conditionalFormatting sqref="Q71 Q73">
    <cfRule type="expression" dxfId="242" priority="28">
      <formula>$H51&lt;&gt;0</formula>
    </cfRule>
  </conditionalFormatting>
  <conditionalFormatting sqref="Q92">
    <cfRule type="expression" dxfId="241" priority="26">
      <formula>$H72&lt;&gt;0</formula>
    </cfRule>
  </conditionalFormatting>
  <conditionalFormatting sqref="F266:F280">
    <cfRule type="expression" dxfId="24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801D-22C2-4678-8E96-16A4FA6DB5EF}">
  <sheetPr>
    <tabColor rgb="FF92D050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138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239" priority="18">
      <formula>$H260&lt;&gt;0</formula>
    </cfRule>
  </conditionalFormatting>
  <conditionalFormatting sqref="A323">
    <cfRule type="expression" dxfId="238" priority="21">
      <formula>$H323&lt;&gt;0</formula>
    </cfRule>
  </conditionalFormatting>
  <conditionalFormatting sqref="A344">
    <cfRule type="expression" dxfId="237" priority="20">
      <formula>$H344&lt;&gt;0</formula>
    </cfRule>
  </conditionalFormatting>
  <conditionalFormatting sqref="A386">
    <cfRule type="expression" dxfId="236" priority="19">
      <formula>$H386&lt;&gt;0</formula>
    </cfRule>
  </conditionalFormatting>
  <conditionalFormatting sqref="A329:D343 F329:F343 H329:H343">
    <cfRule type="expression" dxfId="235" priority="25">
      <formula>$H329&lt;&gt;0</formula>
    </cfRule>
  </conditionalFormatting>
  <conditionalFormatting sqref="A371:D385 F371:H385">
    <cfRule type="expression" dxfId="234" priority="24">
      <formula>$H371&lt;&gt;0</formula>
    </cfRule>
  </conditionalFormatting>
  <conditionalFormatting sqref="A24:E28 G24:G28 A161:E175">
    <cfRule type="expression" dxfId="233" priority="22">
      <formula>$H24&lt;&gt;0</formula>
    </cfRule>
  </conditionalFormatting>
  <conditionalFormatting sqref="A245:F259">
    <cfRule type="expression" dxfId="23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231" priority="27">
      <formula>$H13&lt;&gt;0</formula>
    </cfRule>
  </conditionalFormatting>
  <conditionalFormatting sqref="B21:H21 B32:H32">
    <cfRule type="expression" dxfId="230" priority="29">
      <formula>$H21&lt;&gt;0</formula>
    </cfRule>
  </conditionalFormatting>
  <conditionalFormatting sqref="E329">
    <cfRule type="expression" dxfId="229" priority="4">
      <formula>$H329&lt;&gt;0</formula>
    </cfRule>
  </conditionalFormatting>
  <conditionalFormatting sqref="E371">
    <cfRule type="expression" dxfId="228" priority="2">
      <formula>$H371&lt;&gt;0</formula>
    </cfRule>
  </conditionalFormatting>
  <conditionalFormatting sqref="E19:H20 A19:A21 E30:H31 A30:A32 A308:F322 H308:H322">
    <cfRule type="expression" dxfId="227" priority="30">
      <formula>$H19&lt;&gt;0</formula>
    </cfRule>
  </conditionalFormatting>
  <conditionalFormatting sqref="F24">
    <cfRule type="expression" dxfId="226" priority="17">
      <formula>$H24&lt;&gt;0</formula>
    </cfRule>
  </conditionalFormatting>
  <conditionalFormatting sqref="F35">
    <cfRule type="expression" dxfId="225" priority="16">
      <formula>$H35&lt;&gt;0</formula>
    </cfRule>
  </conditionalFormatting>
  <conditionalFormatting sqref="F56">
    <cfRule type="expression" dxfId="224" priority="15">
      <formula>$H56&lt;&gt;0</formula>
    </cfRule>
  </conditionalFormatting>
  <conditionalFormatting sqref="F224">
    <cfRule type="expression" dxfId="223" priority="8">
      <formula>$H224&lt;&gt;0</formula>
    </cfRule>
  </conditionalFormatting>
  <conditionalFormatting sqref="G266">
    <cfRule type="expression" dxfId="222" priority="7">
      <formula>$H266&lt;&gt;0</formula>
    </cfRule>
  </conditionalFormatting>
  <conditionalFormatting sqref="F287">
    <cfRule type="expression" dxfId="221" priority="6">
      <formula>$H287&lt;&gt;0</formula>
    </cfRule>
  </conditionalFormatting>
  <conditionalFormatting sqref="F98:G98">
    <cfRule type="expression" dxfId="220" priority="14">
      <formula>$H98&lt;&gt;0</formula>
    </cfRule>
  </conditionalFormatting>
  <conditionalFormatting sqref="F119:G119">
    <cfRule type="expression" dxfId="219" priority="13">
      <formula>$H119&lt;&gt;0</formula>
    </cfRule>
  </conditionalFormatting>
  <conditionalFormatting sqref="F140:G140">
    <cfRule type="expression" dxfId="218" priority="12">
      <formula>$H140&lt;&gt;0</formula>
    </cfRule>
  </conditionalFormatting>
  <conditionalFormatting sqref="F161:G161">
    <cfRule type="expression" dxfId="217" priority="11">
      <formula>$H161&lt;&gt;0</formula>
    </cfRule>
  </conditionalFormatting>
  <conditionalFormatting sqref="F182:G182">
    <cfRule type="expression" dxfId="216" priority="10">
      <formula>$H182&lt;&gt;0</formula>
    </cfRule>
  </conditionalFormatting>
  <conditionalFormatting sqref="G203">
    <cfRule type="expression" dxfId="215" priority="9">
      <formula>$H203&lt;&gt;0</formula>
    </cfRule>
  </conditionalFormatting>
  <conditionalFormatting sqref="G308">
    <cfRule type="expression" dxfId="214" priority="5">
      <formula>$H308&lt;&gt;0</formula>
    </cfRule>
  </conditionalFormatting>
  <conditionalFormatting sqref="G329">
    <cfRule type="expression" dxfId="213" priority="3">
      <formula>$H329&lt;&gt;0</formula>
    </cfRule>
  </conditionalFormatting>
  <conditionalFormatting sqref="Q71 Q73">
    <cfRule type="expression" dxfId="212" priority="28">
      <formula>$H51&lt;&gt;0</formula>
    </cfRule>
  </conditionalFormatting>
  <conditionalFormatting sqref="Q92">
    <cfRule type="expression" dxfId="211" priority="26">
      <formula>$H72&lt;&gt;0</formula>
    </cfRule>
  </conditionalFormatting>
  <conditionalFormatting sqref="F266:F280">
    <cfRule type="expression" dxfId="21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60D5-C5AE-4353-98A8-F54149FB54C9}">
  <sheetPr>
    <tabColor theme="5" tint="0.79998168889431442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137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209" priority="18">
      <formula>$H260&lt;&gt;0</formula>
    </cfRule>
  </conditionalFormatting>
  <conditionalFormatting sqref="A323">
    <cfRule type="expression" dxfId="208" priority="21">
      <formula>$H323&lt;&gt;0</formula>
    </cfRule>
  </conditionalFormatting>
  <conditionalFormatting sqref="A344">
    <cfRule type="expression" dxfId="207" priority="20">
      <formula>$H344&lt;&gt;0</formula>
    </cfRule>
  </conditionalFormatting>
  <conditionalFormatting sqref="A386">
    <cfRule type="expression" dxfId="206" priority="19">
      <formula>$H386&lt;&gt;0</formula>
    </cfRule>
  </conditionalFormatting>
  <conditionalFormatting sqref="A329:D343 F329:F343 H329:H343">
    <cfRule type="expression" dxfId="205" priority="25">
      <formula>$H329&lt;&gt;0</formula>
    </cfRule>
  </conditionalFormatting>
  <conditionalFormatting sqref="A371:D385 F371:H385">
    <cfRule type="expression" dxfId="204" priority="24">
      <formula>$H371&lt;&gt;0</formula>
    </cfRule>
  </conditionalFormatting>
  <conditionalFormatting sqref="A24:E28 G24:G28 A161:E175">
    <cfRule type="expression" dxfId="203" priority="22">
      <formula>$H24&lt;&gt;0</formula>
    </cfRule>
  </conditionalFormatting>
  <conditionalFormatting sqref="A245:F259">
    <cfRule type="expression" dxfId="20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201" priority="27">
      <formula>$H13&lt;&gt;0</formula>
    </cfRule>
  </conditionalFormatting>
  <conditionalFormatting sqref="B21:H21 B32:H32">
    <cfRule type="expression" dxfId="200" priority="29">
      <formula>$H21&lt;&gt;0</formula>
    </cfRule>
  </conditionalFormatting>
  <conditionalFormatting sqref="E329">
    <cfRule type="expression" dxfId="199" priority="4">
      <formula>$H329&lt;&gt;0</formula>
    </cfRule>
  </conditionalFormatting>
  <conditionalFormatting sqref="E371">
    <cfRule type="expression" dxfId="198" priority="2">
      <formula>$H371&lt;&gt;0</formula>
    </cfRule>
  </conditionalFormatting>
  <conditionalFormatting sqref="E19:H20 A19:A21 E30:H31 A30:A32 A308:F322 H308:H322">
    <cfRule type="expression" dxfId="197" priority="30">
      <formula>$H19&lt;&gt;0</formula>
    </cfRule>
  </conditionalFormatting>
  <conditionalFormatting sqref="F24">
    <cfRule type="expression" dxfId="196" priority="17">
      <formula>$H24&lt;&gt;0</formula>
    </cfRule>
  </conditionalFormatting>
  <conditionalFormatting sqref="F35">
    <cfRule type="expression" dxfId="195" priority="16">
      <formula>$H35&lt;&gt;0</formula>
    </cfRule>
  </conditionalFormatting>
  <conditionalFormatting sqref="F56">
    <cfRule type="expression" dxfId="194" priority="15">
      <formula>$H56&lt;&gt;0</formula>
    </cfRule>
  </conditionalFormatting>
  <conditionalFormatting sqref="F224">
    <cfRule type="expression" dxfId="193" priority="8">
      <formula>$H224&lt;&gt;0</formula>
    </cfRule>
  </conditionalFormatting>
  <conditionalFormatting sqref="G266">
    <cfRule type="expression" dxfId="192" priority="7">
      <formula>$H266&lt;&gt;0</formula>
    </cfRule>
  </conditionalFormatting>
  <conditionalFormatting sqref="F287">
    <cfRule type="expression" dxfId="191" priority="6">
      <formula>$H287&lt;&gt;0</formula>
    </cfRule>
  </conditionalFormatting>
  <conditionalFormatting sqref="F98:G98">
    <cfRule type="expression" dxfId="190" priority="14">
      <formula>$H98&lt;&gt;0</formula>
    </cfRule>
  </conditionalFormatting>
  <conditionalFormatting sqref="F119:G119">
    <cfRule type="expression" dxfId="189" priority="13">
      <formula>$H119&lt;&gt;0</formula>
    </cfRule>
  </conditionalFormatting>
  <conditionalFormatting sqref="F140:G140">
    <cfRule type="expression" dxfId="188" priority="12">
      <formula>$H140&lt;&gt;0</formula>
    </cfRule>
  </conditionalFormatting>
  <conditionalFormatting sqref="F161:G161">
    <cfRule type="expression" dxfId="187" priority="11">
      <formula>$H161&lt;&gt;0</formula>
    </cfRule>
  </conditionalFormatting>
  <conditionalFormatting sqref="F182:G182">
    <cfRule type="expression" dxfId="186" priority="10">
      <formula>$H182&lt;&gt;0</formula>
    </cfRule>
  </conditionalFormatting>
  <conditionalFormatting sqref="G203">
    <cfRule type="expression" dxfId="185" priority="9">
      <formula>$H203&lt;&gt;0</formula>
    </cfRule>
  </conditionalFormatting>
  <conditionalFormatting sqref="G308">
    <cfRule type="expression" dxfId="184" priority="5">
      <formula>$H308&lt;&gt;0</formula>
    </cfRule>
  </conditionalFormatting>
  <conditionalFormatting sqref="G329">
    <cfRule type="expression" dxfId="183" priority="3">
      <formula>$H329&lt;&gt;0</formula>
    </cfRule>
  </conditionalFormatting>
  <conditionalFormatting sqref="Q71 Q73">
    <cfRule type="expression" dxfId="182" priority="28">
      <formula>$H51&lt;&gt;0</formula>
    </cfRule>
  </conditionalFormatting>
  <conditionalFormatting sqref="Q92">
    <cfRule type="expression" dxfId="181" priority="26">
      <formula>$H72&lt;&gt;0</formula>
    </cfRule>
  </conditionalFormatting>
  <conditionalFormatting sqref="F266:F280">
    <cfRule type="expression" dxfId="18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8B5C-BBF1-45FF-8CDE-9EF74E400995}">
  <sheetPr>
    <tabColor theme="0" tint="-0.249977111117893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78"/>
      <c r="E7" s="179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136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179" priority="18">
      <formula>$H260&lt;&gt;0</formula>
    </cfRule>
  </conditionalFormatting>
  <conditionalFormatting sqref="A323">
    <cfRule type="expression" dxfId="178" priority="21">
      <formula>$H323&lt;&gt;0</formula>
    </cfRule>
  </conditionalFormatting>
  <conditionalFormatting sqref="A344">
    <cfRule type="expression" dxfId="177" priority="20">
      <formula>$H344&lt;&gt;0</formula>
    </cfRule>
  </conditionalFormatting>
  <conditionalFormatting sqref="A386">
    <cfRule type="expression" dxfId="176" priority="19">
      <formula>$H386&lt;&gt;0</formula>
    </cfRule>
  </conditionalFormatting>
  <conditionalFormatting sqref="A329:D343 F329:F343 H329:H343">
    <cfRule type="expression" dxfId="175" priority="25">
      <formula>$H329&lt;&gt;0</formula>
    </cfRule>
  </conditionalFormatting>
  <conditionalFormatting sqref="A371:D385 F371:H385">
    <cfRule type="expression" dxfId="174" priority="24">
      <formula>$H371&lt;&gt;0</formula>
    </cfRule>
  </conditionalFormatting>
  <conditionalFormatting sqref="A24:E28 G24:G28 A161:E175">
    <cfRule type="expression" dxfId="173" priority="22">
      <formula>$H24&lt;&gt;0</formula>
    </cfRule>
  </conditionalFormatting>
  <conditionalFormatting sqref="A245:F259">
    <cfRule type="expression" dxfId="17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171" priority="27">
      <formula>$H13&lt;&gt;0</formula>
    </cfRule>
  </conditionalFormatting>
  <conditionalFormatting sqref="B21:H21 B32:H32">
    <cfRule type="expression" dxfId="170" priority="29">
      <formula>$H21&lt;&gt;0</formula>
    </cfRule>
  </conditionalFormatting>
  <conditionalFormatting sqref="E329">
    <cfRule type="expression" dxfId="169" priority="4">
      <formula>$H329&lt;&gt;0</formula>
    </cfRule>
  </conditionalFormatting>
  <conditionalFormatting sqref="E371">
    <cfRule type="expression" dxfId="168" priority="2">
      <formula>$H371&lt;&gt;0</formula>
    </cfRule>
  </conditionalFormatting>
  <conditionalFormatting sqref="E19:H20 A19:A21 E30:H31 A30:A32 A308:F322 H308:H322">
    <cfRule type="expression" dxfId="167" priority="30">
      <formula>$H19&lt;&gt;0</formula>
    </cfRule>
  </conditionalFormatting>
  <conditionalFormatting sqref="F24">
    <cfRule type="expression" dxfId="166" priority="17">
      <formula>$H24&lt;&gt;0</formula>
    </cfRule>
  </conditionalFormatting>
  <conditionalFormatting sqref="F35">
    <cfRule type="expression" dxfId="165" priority="16">
      <formula>$H35&lt;&gt;0</formula>
    </cfRule>
  </conditionalFormatting>
  <conditionalFormatting sqref="F56">
    <cfRule type="expression" dxfId="164" priority="15">
      <formula>$H56&lt;&gt;0</formula>
    </cfRule>
  </conditionalFormatting>
  <conditionalFormatting sqref="F224">
    <cfRule type="expression" dxfId="163" priority="8">
      <formula>$H224&lt;&gt;0</formula>
    </cfRule>
  </conditionalFormatting>
  <conditionalFormatting sqref="G266">
    <cfRule type="expression" dxfId="162" priority="7">
      <formula>$H266&lt;&gt;0</formula>
    </cfRule>
  </conditionalFormatting>
  <conditionalFormatting sqref="F287">
    <cfRule type="expression" dxfId="161" priority="6">
      <formula>$H287&lt;&gt;0</formula>
    </cfRule>
  </conditionalFormatting>
  <conditionalFormatting sqref="F98:G98">
    <cfRule type="expression" dxfId="160" priority="14">
      <formula>$H98&lt;&gt;0</formula>
    </cfRule>
  </conditionalFormatting>
  <conditionalFormatting sqref="F119:G119">
    <cfRule type="expression" dxfId="159" priority="13">
      <formula>$H119&lt;&gt;0</formula>
    </cfRule>
  </conditionalFormatting>
  <conditionalFormatting sqref="F140:G140">
    <cfRule type="expression" dxfId="158" priority="12">
      <formula>$H140&lt;&gt;0</formula>
    </cfRule>
  </conditionalFormatting>
  <conditionalFormatting sqref="F161:G161">
    <cfRule type="expression" dxfId="157" priority="11">
      <formula>$H161&lt;&gt;0</formula>
    </cfRule>
  </conditionalFormatting>
  <conditionalFormatting sqref="F182:G182">
    <cfRule type="expression" dxfId="156" priority="10">
      <formula>$H182&lt;&gt;0</formula>
    </cfRule>
  </conditionalFormatting>
  <conditionalFormatting sqref="G203">
    <cfRule type="expression" dxfId="155" priority="9">
      <formula>$H203&lt;&gt;0</formula>
    </cfRule>
  </conditionalFormatting>
  <conditionalFormatting sqref="G308">
    <cfRule type="expression" dxfId="154" priority="5">
      <formula>$H308&lt;&gt;0</formula>
    </cfRule>
  </conditionalFormatting>
  <conditionalFormatting sqref="G329">
    <cfRule type="expression" dxfId="153" priority="3">
      <formula>$H329&lt;&gt;0</formula>
    </cfRule>
  </conditionalFormatting>
  <conditionalFormatting sqref="Q71 Q73">
    <cfRule type="expression" dxfId="152" priority="28">
      <formula>$H51&lt;&gt;0</formula>
    </cfRule>
  </conditionalFormatting>
  <conditionalFormatting sqref="Q92">
    <cfRule type="expression" dxfId="151" priority="26">
      <formula>$H72&lt;&gt;0</formula>
    </cfRule>
  </conditionalFormatting>
  <conditionalFormatting sqref="F266:F280">
    <cfRule type="expression" dxfId="15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DAFA-5C8F-49CF-8315-51F8F5CF8967}">
  <sheetPr>
    <tabColor theme="7" tint="0.39997558519241921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27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22"/>
      <c r="D7" s="125"/>
      <c r="E7" s="126"/>
      <c r="F7" s="296" t="s">
        <v>32</v>
      </c>
      <c r="G7" s="297"/>
      <c r="H7" s="118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135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149" priority="18">
      <formula>$H260&lt;&gt;0</formula>
    </cfRule>
  </conditionalFormatting>
  <conditionalFormatting sqref="A323">
    <cfRule type="expression" dxfId="148" priority="21">
      <formula>$H323&lt;&gt;0</formula>
    </cfRule>
  </conditionalFormatting>
  <conditionalFormatting sqref="A344">
    <cfRule type="expression" dxfId="147" priority="20">
      <formula>$H344&lt;&gt;0</formula>
    </cfRule>
  </conditionalFormatting>
  <conditionalFormatting sqref="A386">
    <cfRule type="expression" dxfId="146" priority="19">
      <formula>$H386&lt;&gt;0</formula>
    </cfRule>
  </conditionalFormatting>
  <conditionalFormatting sqref="A329:D343 F329:F343 H329:H343">
    <cfRule type="expression" dxfId="145" priority="25">
      <formula>$H329&lt;&gt;0</formula>
    </cfRule>
  </conditionalFormatting>
  <conditionalFormatting sqref="A371:D385 F371:H385">
    <cfRule type="expression" dxfId="144" priority="24">
      <formula>$H371&lt;&gt;0</formula>
    </cfRule>
  </conditionalFormatting>
  <conditionalFormatting sqref="A24:E28 G24:G28 A161:E175">
    <cfRule type="expression" dxfId="143" priority="22">
      <formula>$H24&lt;&gt;0</formula>
    </cfRule>
  </conditionalFormatting>
  <conditionalFormatting sqref="A245:F259">
    <cfRule type="expression" dxfId="14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141" priority="27">
      <formula>$H13&lt;&gt;0</formula>
    </cfRule>
  </conditionalFormatting>
  <conditionalFormatting sqref="B21:H21 B32:H32">
    <cfRule type="expression" dxfId="140" priority="29">
      <formula>$H21&lt;&gt;0</formula>
    </cfRule>
  </conditionalFormatting>
  <conditionalFormatting sqref="E329">
    <cfRule type="expression" dxfId="139" priority="4">
      <formula>$H329&lt;&gt;0</formula>
    </cfRule>
  </conditionalFormatting>
  <conditionalFormatting sqref="E371">
    <cfRule type="expression" dxfId="138" priority="2">
      <formula>$H371&lt;&gt;0</formula>
    </cfRule>
  </conditionalFormatting>
  <conditionalFormatting sqref="E19:H20 A19:A21 E30:H31 A30:A32 A308:F322 H308:H322">
    <cfRule type="expression" dxfId="137" priority="30">
      <formula>$H19&lt;&gt;0</formula>
    </cfRule>
  </conditionalFormatting>
  <conditionalFormatting sqref="F24">
    <cfRule type="expression" dxfId="136" priority="17">
      <formula>$H24&lt;&gt;0</formula>
    </cfRule>
  </conditionalFormatting>
  <conditionalFormatting sqref="F35">
    <cfRule type="expression" dxfId="135" priority="16">
      <formula>$H35&lt;&gt;0</formula>
    </cfRule>
  </conditionalFormatting>
  <conditionalFormatting sqref="F56">
    <cfRule type="expression" dxfId="134" priority="15">
      <formula>$H56&lt;&gt;0</formula>
    </cfRule>
  </conditionalFormatting>
  <conditionalFormatting sqref="F224">
    <cfRule type="expression" dxfId="133" priority="8">
      <formula>$H224&lt;&gt;0</formula>
    </cfRule>
  </conditionalFormatting>
  <conditionalFormatting sqref="G266">
    <cfRule type="expression" dxfId="132" priority="7">
      <formula>$H266&lt;&gt;0</formula>
    </cfRule>
  </conditionalFormatting>
  <conditionalFormatting sqref="F287">
    <cfRule type="expression" dxfId="131" priority="6">
      <formula>$H287&lt;&gt;0</formula>
    </cfRule>
  </conditionalFormatting>
  <conditionalFormatting sqref="F98:G98">
    <cfRule type="expression" dxfId="130" priority="14">
      <formula>$H98&lt;&gt;0</formula>
    </cfRule>
  </conditionalFormatting>
  <conditionalFormatting sqref="F119:G119">
    <cfRule type="expression" dxfId="129" priority="13">
      <formula>$H119&lt;&gt;0</formula>
    </cfRule>
  </conditionalFormatting>
  <conditionalFormatting sqref="F140:G140">
    <cfRule type="expression" dxfId="128" priority="12">
      <formula>$H140&lt;&gt;0</formula>
    </cfRule>
  </conditionalFormatting>
  <conditionalFormatting sqref="F161:G161">
    <cfRule type="expression" dxfId="127" priority="11">
      <formula>$H161&lt;&gt;0</formula>
    </cfRule>
  </conditionalFormatting>
  <conditionalFormatting sqref="F182:G182">
    <cfRule type="expression" dxfId="126" priority="10">
      <formula>$H182&lt;&gt;0</formula>
    </cfRule>
  </conditionalFormatting>
  <conditionalFormatting sqref="G203">
    <cfRule type="expression" dxfId="125" priority="9">
      <formula>$H203&lt;&gt;0</formula>
    </cfRule>
  </conditionalFormatting>
  <conditionalFormatting sqref="G308">
    <cfRule type="expression" dxfId="124" priority="5">
      <formula>$H308&lt;&gt;0</formula>
    </cfRule>
  </conditionalFormatting>
  <conditionalFormatting sqref="G329">
    <cfRule type="expression" dxfId="123" priority="3">
      <formula>$H329&lt;&gt;0</formula>
    </cfRule>
  </conditionalFormatting>
  <conditionalFormatting sqref="Q71 Q73">
    <cfRule type="expression" dxfId="122" priority="28">
      <formula>$H51&lt;&gt;0</formula>
    </cfRule>
  </conditionalFormatting>
  <conditionalFormatting sqref="Q92">
    <cfRule type="expression" dxfId="121" priority="26">
      <formula>$H72&lt;&gt;0</formula>
    </cfRule>
  </conditionalFormatting>
  <conditionalFormatting sqref="F266:F280">
    <cfRule type="expression" dxfId="12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683C-5A90-47D6-91CC-F70D2F95CA7C}">
  <sheetPr>
    <tabColor rgb="FF00E3DE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134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119" priority="18">
      <formula>$H260&lt;&gt;0</formula>
    </cfRule>
  </conditionalFormatting>
  <conditionalFormatting sqref="A323">
    <cfRule type="expression" dxfId="118" priority="21">
      <formula>$H323&lt;&gt;0</formula>
    </cfRule>
  </conditionalFormatting>
  <conditionalFormatting sqref="A344">
    <cfRule type="expression" dxfId="117" priority="20">
      <formula>$H344&lt;&gt;0</formula>
    </cfRule>
  </conditionalFormatting>
  <conditionalFormatting sqref="A386">
    <cfRule type="expression" dxfId="116" priority="19">
      <formula>$H386&lt;&gt;0</formula>
    </cfRule>
  </conditionalFormatting>
  <conditionalFormatting sqref="A329:D343 F329:F343 H329:H343">
    <cfRule type="expression" dxfId="115" priority="25">
      <formula>$H329&lt;&gt;0</formula>
    </cfRule>
  </conditionalFormatting>
  <conditionalFormatting sqref="A371:D385 F371:H385">
    <cfRule type="expression" dxfId="114" priority="24">
      <formula>$H371&lt;&gt;0</formula>
    </cfRule>
  </conditionalFormatting>
  <conditionalFormatting sqref="A24:E28 G24:G28 A161:E175">
    <cfRule type="expression" dxfId="113" priority="22">
      <formula>$H24&lt;&gt;0</formula>
    </cfRule>
  </conditionalFormatting>
  <conditionalFormatting sqref="A245:F259">
    <cfRule type="expression" dxfId="11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111" priority="27">
      <formula>$H13&lt;&gt;0</formula>
    </cfRule>
  </conditionalFormatting>
  <conditionalFormatting sqref="B21:H21 B32:H32">
    <cfRule type="expression" dxfId="110" priority="29">
      <formula>$H21&lt;&gt;0</formula>
    </cfRule>
  </conditionalFormatting>
  <conditionalFormatting sqref="E329">
    <cfRule type="expression" dxfId="109" priority="4">
      <formula>$H329&lt;&gt;0</formula>
    </cfRule>
  </conditionalFormatting>
  <conditionalFormatting sqref="E371">
    <cfRule type="expression" dxfId="108" priority="2">
      <formula>$H371&lt;&gt;0</formula>
    </cfRule>
  </conditionalFormatting>
  <conditionalFormatting sqref="E19:H20 A19:A21 E30:H31 A30:A32 A308:F322 H308:H322">
    <cfRule type="expression" dxfId="107" priority="30">
      <formula>$H19&lt;&gt;0</formula>
    </cfRule>
  </conditionalFormatting>
  <conditionalFormatting sqref="F24">
    <cfRule type="expression" dxfId="106" priority="17">
      <formula>$H24&lt;&gt;0</formula>
    </cfRule>
  </conditionalFormatting>
  <conditionalFormatting sqref="F35">
    <cfRule type="expression" dxfId="105" priority="16">
      <formula>$H35&lt;&gt;0</formula>
    </cfRule>
  </conditionalFormatting>
  <conditionalFormatting sqref="F56">
    <cfRule type="expression" dxfId="104" priority="15">
      <formula>$H56&lt;&gt;0</formula>
    </cfRule>
  </conditionalFormatting>
  <conditionalFormatting sqref="F224">
    <cfRule type="expression" dxfId="103" priority="8">
      <formula>$H224&lt;&gt;0</formula>
    </cfRule>
  </conditionalFormatting>
  <conditionalFormatting sqref="G266">
    <cfRule type="expression" dxfId="102" priority="7">
      <formula>$H266&lt;&gt;0</formula>
    </cfRule>
  </conditionalFormatting>
  <conditionalFormatting sqref="F287">
    <cfRule type="expression" dxfId="101" priority="6">
      <formula>$H287&lt;&gt;0</formula>
    </cfRule>
  </conditionalFormatting>
  <conditionalFormatting sqref="F98:G98">
    <cfRule type="expression" dxfId="100" priority="14">
      <formula>$H98&lt;&gt;0</formula>
    </cfRule>
  </conditionalFormatting>
  <conditionalFormatting sqref="F119:G119">
    <cfRule type="expression" dxfId="99" priority="13">
      <formula>$H119&lt;&gt;0</formula>
    </cfRule>
  </conditionalFormatting>
  <conditionalFormatting sqref="F140:G140">
    <cfRule type="expression" dxfId="98" priority="12">
      <formula>$H140&lt;&gt;0</formula>
    </cfRule>
  </conditionalFormatting>
  <conditionalFormatting sqref="F161:G161">
    <cfRule type="expression" dxfId="97" priority="11">
      <formula>$H161&lt;&gt;0</formula>
    </cfRule>
  </conditionalFormatting>
  <conditionalFormatting sqref="F182:G182">
    <cfRule type="expression" dxfId="96" priority="10">
      <formula>$H182&lt;&gt;0</formula>
    </cfRule>
  </conditionalFormatting>
  <conditionalFormatting sqref="G203">
    <cfRule type="expression" dxfId="95" priority="9">
      <formula>$H203&lt;&gt;0</formula>
    </cfRule>
  </conditionalFormatting>
  <conditionalFormatting sqref="G308">
    <cfRule type="expression" dxfId="94" priority="5">
      <formula>$H308&lt;&gt;0</formula>
    </cfRule>
  </conditionalFormatting>
  <conditionalFormatting sqref="G329">
    <cfRule type="expression" dxfId="93" priority="3">
      <formula>$H329&lt;&gt;0</formula>
    </cfRule>
  </conditionalFormatting>
  <conditionalFormatting sqref="Q71 Q73">
    <cfRule type="expression" dxfId="92" priority="28">
      <formula>$H51&lt;&gt;0</formula>
    </cfRule>
  </conditionalFormatting>
  <conditionalFormatting sqref="Q92">
    <cfRule type="expression" dxfId="91" priority="26">
      <formula>$H72&lt;&gt;0</formula>
    </cfRule>
  </conditionalFormatting>
  <conditionalFormatting sqref="F266:F280">
    <cfRule type="expression" dxfId="9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A166-FAAB-461B-BD9A-26960466A9F0}">
  <sheetPr>
    <tabColor rgb="FFFFBDFF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133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89" priority="18">
      <formula>$H260&lt;&gt;0</formula>
    </cfRule>
  </conditionalFormatting>
  <conditionalFormatting sqref="A323">
    <cfRule type="expression" dxfId="88" priority="21">
      <formula>$H323&lt;&gt;0</formula>
    </cfRule>
  </conditionalFormatting>
  <conditionalFormatting sqref="A344">
    <cfRule type="expression" dxfId="87" priority="20">
      <formula>$H344&lt;&gt;0</formula>
    </cfRule>
  </conditionalFormatting>
  <conditionalFormatting sqref="A386">
    <cfRule type="expression" dxfId="86" priority="19">
      <formula>$H386&lt;&gt;0</formula>
    </cfRule>
  </conditionalFormatting>
  <conditionalFormatting sqref="A329:D343 F329:F343 H329:H343">
    <cfRule type="expression" dxfId="85" priority="25">
      <formula>$H329&lt;&gt;0</formula>
    </cfRule>
  </conditionalFormatting>
  <conditionalFormatting sqref="A371:D385 F371:H385">
    <cfRule type="expression" dxfId="84" priority="24">
      <formula>$H371&lt;&gt;0</formula>
    </cfRule>
  </conditionalFormatting>
  <conditionalFormatting sqref="A24:E28 G24:G28 A161:E175">
    <cfRule type="expression" dxfId="83" priority="22">
      <formula>$H24&lt;&gt;0</formula>
    </cfRule>
  </conditionalFormatting>
  <conditionalFormatting sqref="A245:F259">
    <cfRule type="expression" dxfId="8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81" priority="27">
      <formula>$H13&lt;&gt;0</formula>
    </cfRule>
  </conditionalFormatting>
  <conditionalFormatting sqref="B21:H21 B32:H32">
    <cfRule type="expression" dxfId="80" priority="29">
      <formula>$H21&lt;&gt;0</formula>
    </cfRule>
  </conditionalFormatting>
  <conditionalFormatting sqref="E329">
    <cfRule type="expression" dxfId="79" priority="4">
      <formula>$H329&lt;&gt;0</formula>
    </cfRule>
  </conditionalFormatting>
  <conditionalFormatting sqref="E371">
    <cfRule type="expression" dxfId="78" priority="2">
      <formula>$H371&lt;&gt;0</formula>
    </cfRule>
  </conditionalFormatting>
  <conditionalFormatting sqref="E19:H20 A19:A21 E30:H31 A30:A32 A308:F322 H308:H322">
    <cfRule type="expression" dxfId="77" priority="30">
      <formula>$H19&lt;&gt;0</formula>
    </cfRule>
  </conditionalFormatting>
  <conditionalFormatting sqref="F24">
    <cfRule type="expression" dxfId="76" priority="17">
      <formula>$H24&lt;&gt;0</formula>
    </cfRule>
  </conditionalFormatting>
  <conditionalFormatting sqref="F35">
    <cfRule type="expression" dxfId="75" priority="16">
      <formula>$H35&lt;&gt;0</formula>
    </cfRule>
  </conditionalFormatting>
  <conditionalFormatting sqref="F56">
    <cfRule type="expression" dxfId="74" priority="15">
      <formula>$H56&lt;&gt;0</formula>
    </cfRule>
  </conditionalFormatting>
  <conditionalFormatting sqref="F224">
    <cfRule type="expression" dxfId="73" priority="8">
      <formula>$H224&lt;&gt;0</formula>
    </cfRule>
  </conditionalFormatting>
  <conditionalFormatting sqref="G266">
    <cfRule type="expression" dxfId="72" priority="7">
      <formula>$H266&lt;&gt;0</formula>
    </cfRule>
  </conditionalFormatting>
  <conditionalFormatting sqref="F287">
    <cfRule type="expression" dxfId="71" priority="6">
      <formula>$H287&lt;&gt;0</formula>
    </cfRule>
  </conditionalFormatting>
  <conditionalFormatting sqref="F98:G98">
    <cfRule type="expression" dxfId="70" priority="14">
      <formula>$H98&lt;&gt;0</formula>
    </cfRule>
  </conditionalFormatting>
  <conditionalFormatting sqref="F119:G119">
    <cfRule type="expression" dxfId="69" priority="13">
      <formula>$H119&lt;&gt;0</formula>
    </cfRule>
  </conditionalFormatting>
  <conditionalFormatting sqref="F140:G140">
    <cfRule type="expression" dxfId="68" priority="12">
      <formula>$H140&lt;&gt;0</formula>
    </cfRule>
  </conditionalFormatting>
  <conditionalFormatting sqref="F161:G161">
    <cfRule type="expression" dxfId="67" priority="11">
      <formula>$H161&lt;&gt;0</formula>
    </cfRule>
  </conditionalFormatting>
  <conditionalFormatting sqref="F182:G182">
    <cfRule type="expression" dxfId="66" priority="10">
      <formula>$H182&lt;&gt;0</formula>
    </cfRule>
  </conditionalFormatting>
  <conditionalFormatting sqref="G203">
    <cfRule type="expression" dxfId="65" priority="9">
      <formula>$H203&lt;&gt;0</formula>
    </cfRule>
  </conditionalFormatting>
  <conditionalFormatting sqref="G308">
    <cfRule type="expression" dxfId="64" priority="5">
      <formula>$H308&lt;&gt;0</formula>
    </cfRule>
  </conditionalFormatting>
  <conditionalFormatting sqref="G329">
    <cfRule type="expression" dxfId="63" priority="3">
      <formula>$H329&lt;&gt;0</formula>
    </cfRule>
  </conditionalFormatting>
  <conditionalFormatting sqref="Q71 Q73">
    <cfRule type="expression" dxfId="62" priority="28">
      <formula>$H51&lt;&gt;0</formula>
    </cfRule>
  </conditionalFormatting>
  <conditionalFormatting sqref="Q92">
    <cfRule type="expression" dxfId="61" priority="26">
      <formula>$H72&lt;&gt;0</formula>
    </cfRule>
  </conditionalFormatting>
  <conditionalFormatting sqref="F266:F280">
    <cfRule type="expression" dxfId="6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5F28-90C8-4A34-A76F-75750EC20256}">
  <sheetPr>
    <tabColor rgb="FF00B400"/>
  </sheetPr>
  <dimension ref="A1:U405"/>
  <sheetViews>
    <sheetView showGridLines="0" zoomScale="90" zoomScaleNormal="90" workbookViewId="0">
      <pane ySplit="9" topLeftCell="A10" activePane="bottomLeft" state="frozen"/>
      <selection activeCell="R23" sqref="R23"/>
      <selection pane="bottomLeft" activeCell="A10" sqref="A10:XFD391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132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59" priority="18">
      <formula>$H260&lt;&gt;0</formula>
    </cfRule>
  </conditionalFormatting>
  <conditionalFormatting sqref="A323">
    <cfRule type="expression" dxfId="58" priority="21">
      <formula>$H323&lt;&gt;0</formula>
    </cfRule>
  </conditionalFormatting>
  <conditionalFormatting sqref="A344">
    <cfRule type="expression" dxfId="57" priority="20">
      <formula>$H344&lt;&gt;0</formula>
    </cfRule>
  </conditionalFormatting>
  <conditionalFormatting sqref="A386">
    <cfRule type="expression" dxfId="56" priority="19">
      <formula>$H386&lt;&gt;0</formula>
    </cfRule>
  </conditionalFormatting>
  <conditionalFormatting sqref="A329:D343 F329:F343 H329:H343">
    <cfRule type="expression" dxfId="55" priority="25">
      <formula>$H329&lt;&gt;0</formula>
    </cfRule>
  </conditionalFormatting>
  <conditionalFormatting sqref="A371:D385 F371:H385">
    <cfRule type="expression" dxfId="54" priority="24">
      <formula>$H371&lt;&gt;0</formula>
    </cfRule>
  </conditionalFormatting>
  <conditionalFormatting sqref="A24:E28 G24:G28 A161:E175">
    <cfRule type="expression" dxfId="53" priority="22">
      <formula>$H24&lt;&gt;0</formula>
    </cfRule>
  </conditionalFormatting>
  <conditionalFormatting sqref="A245:F259">
    <cfRule type="expression" dxfId="5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51" priority="27">
      <formula>$H13&lt;&gt;0</formula>
    </cfRule>
  </conditionalFormatting>
  <conditionalFormatting sqref="B21:H21 B32:H32">
    <cfRule type="expression" dxfId="50" priority="29">
      <formula>$H21&lt;&gt;0</formula>
    </cfRule>
  </conditionalFormatting>
  <conditionalFormatting sqref="E329">
    <cfRule type="expression" dxfId="49" priority="4">
      <formula>$H329&lt;&gt;0</formula>
    </cfRule>
  </conditionalFormatting>
  <conditionalFormatting sqref="E371">
    <cfRule type="expression" dxfId="48" priority="2">
      <formula>$H371&lt;&gt;0</formula>
    </cfRule>
  </conditionalFormatting>
  <conditionalFormatting sqref="E19:H20 A19:A21 E30:H31 A30:A32 A308:F322 H308:H322">
    <cfRule type="expression" dxfId="47" priority="30">
      <formula>$H19&lt;&gt;0</formula>
    </cfRule>
  </conditionalFormatting>
  <conditionalFormatting sqref="F24">
    <cfRule type="expression" dxfId="46" priority="17">
      <formula>$H24&lt;&gt;0</formula>
    </cfRule>
  </conditionalFormatting>
  <conditionalFormatting sqref="F35">
    <cfRule type="expression" dxfId="45" priority="16">
      <formula>$H35&lt;&gt;0</formula>
    </cfRule>
  </conditionalFormatting>
  <conditionalFormatting sqref="F56">
    <cfRule type="expression" dxfId="44" priority="15">
      <formula>$H56&lt;&gt;0</formula>
    </cfRule>
  </conditionalFormatting>
  <conditionalFormatting sqref="F224">
    <cfRule type="expression" dxfId="43" priority="8">
      <formula>$H224&lt;&gt;0</formula>
    </cfRule>
  </conditionalFormatting>
  <conditionalFormatting sqref="G266">
    <cfRule type="expression" dxfId="42" priority="7">
      <formula>$H266&lt;&gt;0</formula>
    </cfRule>
  </conditionalFormatting>
  <conditionalFormatting sqref="F287">
    <cfRule type="expression" dxfId="41" priority="6">
      <formula>$H287&lt;&gt;0</formula>
    </cfRule>
  </conditionalFormatting>
  <conditionalFormatting sqref="F98:G98">
    <cfRule type="expression" dxfId="40" priority="14">
      <formula>$H98&lt;&gt;0</formula>
    </cfRule>
  </conditionalFormatting>
  <conditionalFormatting sqref="F119:G119">
    <cfRule type="expression" dxfId="39" priority="13">
      <formula>$H119&lt;&gt;0</formula>
    </cfRule>
  </conditionalFormatting>
  <conditionalFormatting sqref="F140:G140">
    <cfRule type="expression" dxfId="38" priority="12">
      <formula>$H140&lt;&gt;0</formula>
    </cfRule>
  </conditionalFormatting>
  <conditionalFormatting sqref="F161:G161">
    <cfRule type="expression" dxfId="37" priority="11">
      <formula>$H161&lt;&gt;0</formula>
    </cfRule>
  </conditionalFormatting>
  <conditionalFormatting sqref="F182:G182">
    <cfRule type="expression" dxfId="36" priority="10">
      <formula>$H182&lt;&gt;0</formula>
    </cfRule>
  </conditionalFormatting>
  <conditionalFormatting sqref="G203">
    <cfRule type="expression" dxfId="35" priority="9">
      <formula>$H203&lt;&gt;0</formula>
    </cfRule>
  </conditionalFormatting>
  <conditionalFormatting sqref="G308">
    <cfRule type="expression" dxfId="34" priority="5">
      <formula>$H308&lt;&gt;0</formula>
    </cfRule>
  </conditionalFormatting>
  <conditionalFormatting sqref="G329">
    <cfRule type="expression" dxfId="33" priority="3">
      <formula>$H329&lt;&gt;0</formula>
    </cfRule>
  </conditionalFormatting>
  <conditionalFormatting sqref="Q71 Q73">
    <cfRule type="expression" dxfId="32" priority="28">
      <formula>$H51&lt;&gt;0</formula>
    </cfRule>
  </conditionalFormatting>
  <conditionalFormatting sqref="Q92">
    <cfRule type="expression" dxfId="31" priority="26">
      <formula>$H72&lt;&gt;0</formula>
    </cfRule>
  </conditionalFormatting>
  <conditionalFormatting sqref="F266:F280">
    <cfRule type="expression" dxfId="3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3375-AB92-443A-8723-78484D145D40}">
  <sheetPr>
    <tabColor rgb="FFFF9966"/>
  </sheetPr>
  <dimension ref="A1:U405"/>
  <sheetViews>
    <sheetView showGridLines="0" tabSelected="1" zoomScale="90" zoomScaleNormal="90" workbookViewId="0">
      <pane ySplit="9" topLeftCell="A10" activePane="bottomLeft" state="frozen"/>
      <selection activeCell="R23" sqref="R23"/>
      <selection pane="bottomLeft" activeCell="R22" sqref="R22"/>
    </sheetView>
  </sheetViews>
  <sheetFormatPr baseColWidth="10" defaultColWidth="10.85546875" defaultRowHeight="15" outlineLevelRow="2" x14ac:dyDescent="0.25"/>
  <cols>
    <col min="1" max="1" width="8.85546875" style="41" customWidth="1"/>
    <col min="2" max="2" width="10.7109375" style="42" customWidth="1"/>
    <col min="3" max="3" width="33" style="42" customWidth="1"/>
    <col min="4" max="6" width="9.7109375" style="41" customWidth="1"/>
    <col min="7" max="7" width="10.85546875" style="41"/>
    <col min="8" max="8" width="28" style="42" customWidth="1"/>
    <col min="9" max="9" width="3.28515625" style="42" customWidth="1"/>
    <col min="10" max="10" width="4.5703125" style="42" customWidth="1"/>
    <col min="11" max="11" width="8.7109375" style="146" customWidth="1"/>
    <col min="12" max="12" width="8.7109375" style="97" customWidth="1"/>
    <col min="13" max="13" width="1.5703125" style="42" customWidth="1"/>
    <col min="14" max="14" width="25" style="42" bestFit="1" customWidth="1"/>
    <col min="15" max="15" width="10.7109375" style="42" customWidth="1"/>
    <col min="16" max="16" width="28.85546875" style="42" bestFit="1" customWidth="1"/>
    <col min="17" max="17" width="10.7109375" style="42" customWidth="1"/>
    <col min="18" max="18" width="21" style="42" bestFit="1" customWidth="1"/>
    <col min="19" max="19" width="10.7109375" style="42" customWidth="1"/>
    <col min="20" max="20" width="17.28515625" style="42" bestFit="1" customWidth="1"/>
    <col min="21" max="21" width="10.7109375" style="42" customWidth="1"/>
    <col min="22" max="16384" width="10.85546875" style="42"/>
  </cols>
  <sheetData>
    <row r="1" spans="1:21" s="1" customFormat="1" ht="15" customHeight="1" thickBot="1" x14ac:dyDescent="0.3">
      <c r="A1" s="287"/>
      <c r="B1" s="288"/>
      <c r="C1" s="289"/>
      <c r="D1" s="278" t="s">
        <v>97</v>
      </c>
      <c r="E1" s="279"/>
      <c r="F1" s="279"/>
      <c r="G1" s="280"/>
      <c r="H1" s="272" t="s">
        <v>102</v>
      </c>
      <c r="I1" s="273"/>
      <c r="K1" s="145"/>
      <c r="L1" s="96"/>
      <c r="N1" s="211" t="s">
        <v>57</v>
      </c>
      <c r="O1" s="242"/>
      <c r="P1" s="214" t="s">
        <v>59</v>
      </c>
      <c r="Q1" s="241"/>
      <c r="R1" s="239" t="s">
        <v>65</v>
      </c>
      <c r="S1" s="240"/>
      <c r="T1" s="237" t="s">
        <v>61</v>
      </c>
      <c r="U1" s="238"/>
    </row>
    <row r="2" spans="1:21" s="1" customFormat="1" ht="15" customHeight="1" thickBot="1" x14ac:dyDescent="0.3">
      <c r="A2" s="290"/>
      <c r="B2" s="291"/>
      <c r="C2" s="292"/>
      <c r="D2" s="281"/>
      <c r="E2" s="282"/>
      <c r="F2" s="282"/>
      <c r="G2" s="283"/>
      <c r="H2" s="274"/>
      <c r="I2" s="275"/>
      <c r="K2" s="243" t="s">
        <v>119</v>
      </c>
      <c r="L2" s="244"/>
      <c r="N2" s="137" t="s">
        <v>68</v>
      </c>
      <c r="O2" s="138">
        <f>+$B20</f>
        <v>0</v>
      </c>
      <c r="P2" s="137" t="s">
        <v>64</v>
      </c>
      <c r="Q2" s="138">
        <f>+$B31</f>
        <v>0</v>
      </c>
      <c r="R2" s="137" t="s">
        <v>60</v>
      </c>
      <c r="S2" s="138">
        <f>+$B283</f>
        <v>0</v>
      </c>
      <c r="T2" s="137" t="s">
        <v>88</v>
      </c>
      <c r="U2" s="139">
        <f>+$B94</f>
        <v>0</v>
      </c>
    </row>
    <row r="3" spans="1:21" s="1" customFormat="1" ht="15" customHeight="1" x14ac:dyDescent="0.25">
      <c r="A3" s="290"/>
      <c r="B3" s="291"/>
      <c r="C3" s="292"/>
      <c r="D3" s="281"/>
      <c r="E3" s="282"/>
      <c r="F3" s="282"/>
      <c r="G3" s="283"/>
      <c r="H3" s="274"/>
      <c r="I3" s="275"/>
      <c r="K3" s="270">
        <f>+$O$9+$Q$9+$S$3+$U$9+$S$9</f>
        <v>0</v>
      </c>
      <c r="L3" s="271"/>
      <c r="N3" s="137" t="s">
        <v>43</v>
      </c>
      <c r="O3" s="138">
        <f>+$B52</f>
        <v>0</v>
      </c>
      <c r="P3" s="137" t="s">
        <v>69</v>
      </c>
      <c r="Q3" s="138">
        <f>+$B73</f>
        <v>0</v>
      </c>
      <c r="R3" s="140" t="s">
        <v>58</v>
      </c>
      <c r="S3" s="141">
        <f>SUM($S$2)</f>
        <v>0</v>
      </c>
      <c r="T3" s="137" t="s">
        <v>63</v>
      </c>
      <c r="U3" s="139">
        <f>+$B304</f>
        <v>0</v>
      </c>
    </row>
    <row r="4" spans="1:21" s="1" customFormat="1" ht="15" customHeight="1" thickBot="1" x14ac:dyDescent="0.3">
      <c r="A4" s="290"/>
      <c r="B4" s="291"/>
      <c r="C4" s="292"/>
      <c r="D4" s="281"/>
      <c r="E4" s="282"/>
      <c r="F4" s="282"/>
      <c r="G4" s="283"/>
      <c r="H4" s="274"/>
      <c r="I4" s="275"/>
      <c r="K4" s="247"/>
      <c r="L4" s="248"/>
      <c r="N4" s="137" t="s">
        <v>44</v>
      </c>
      <c r="O4" s="138">
        <f>+$B115</f>
        <v>0</v>
      </c>
      <c r="P4" s="137" t="s">
        <v>103</v>
      </c>
      <c r="Q4" s="138">
        <f>+$B157</f>
        <v>0</v>
      </c>
      <c r="R4" s="235" t="s">
        <v>10</v>
      </c>
      <c r="S4" s="236"/>
      <c r="T4" s="137" t="s">
        <v>18</v>
      </c>
      <c r="U4" s="139">
        <f>+$B325</f>
        <v>0</v>
      </c>
    </row>
    <row r="5" spans="1:21" s="1" customFormat="1" ht="15" customHeight="1" x14ac:dyDescent="0.25">
      <c r="A5" s="293"/>
      <c r="B5" s="294"/>
      <c r="C5" s="295"/>
      <c r="D5" s="284"/>
      <c r="E5" s="285"/>
      <c r="F5" s="285"/>
      <c r="G5" s="286"/>
      <c r="H5" s="276"/>
      <c r="I5" s="277"/>
      <c r="K5" s="145"/>
      <c r="L5" s="96"/>
      <c r="N5" s="137" t="s">
        <v>104</v>
      </c>
      <c r="O5" s="138">
        <f>+$B136</f>
        <v>0</v>
      </c>
      <c r="P5" s="137" t="s">
        <v>87</v>
      </c>
      <c r="Q5" s="138">
        <f>+$B178</f>
        <v>0</v>
      </c>
      <c r="R5" s="137" t="s">
        <v>91</v>
      </c>
      <c r="S5" s="142">
        <f>+$B199</f>
        <v>0</v>
      </c>
      <c r="T5" s="137" t="s">
        <v>89</v>
      </c>
      <c r="U5" s="139">
        <f>+$B346</f>
        <v>0</v>
      </c>
    </row>
    <row r="6" spans="1:21" s="1" customFormat="1" ht="15" customHeight="1" x14ac:dyDescent="0.25">
      <c r="A6" s="300" t="s">
        <v>29</v>
      </c>
      <c r="B6" s="301"/>
      <c r="C6" s="121"/>
      <c r="D6" s="123"/>
      <c r="E6" s="124"/>
      <c r="F6" s="296" t="s">
        <v>30</v>
      </c>
      <c r="G6" s="297"/>
      <c r="H6" s="170"/>
      <c r="I6" s="128"/>
      <c r="K6" s="145"/>
      <c r="L6" s="96"/>
      <c r="N6" s="143"/>
      <c r="O6" s="143"/>
      <c r="P6" s="143"/>
      <c r="Q6" s="143"/>
      <c r="R6" s="137" t="s">
        <v>92</v>
      </c>
      <c r="S6" s="142">
        <f>+$B220</f>
        <v>0</v>
      </c>
      <c r="T6" s="137" t="s">
        <v>62</v>
      </c>
      <c r="U6" s="139">
        <f>+$B367</f>
        <v>0</v>
      </c>
    </row>
    <row r="7" spans="1:21" s="1" customFormat="1" ht="15" customHeight="1" x14ac:dyDescent="0.25">
      <c r="A7" s="298" t="s">
        <v>31</v>
      </c>
      <c r="B7" s="299"/>
      <c r="C7" s="168"/>
      <c r="D7" s="125"/>
      <c r="E7" s="126"/>
      <c r="F7" s="296" t="s">
        <v>32</v>
      </c>
      <c r="G7" s="297"/>
      <c r="H7" s="169"/>
      <c r="I7" s="120"/>
      <c r="K7" s="145"/>
      <c r="L7" s="96"/>
      <c r="N7" s="143"/>
      <c r="O7" s="143"/>
      <c r="P7" s="143"/>
      <c r="Q7" s="143"/>
      <c r="R7" s="137" t="s">
        <v>127</v>
      </c>
      <c r="S7" s="142">
        <f>+$B241</f>
        <v>0</v>
      </c>
      <c r="T7" s="137" t="s">
        <v>90</v>
      </c>
      <c r="U7" s="139">
        <f>+$B388</f>
        <v>0</v>
      </c>
    </row>
    <row r="8" spans="1:21" s="1" customFormat="1" ht="15" customHeight="1" x14ac:dyDescent="0.25">
      <c r="A8" s="298" t="s">
        <v>33</v>
      </c>
      <c r="B8" s="299"/>
      <c r="C8" s="168" t="s">
        <v>131</v>
      </c>
      <c r="D8" s="125"/>
      <c r="E8" s="126"/>
      <c r="F8" s="302"/>
      <c r="G8" s="303"/>
      <c r="H8" s="119"/>
      <c r="I8" s="120"/>
      <c r="K8" s="145"/>
      <c r="L8" s="96"/>
      <c r="R8" s="137" t="s">
        <v>128</v>
      </c>
      <c r="S8" s="142">
        <f>+$B242</f>
        <v>0</v>
      </c>
    </row>
    <row r="9" spans="1:21" ht="15" customHeight="1" x14ac:dyDescent="0.25">
      <c r="N9" s="140" t="s">
        <v>58</v>
      </c>
      <c r="O9" s="141">
        <f>SUM($O$2:$O$5)</f>
        <v>0</v>
      </c>
      <c r="P9" s="140" t="s">
        <v>58</v>
      </c>
      <c r="Q9" s="141">
        <f>SUM($Q$2:$Q$5)</f>
        <v>0</v>
      </c>
      <c r="R9" s="140" t="s">
        <v>58</v>
      </c>
      <c r="S9" s="144">
        <f>SUM($S$5:$S$8)</f>
        <v>0</v>
      </c>
      <c r="T9" s="140" t="s">
        <v>58</v>
      </c>
      <c r="U9" s="141">
        <f>SUM($U$2:$U$7)</f>
        <v>0</v>
      </c>
    </row>
    <row r="10" spans="1:21" ht="15" customHeight="1" thickBot="1" x14ac:dyDescent="0.3"/>
    <row r="11" spans="1:21" ht="15" customHeight="1" outlineLevel="1" thickBot="1" x14ac:dyDescent="0.3">
      <c r="A11" s="226" t="s">
        <v>98</v>
      </c>
      <c r="B11" s="227"/>
      <c r="C11" s="227"/>
      <c r="D11" s="227"/>
      <c r="E11" s="227"/>
      <c r="F11" s="227"/>
      <c r="G11" s="227"/>
      <c r="H11" s="227"/>
      <c r="I11" s="217" t="s">
        <v>28</v>
      </c>
    </row>
    <row r="12" spans="1:21" ht="15" customHeight="1" outlineLevel="1" thickBot="1" x14ac:dyDescent="0.3">
      <c r="A12" s="44" t="s">
        <v>34</v>
      </c>
      <c r="B12" s="44" t="s">
        <v>35</v>
      </c>
      <c r="C12" s="44" t="s">
        <v>36</v>
      </c>
      <c r="D12" s="44" t="s">
        <v>37</v>
      </c>
      <c r="E12" s="44" t="s">
        <v>38</v>
      </c>
      <c r="F12" s="44" t="s">
        <v>39</v>
      </c>
      <c r="G12" s="66" t="s">
        <v>40</v>
      </c>
      <c r="H12" s="63" t="s">
        <v>41</v>
      </c>
      <c r="I12" s="218"/>
    </row>
    <row r="13" spans="1:21" s="1" customFormat="1" ht="15" customHeight="1" outlineLevel="1" x14ac:dyDescent="0.25">
      <c r="A13" s="45">
        <v>1</v>
      </c>
      <c r="B13" s="46"/>
      <c r="C13" s="46"/>
      <c r="D13" s="46"/>
      <c r="E13" s="46"/>
      <c r="F13" s="199"/>
      <c r="G13" s="46"/>
      <c r="H13" s="131"/>
      <c r="I13" s="218"/>
      <c r="K13" s="145">
        <f>((D13+G13)*E13)/10000</f>
        <v>0</v>
      </c>
      <c r="L13" s="96">
        <f>K13*B13</f>
        <v>0</v>
      </c>
      <c r="N13" s="42"/>
      <c r="O13" s="42"/>
      <c r="P13" s="42"/>
      <c r="Q13" s="42"/>
    </row>
    <row r="14" spans="1:21" s="1" customFormat="1" ht="15" customHeight="1" outlineLevel="1" x14ac:dyDescent="0.25">
      <c r="A14" s="48">
        <f>+A13+1</f>
        <v>2</v>
      </c>
      <c r="B14" s="49"/>
      <c r="C14" s="49"/>
      <c r="D14" s="49"/>
      <c r="E14" s="49"/>
      <c r="F14" s="200"/>
      <c r="G14" s="49"/>
      <c r="H14" s="132"/>
      <c r="I14" s="218"/>
      <c r="K14" s="145">
        <f t="shared" ref="K14:K17" si="0">((D14+G14)*E14)/10000</f>
        <v>0</v>
      </c>
      <c r="L14" s="96">
        <f>K14*B14</f>
        <v>0</v>
      </c>
      <c r="N14" s="42"/>
      <c r="O14" s="42"/>
      <c r="P14" s="42"/>
      <c r="Q14" s="42"/>
    </row>
    <row r="15" spans="1:21" s="1" customFormat="1" ht="15" customHeight="1" outlineLevel="1" x14ac:dyDescent="0.25">
      <c r="A15" s="48">
        <f t="shared" ref="A15:A16" si="1">+A14+1</f>
        <v>3</v>
      </c>
      <c r="B15" s="49"/>
      <c r="C15" s="49"/>
      <c r="D15" s="49"/>
      <c r="E15" s="49"/>
      <c r="F15" s="200"/>
      <c r="G15" s="49"/>
      <c r="H15" s="132"/>
      <c r="I15" s="218"/>
      <c r="K15" s="145">
        <f t="shared" si="0"/>
        <v>0</v>
      </c>
      <c r="L15" s="96">
        <f t="shared" ref="L15:L17" si="2">K15*B15</f>
        <v>0</v>
      </c>
      <c r="N15" s="42"/>
      <c r="O15" s="42"/>
      <c r="P15" s="42"/>
      <c r="Q15" s="42"/>
    </row>
    <row r="16" spans="1:21" s="1" customFormat="1" ht="15" customHeight="1" outlineLevel="1" x14ac:dyDescent="0.25">
      <c r="A16" s="48">
        <f t="shared" si="1"/>
        <v>4</v>
      </c>
      <c r="B16" s="49"/>
      <c r="C16" s="49"/>
      <c r="D16" s="49"/>
      <c r="E16" s="49"/>
      <c r="F16" s="200"/>
      <c r="G16" s="49"/>
      <c r="H16" s="132"/>
      <c r="I16" s="218"/>
      <c r="K16" s="145">
        <f t="shared" si="0"/>
        <v>0</v>
      </c>
      <c r="L16" s="96">
        <f t="shared" si="2"/>
        <v>0</v>
      </c>
      <c r="N16" s="42"/>
      <c r="O16" s="42"/>
      <c r="P16" s="42"/>
      <c r="Q16" s="42"/>
    </row>
    <row r="17" spans="1:17" s="1" customFormat="1" ht="15" customHeight="1" outlineLevel="1" x14ac:dyDescent="0.25">
      <c r="A17" s="48">
        <f>+A16+1</f>
        <v>5</v>
      </c>
      <c r="B17" s="49"/>
      <c r="C17" s="49"/>
      <c r="D17" s="49"/>
      <c r="E17" s="49"/>
      <c r="F17" s="201"/>
      <c r="G17" s="49"/>
      <c r="H17" s="132"/>
      <c r="I17" s="218"/>
      <c r="K17" s="145">
        <f t="shared" si="0"/>
        <v>0</v>
      </c>
      <c r="L17" s="96">
        <f t="shared" si="2"/>
        <v>0</v>
      </c>
      <c r="N17" s="42"/>
      <c r="O17" s="42"/>
      <c r="P17" s="42"/>
      <c r="Q17" s="42"/>
    </row>
    <row r="18" spans="1:17" s="1" customFormat="1" ht="15" customHeight="1" outlineLevel="1" thickBot="1" x14ac:dyDescent="0.3">
      <c r="A18" s="211"/>
      <c r="B18" s="212"/>
      <c r="C18" s="212"/>
      <c r="D18" s="212"/>
      <c r="E18" s="212"/>
      <c r="F18" s="212"/>
      <c r="G18" s="212"/>
      <c r="H18" s="213"/>
      <c r="I18" s="219"/>
      <c r="K18" s="145"/>
      <c r="N18" s="42"/>
      <c r="O18" s="42"/>
      <c r="P18" s="42"/>
      <c r="Q18" s="42"/>
    </row>
    <row r="19" spans="1:17" s="1" customFormat="1" ht="15" customHeight="1" outlineLevel="1" thickBot="1" x14ac:dyDescent="0.3">
      <c r="A19" s="50"/>
      <c r="B19" s="51">
        <f>SUM(B13:B18)</f>
        <v>0</v>
      </c>
      <c r="C19" s="52" t="s">
        <v>70</v>
      </c>
      <c r="D19" s="53"/>
      <c r="E19" s="54"/>
      <c r="F19" s="54"/>
      <c r="G19" s="54"/>
      <c r="H19" s="47"/>
      <c r="I19" s="92"/>
      <c r="K19" s="146"/>
      <c r="L19" s="98">
        <f>SUM(L13:L18)</f>
        <v>0</v>
      </c>
      <c r="N19" s="42"/>
      <c r="O19" s="42"/>
      <c r="P19" s="42"/>
      <c r="Q19" s="42"/>
    </row>
    <row r="20" spans="1:17" s="1" customFormat="1" ht="15" customHeight="1" outlineLevel="1" thickBot="1" x14ac:dyDescent="0.3">
      <c r="A20" s="50"/>
      <c r="B20" s="95">
        <f>+$L19</f>
        <v>0</v>
      </c>
      <c r="C20" s="55" t="s">
        <v>42</v>
      </c>
      <c r="D20" s="56"/>
      <c r="E20" s="54"/>
      <c r="F20" s="54"/>
      <c r="G20" s="54"/>
      <c r="H20" s="47"/>
      <c r="I20" s="93"/>
      <c r="K20" s="146"/>
      <c r="L20" s="96"/>
      <c r="N20" s="42"/>
      <c r="O20" s="42"/>
      <c r="P20" s="42"/>
      <c r="Q20" s="42"/>
    </row>
    <row r="21" spans="1:17" s="1" customFormat="1" ht="15" customHeight="1" thickBot="1" x14ac:dyDescent="0.3">
      <c r="A21" s="50"/>
      <c r="B21" s="47"/>
      <c r="C21" s="47"/>
      <c r="D21" s="54"/>
      <c r="E21" s="54"/>
      <c r="F21" s="54"/>
      <c r="G21" s="54"/>
      <c r="H21" s="47"/>
      <c r="I21" s="94"/>
      <c r="K21" s="146"/>
      <c r="L21" s="97"/>
      <c r="N21" s="42"/>
      <c r="O21" s="42"/>
      <c r="P21" s="42"/>
      <c r="Q21" s="42"/>
    </row>
    <row r="22" spans="1:17" s="1" customFormat="1" ht="15" customHeight="1" outlineLevel="1" thickBot="1" x14ac:dyDescent="0.3">
      <c r="A22" s="226" t="s">
        <v>99</v>
      </c>
      <c r="B22" s="227"/>
      <c r="C22" s="227"/>
      <c r="D22" s="227"/>
      <c r="E22" s="227"/>
      <c r="F22" s="227"/>
      <c r="G22" s="227"/>
      <c r="H22" s="227"/>
      <c r="I22" s="220" t="s">
        <v>9</v>
      </c>
      <c r="K22" s="146"/>
      <c r="L22" s="97"/>
      <c r="N22" s="42"/>
      <c r="O22" s="42"/>
      <c r="P22" s="42"/>
      <c r="Q22" s="42"/>
    </row>
    <row r="23" spans="1:17" s="1" customFormat="1" ht="15" customHeight="1" outlineLevel="1" thickBot="1" x14ac:dyDescent="0.3">
      <c r="A23" s="44" t="s">
        <v>34</v>
      </c>
      <c r="B23" s="44" t="s">
        <v>35</v>
      </c>
      <c r="C23" s="44" t="s">
        <v>36</v>
      </c>
      <c r="D23" s="44" t="s">
        <v>37</v>
      </c>
      <c r="E23" s="44" t="s">
        <v>38</v>
      </c>
      <c r="F23" s="44" t="s">
        <v>39</v>
      </c>
      <c r="G23" s="66" t="s">
        <v>40</v>
      </c>
      <c r="H23" s="63" t="s">
        <v>41</v>
      </c>
      <c r="I23" s="221"/>
      <c r="K23" s="146"/>
      <c r="L23" s="97"/>
      <c r="N23" s="42"/>
      <c r="O23" s="42"/>
      <c r="P23" s="42"/>
      <c r="Q23" s="42"/>
    </row>
    <row r="24" spans="1:17" s="1" customFormat="1" ht="15" customHeight="1" outlineLevel="1" x14ac:dyDescent="0.25">
      <c r="A24" s="133">
        <v>1</v>
      </c>
      <c r="B24" s="134"/>
      <c r="C24" s="134"/>
      <c r="D24" s="134"/>
      <c r="E24" s="134"/>
      <c r="F24" s="199"/>
      <c r="G24" s="134"/>
      <c r="H24" s="135"/>
      <c r="I24" s="221"/>
      <c r="K24" s="145">
        <f>((D24+G24)*E24)/10000</f>
        <v>0</v>
      </c>
      <c r="L24" s="96">
        <f>K24*B24</f>
        <v>0</v>
      </c>
      <c r="N24" s="42"/>
      <c r="O24" s="42"/>
      <c r="P24" s="42"/>
      <c r="Q24" s="42"/>
    </row>
    <row r="25" spans="1:17" s="1" customFormat="1" ht="15" customHeight="1" outlineLevel="1" x14ac:dyDescent="0.25">
      <c r="A25" s="48">
        <f>+A24+1</f>
        <v>2</v>
      </c>
      <c r="B25" s="49"/>
      <c r="C25" s="49"/>
      <c r="D25" s="49"/>
      <c r="E25" s="49"/>
      <c r="F25" s="200"/>
      <c r="G25" s="49"/>
      <c r="H25" s="136"/>
      <c r="I25" s="221"/>
      <c r="K25" s="145">
        <f t="shared" ref="K25:K28" si="3">((D25+G25)*E25)/10000</f>
        <v>0</v>
      </c>
      <c r="L25" s="96">
        <f t="shared" ref="L25:L28" si="4">K25*B25</f>
        <v>0</v>
      </c>
      <c r="N25" s="42"/>
      <c r="O25" s="42"/>
      <c r="P25" s="42"/>
      <c r="Q25" s="42"/>
    </row>
    <row r="26" spans="1:17" s="1" customFormat="1" ht="15" customHeight="1" outlineLevel="1" x14ac:dyDescent="0.25">
      <c r="A26" s="48">
        <f t="shared" ref="A26:A28" si="5">+A25+1</f>
        <v>3</v>
      </c>
      <c r="B26" s="49"/>
      <c r="C26" s="49"/>
      <c r="D26" s="49"/>
      <c r="E26" s="49"/>
      <c r="F26" s="200"/>
      <c r="G26" s="49"/>
      <c r="H26" s="136"/>
      <c r="I26" s="221"/>
      <c r="K26" s="145">
        <f t="shared" si="3"/>
        <v>0</v>
      </c>
      <c r="L26" s="96">
        <f t="shared" si="4"/>
        <v>0</v>
      </c>
      <c r="N26" s="42"/>
      <c r="O26" s="42"/>
      <c r="P26" s="42"/>
      <c r="Q26" s="42"/>
    </row>
    <row r="27" spans="1:17" s="1" customFormat="1" ht="15" customHeight="1" outlineLevel="1" x14ac:dyDescent="0.25">
      <c r="A27" s="48">
        <f>+A26+1</f>
        <v>4</v>
      </c>
      <c r="B27" s="49"/>
      <c r="C27" s="49"/>
      <c r="D27" s="49"/>
      <c r="E27" s="49"/>
      <c r="F27" s="200"/>
      <c r="G27" s="49"/>
      <c r="H27" s="136"/>
      <c r="I27" s="221"/>
      <c r="K27" s="145">
        <f t="shared" si="3"/>
        <v>0</v>
      </c>
      <c r="L27" s="96">
        <f t="shared" si="4"/>
        <v>0</v>
      </c>
      <c r="N27" s="42"/>
      <c r="O27" s="42"/>
      <c r="P27" s="42"/>
      <c r="Q27" s="42"/>
    </row>
    <row r="28" spans="1:17" s="1" customFormat="1" ht="15" customHeight="1" outlineLevel="1" x14ac:dyDescent="0.25">
      <c r="A28" s="48">
        <f t="shared" si="5"/>
        <v>5</v>
      </c>
      <c r="B28" s="49"/>
      <c r="C28" s="49"/>
      <c r="D28" s="49"/>
      <c r="E28" s="49"/>
      <c r="F28" s="201"/>
      <c r="G28" s="49"/>
      <c r="H28" s="136"/>
      <c r="I28" s="221"/>
      <c r="K28" s="145">
        <f t="shared" si="3"/>
        <v>0</v>
      </c>
      <c r="L28" s="96">
        <f t="shared" si="4"/>
        <v>0</v>
      </c>
      <c r="N28" s="42"/>
      <c r="O28" s="42"/>
      <c r="P28" s="42"/>
      <c r="Q28" s="42"/>
    </row>
    <row r="29" spans="1:17" s="1" customFormat="1" ht="15" customHeight="1" outlineLevel="1" thickBot="1" x14ac:dyDescent="0.3">
      <c r="A29" s="214"/>
      <c r="B29" s="215"/>
      <c r="C29" s="215"/>
      <c r="D29" s="215"/>
      <c r="E29" s="215"/>
      <c r="F29" s="215"/>
      <c r="G29" s="215"/>
      <c r="H29" s="216"/>
      <c r="I29" s="222"/>
      <c r="K29" s="145"/>
      <c r="L29" s="96"/>
      <c r="N29" s="42"/>
      <c r="O29" s="42"/>
      <c r="P29" s="42"/>
      <c r="Q29" s="42"/>
    </row>
    <row r="30" spans="1:17" s="1" customFormat="1" ht="15" customHeight="1" outlineLevel="1" thickBot="1" x14ac:dyDescent="0.3">
      <c r="A30" s="50"/>
      <c r="B30" s="51">
        <f>SUM(B24:B29)</f>
        <v>0</v>
      </c>
      <c r="C30" s="52" t="s">
        <v>71</v>
      </c>
      <c r="D30" s="53"/>
      <c r="E30" s="54"/>
      <c r="F30" s="54"/>
      <c r="G30" s="54"/>
      <c r="H30" s="47"/>
      <c r="I30" s="47"/>
      <c r="K30" s="145"/>
      <c r="L30" s="98">
        <f>SUM(L24:L29)</f>
        <v>0</v>
      </c>
      <c r="N30" s="42"/>
      <c r="O30" s="42"/>
      <c r="P30" s="42"/>
      <c r="Q30" s="42"/>
    </row>
    <row r="31" spans="1:17" s="1" customFormat="1" ht="15" customHeight="1" outlineLevel="1" thickBot="1" x14ac:dyDescent="0.3">
      <c r="A31" s="50"/>
      <c r="B31" s="95">
        <f>+$L30</f>
        <v>0</v>
      </c>
      <c r="C31" s="55" t="s">
        <v>42</v>
      </c>
      <c r="D31" s="56"/>
      <c r="E31" s="54"/>
      <c r="F31" s="54"/>
      <c r="G31" s="54"/>
      <c r="H31" s="47"/>
      <c r="I31" s="47"/>
      <c r="K31" s="145"/>
      <c r="L31" s="96"/>
      <c r="N31" s="42"/>
      <c r="O31" s="42"/>
      <c r="P31" s="42"/>
      <c r="Q31" s="42"/>
    </row>
    <row r="32" spans="1:17" ht="15" customHeight="1" thickBot="1" x14ac:dyDescent="0.3">
      <c r="A32" s="50"/>
      <c r="B32" s="47"/>
      <c r="C32" s="47"/>
      <c r="D32" s="54"/>
      <c r="E32" s="54"/>
      <c r="F32" s="54"/>
      <c r="G32" s="54"/>
      <c r="H32" s="47"/>
      <c r="I32" s="47"/>
      <c r="J32" s="1"/>
      <c r="K32" s="145"/>
      <c r="L32" s="96"/>
    </row>
    <row r="33" spans="1:17" ht="15" customHeight="1" outlineLevel="1" thickBot="1" x14ac:dyDescent="0.3">
      <c r="A33" s="226" t="s">
        <v>50</v>
      </c>
      <c r="B33" s="227"/>
      <c r="C33" s="227"/>
      <c r="D33" s="227"/>
      <c r="E33" s="227"/>
      <c r="F33" s="227"/>
      <c r="G33" s="227"/>
      <c r="H33" s="228"/>
      <c r="I33" s="217" t="s">
        <v>28</v>
      </c>
      <c r="J33" s="1"/>
    </row>
    <row r="34" spans="1:17" s="1" customFormat="1" ht="15" customHeight="1" outlineLevel="1" thickBot="1" x14ac:dyDescent="0.3">
      <c r="A34" s="44" t="s">
        <v>34</v>
      </c>
      <c r="B34" s="44" t="s">
        <v>35</v>
      </c>
      <c r="C34" s="44" t="s">
        <v>36</v>
      </c>
      <c r="D34" s="44" t="s">
        <v>37</v>
      </c>
      <c r="E34" s="44" t="s">
        <v>38</v>
      </c>
      <c r="F34" s="44" t="s">
        <v>39</v>
      </c>
      <c r="G34" s="44" t="s">
        <v>40</v>
      </c>
      <c r="H34" s="43" t="s">
        <v>41</v>
      </c>
      <c r="I34" s="218"/>
      <c r="K34" s="146"/>
      <c r="L34" s="97"/>
      <c r="N34" s="42"/>
      <c r="O34" s="42"/>
      <c r="P34" s="42"/>
      <c r="Q34" s="42"/>
    </row>
    <row r="35" spans="1:17" s="1" customFormat="1" ht="15" customHeight="1" outlineLevel="1" x14ac:dyDescent="0.25">
      <c r="A35" s="57">
        <v>1</v>
      </c>
      <c r="B35" s="46"/>
      <c r="C35" s="46"/>
      <c r="D35" s="46"/>
      <c r="E35" s="46"/>
      <c r="F35" s="199"/>
      <c r="G35" s="46"/>
      <c r="H35" s="131"/>
      <c r="I35" s="218"/>
      <c r="K35" s="145">
        <f>((D35+G35)*E35)/10000</f>
        <v>0</v>
      </c>
      <c r="L35" s="96">
        <f t="shared" ref="L35:L49" si="6">K35*B35</f>
        <v>0</v>
      </c>
      <c r="N35" s="42"/>
      <c r="O35" s="42"/>
      <c r="P35" s="42"/>
      <c r="Q35" s="42"/>
    </row>
    <row r="36" spans="1:17" s="1" customFormat="1" ht="15" customHeight="1" outlineLevel="1" x14ac:dyDescent="0.25">
      <c r="A36" s="58">
        <f>+A35+1</f>
        <v>2</v>
      </c>
      <c r="B36" s="49"/>
      <c r="C36" s="49"/>
      <c r="D36" s="49"/>
      <c r="E36" s="49"/>
      <c r="F36" s="200"/>
      <c r="G36" s="49"/>
      <c r="H36" s="132"/>
      <c r="I36" s="218"/>
      <c r="K36" s="145">
        <f t="shared" ref="K36:K49" si="7">((D36+G36)*E36)/10000</f>
        <v>0</v>
      </c>
      <c r="L36" s="96">
        <f t="shared" si="6"/>
        <v>0</v>
      </c>
    </row>
    <row r="37" spans="1:17" s="1" customFormat="1" ht="15" customHeight="1" outlineLevel="1" x14ac:dyDescent="0.25">
      <c r="A37" s="58">
        <f t="shared" ref="A37:A49" si="8">+A36+1</f>
        <v>3</v>
      </c>
      <c r="B37" s="49"/>
      <c r="C37" s="49"/>
      <c r="D37" s="49"/>
      <c r="E37" s="49"/>
      <c r="F37" s="200"/>
      <c r="G37" s="49"/>
      <c r="H37" s="132"/>
      <c r="I37" s="218"/>
      <c r="K37" s="145">
        <f t="shared" si="7"/>
        <v>0</v>
      </c>
      <c r="L37" s="96">
        <f t="shared" si="6"/>
        <v>0</v>
      </c>
    </row>
    <row r="38" spans="1:17" s="1" customFormat="1" ht="15" customHeight="1" outlineLevel="1" x14ac:dyDescent="0.25">
      <c r="A38" s="58">
        <f t="shared" si="8"/>
        <v>4</v>
      </c>
      <c r="B38" s="49"/>
      <c r="C38" s="49"/>
      <c r="D38" s="49"/>
      <c r="E38" s="49"/>
      <c r="F38" s="200"/>
      <c r="G38" s="49"/>
      <c r="H38" s="132"/>
      <c r="I38" s="218"/>
      <c r="K38" s="145">
        <f t="shared" si="7"/>
        <v>0</v>
      </c>
      <c r="L38" s="96">
        <f t="shared" si="6"/>
        <v>0</v>
      </c>
    </row>
    <row r="39" spans="1:17" s="1" customFormat="1" ht="15" customHeight="1" outlineLevel="1" x14ac:dyDescent="0.25">
      <c r="A39" s="58">
        <f t="shared" si="8"/>
        <v>5</v>
      </c>
      <c r="B39" s="49"/>
      <c r="C39" s="49"/>
      <c r="D39" s="49"/>
      <c r="E39" s="49"/>
      <c r="F39" s="200"/>
      <c r="G39" s="49"/>
      <c r="H39" s="132"/>
      <c r="I39" s="218"/>
      <c r="K39" s="145">
        <f t="shared" si="7"/>
        <v>0</v>
      </c>
      <c r="L39" s="96">
        <f t="shared" si="6"/>
        <v>0</v>
      </c>
    </row>
    <row r="40" spans="1:17" s="1" customFormat="1" ht="15" customHeight="1" outlineLevel="1" x14ac:dyDescent="0.25">
      <c r="A40" s="58">
        <f>+A39+1</f>
        <v>6</v>
      </c>
      <c r="B40" s="49"/>
      <c r="C40" s="49"/>
      <c r="D40" s="49"/>
      <c r="E40" s="49"/>
      <c r="F40" s="200"/>
      <c r="G40" s="49"/>
      <c r="H40" s="132"/>
      <c r="I40" s="218"/>
      <c r="K40" s="145">
        <f t="shared" si="7"/>
        <v>0</v>
      </c>
      <c r="L40" s="96">
        <f t="shared" si="6"/>
        <v>0</v>
      </c>
    </row>
    <row r="41" spans="1:17" s="1" customFormat="1" ht="15" customHeight="1" outlineLevel="1" x14ac:dyDescent="0.25">
      <c r="A41" s="58">
        <f t="shared" si="8"/>
        <v>7</v>
      </c>
      <c r="B41" s="49"/>
      <c r="C41" s="49"/>
      <c r="D41" s="49"/>
      <c r="E41" s="49"/>
      <c r="F41" s="200"/>
      <c r="G41" s="49"/>
      <c r="H41" s="132"/>
      <c r="I41" s="218"/>
      <c r="K41" s="145">
        <f t="shared" si="7"/>
        <v>0</v>
      </c>
      <c r="L41" s="96">
        <f t="shared" si="6"/>
        <v>0</v>
      </c>
    </row>
    <row r="42" spans="1:17" s="1" customFormat="1" ht="15" customHeight="1" outlineLevel="1" x14ac:dyDescent="0.25">
      <c r="A42" s="58">
        <f t="shared" si="8"/>
        <v>8</v>
      </c>
      <c r="B42" s="49"/>
      <c r="C42" s="49"/>
      <c r="D42" s="49"/>
      <c r="E42" s="49"/>
      <c r="F42" s="200"/>
      <c r="G42" s="49"/>
      <c r="H42" s="132"/>
      <c r="I42" s="218"/>
      <c r="K42" s="145">
        <f t="shared" si="7"/>
        <v>0</v>
      </c>
      <c r="L42" s="96">
        <f t="shared" si="6"/>
        <v>0</v>
      </c>
    </row>
    <row r="43" spans="1:17" s="1" customFormat="1" ht="15" customHeight="1" outlineLevel="1" x14ac:dyDescent="0.25">
      <c r="A43" s="58">
        <f t="shared" si="8"/>
        <v>9</v>
      </c>
      <c r="B43" s="49"/>
      <c r="C43" s="49"/>
      <c r="D43" s="49"/>
      <c r="E43" s="49"/>
      <c r="F43" s="200"/>
      <c r="G43" s="49"/>
      <c r="H43" s="132"/>
      <c r="I43" s="218"/>
      <c r="K43" s="145">
        <f t="shared" si="7"/>
        <v>0</v>
      </c>
      <c r="L43" s="96">
        <f t="shared" si="6"/>
        <v>0</v>
      </c>
    </row>
    <row r="44" spans="1:17" s="1" customFormat="1" ht="15" customHeight="1" outlineLevel="1" x14ac:dyDescent="0.25">
      <c r="A44" s="58">
        <f t="shared" si="8"/>
        <v>10</v>
      </c>
      <c r="B44" s="49"/>
      <c r="C44" s="49"/>
      <c r="D44" s="49"/>
      <c r="E44" s="49"/>
      <c r="F44" s="200"/>
      <c r="G44" s="49"/>
      <c r="H44" s="132"/>
      <c r="I44" s="218"/>
      <c r="K44" s="145">
        <f t="shared" si="7"/>
        <v>0</v>
      </c>
      <c r="L44" s="96">
        <f t="shared" si="6"/>
        <v>0</v>
      </c>
    </row>
    <row r="45" spans="1:17" s="1" customFormat="1" ht="15" customHeight="1" outlineLevel="1" x14ac:dyDescent="0.25">
      <c r="A45" s="58">
        <f t="shared" si="8"/>
        <v>11</v>
      </c>
      <c r="B45" s="49"/>
      <c r="C45" s="49"/>
      <c r="D45" s="49"/>
      <c r="E45" s="49"/>
      <c r="F45" s="200"/>
      <c r="G45" s="49"/>
      <c r="H45" s="132"/>
      <c r="I45" s="218"/>
      <c r="K45" s="145">
        <f t="shared" si="7"/>
        <v>0</v>
      </c>
      <c r="L45" s="96">
        <f t="shared" si="6"/>
        <v>0</v>
      </c>
    </row>
    <row r="46" spans="1:17" s="1" customFormat="1" ht="15" customHeight="1" outlineLevel="1" x14ac:dyDescent="0.25">
      <c r="A46" s="58">
        <f t="shared" si="8"/>
        <v>12</v>
      </c>
      <c r="B46" s="49"/>
      <c r="C46" s="49"/>
      <c r="D46" s="49"/>
      <c r="E46" s="49"/>
      <c r="F46" s="200"/>
      <c r="G46" s="49"/>
      <c r="H46" s="132"/>
      <c r="I46" s="218"/>
      <c r="J46" s="42"/>
      <c r="K46" s="145">
        <f t="shared" si="7"/>
        <v>0</v>
      </c>
      <c r="L46" s="96">
        <f t="shared" si="6"/>
        <v>0</v>
      </c>
    </row>
    <row r="47" spans="1:17" s="1" customFormat="1" ht="15" customHeight="1" outlineLevel="1" x14ac:dyDescent="0.25">
      <c r="A47" s="58">
        <f t="shared" si="8"/>
        <v>13</v>
      </c>
      <c r="B47" s="49"/>
      <c r="C47" s="49"/>
      <c r="D47" s="49"/>
      <c r="E47" s="49"/>
      <c r="F47" s="200"/>
      <c r="G47" s="49"/>
      <c r="H47" s="132"/>
      <c r="I47" s="218"/>
      <c r="J47" s="42"/>
      <c r="K47" s="145">
        <f t="shared" si="7"/>
        <v>0</v>
      </c>
      <c r="L47" s="96">
        <f t="shared" si="6"/>
        <v>0</v>
      </c>
    </row>
    <row r="48" spans="1:17" s="1" customFormat="1" ht="15" customHeight="1" outlineLevel="1" x14ac:dyDescent="0.25">
      <c r="A48" s="58">
        <f t="shared" si="8"/>
        <v>14</v>
      </c>
      <c r="B48" s="49"/>
      <c r="C48" s="49"/>
      <c r="D48" s="49"/>
      <c r="E48" s="49"/>
      <c r="F48" s="200"/>
      <c r="G48" s="49"/>
      <c r="H48" s="132"/>
      <c r="I48" s="218"/>
      <c r="K48" s="145">
        <f t="shared" si="7"/>
        <v>0</v>
      </c>
      <c r="L48" s="96">
        <f t="shared" si="6"/>
        <v>0</v>
      </c>
    </row>
    <row r="49" spans="1:16" s="1" customFormat="1" ht="15" customHeight="1" outlineLevel="1" x14ac:dyDescent="0.25">
      <c r="A49" s="58">
        <f t="shared" si="8"/>
        <v>15</v>
      </c>
      <c r="B49" s="49"/>
      <c r="C49" s="49"/>
      <c r="D49" s="49"/>
      <c r="E49" s="49"/>
      <c r="F49" s="201"/>
      <c r="G49" s="49"/>
      <c r="H49" s="132"/>
      <c r="I49" s="218"/>
      <c r="K49" s="145">
        <f t="shared" si="7"/>
        <v>0</v>
      </c>
      <c r="L49" s="96">
        <f t="shared" si="6"/>
        <v>0</v>
      </c>
    </row>
    <row r="50" spans="1:16" s="1" customFormat="1" ht="15" customHeight="1" outlineLevel="1" thickBot="1" x14ac:dyDescent="0.3">
      <c r="A50" s="211"/>
      <c r="B50" s="212"/>
      <c r="C50" s="212"/>
      <c r="D50" s="212"/>
      <c r="E50" s="212"/>
      <c r="F50" s="212"/>
      <c r="G50" s="212"/>
      <c r="H50" s="213"/>
      <c r="I50" s="219"/>
      <c r="K50" s="145"/>
      <c r="L50" s="96"/>
    </row>
    <row r="51" spans="1:16" s="1" customFormat="1" ht="15" customHeight="1" outlineLevel="1" thickBot="1" x14ac:dyDescent="0.3">
      <c r="A51" s="54"/>
      <c r="B51" s="51">
        <f>SUM(B35:B50)</f>
        <v>0</v>
      </c>
      <c r="C51" s="52" t="s">
        <v>72</v>
      </c>
      <c r="D51" s="53"/>
      <c r="E51" s="54"/>
      <c r="F51" s="54"/>
      <c r="G51" s="54"/>
      <c r="H51" s="47"/>
      <c r="I51" s="42"/>
      <c r="K51" s="146"/>
      <c r="L51" s="98">
        <f>SUM(L35:L50)</f>
        <v>0</v>
      </c>
    </row>
    <row r="52" spans="1:16" s="1" customFormat="1" ht="15" customHeight="1" outlineLevel="1" thickBot="1" x14ac:dyDescent="0.3">
      <c r="A52" s="32"/>
      <c r="B52" s="95">
        <f>+$L51</f>
        <v>0</v>
      </c>
      <c r="C52" s="55" t="s">
        <v>42</v>
      </c>
      <c r="D52" s="56"/>
      <c r="E52" s="32"/>
      <c r="F52" s="32"/>
      <c r="G52" s="32"/>
      <c r="K52" s="145"/>
      <c r="L52" s="96"/>
    </row>
    <row r="53" spans="1:16" ht="15" customHeight="1" thickBot="1" x14ac:dyDescent="0.3">
      <c r="C53" s="59"/>
      <c r="D53" s="60"/>
      <c r="E53" s="60"/>
      <c r="J53" s="1"/>
    </row>
    <row r="54" spans="1:16" ht="15" customHeight="1" outlineLevel="1" thickBot="1" x14ac:dyDescent="0.3">
      <c r="A54" s="226" t="s">
        <v>105</v>
      </c>
      <c r="B54" s="227"/>
      <c r="C54" s="227"/>
      <c r="D54" s="227"/>
      <c r="E54" s="227"/>
      <c r="F54" s="227"/>
      <c r="G54" s="227"/>
      <c r="H54" s="228"/>
      <c r="I54" s="220" t="s">
        <v>9</v>
      </c>
      <c r="J54" s="1"/>
    </row>
    <row r="55" spans="1:16" s="1" customFormat="1" ht="15" customHeight="1" outlineLevel="1" thickBot="1" x14ac:dyDescent="0.3">
      <c r="A55" s="44" t="s">
        <v>34</v>
      </c>
      <c r="B55" s="44" t="s">
        <v>35</v>
      </c>
      <c r="C55" s="44" t="s">
        <v>36</v>
      </c>
      <c r="D55" s="44" t="s">
        <v>37</v>
      </c>
      <c r="E55" s="44" t="s">
        <v>38</v>
      </c>
      <c r="F55" s="44" t="s">
        <v>39</v>
      </c>
      <c r="G55" s="44" t="s">
        <v>40</v>
      </c>
      <c r="H55" s="43" t="s">
        <v>41</v>
      </c>
      <c r="I55" s="221"/>
      <c r="K55" s="146"/>
      <c r="L55" s="97"/>
    </row>
    <row r="56" spans="1:16" s="1" customFormat="1" ht="15" customHeight="1" outlineLevel="1" x14ac:dyDescent="0.25">
      <c r="A56" s="57">
        <v>1</v>
      </c>
      <c r="B56" s="46"/>
      <c r="C56" s="46"/>
      <c r="D56" s="46"/>
      <c r="E56" s="46"/>
      <c r="F56" s="199"/>
      <c r="G56" s="46"/>
      <c r="H56" s="131"/>
      <c r="I56" s="221"/>
      <c r="K56" s="145">
        <f t="shared" ref="K56:K70" si="9">((D56+G56)*E56)/10000</f>
        <v>0</v>
      </c>
      <c r="L56" s="96">
        <f t="shared" ref="L56:L70" si="10">K56*B56</f>
        <v>0</v>
      </c>
      <c r="O56" s="42"/>
      <c r="P56" s="42"/>
    </row>
    <row r="57" spans="1:16" s="1" customFormat="1" ht="15" customHeight="1" outlineLevel="1" x14ac:dyDescent="0.25">
      <c r="A57" s="58">
        <f>+A56+1</f>
        <v>2</v>
      </c>
      <c r="B57" s="49"/>
      <c r="C57" s="49"/>
      <c r="D57" s="49"/>
      <c r="E57" s="49"/>
      <c r="F57" s="200"/>
      <c r="G57" s="49"/>
      <c r="H57" s="132"/>
      <c r="I57" s="221"/>
      <c r="J57" s="42"/>
      <c r="K57" s="145">
        <f t="shared" si="9"/>
        <v>0</v>
      </c>
      <c r="L57" s="96">
        <f t="shared" si="10"/>
        <v>0</v>
      </c>
    </row>
    <row r="58" spans="1:16" s="1" customFormat="1" ht="15" customHeight="1" outlineLevel="1" x14ac:dyDescent="0.25">
      <c r="A58" s="58">
        <f t="shared" ref="A58:A70" si="11">+A57+1</f>
        <v>3</v>
      </c>
      <c r="B58" s="49"/>
      <c r="C58" s="49"/>
      <c r="D58" s="49"/>
      <c r="E58" s="49"/>
      <c r="F58" s="200"/>
      <c r="G58" s="49"/>
      <c r="H58" s="132"/>
      <c r="I58" s="221"/>
      <c r="K58" s="145">
        <f t="shared" si="9"/>
        <v>0</v>
      </c>
      <c r="L58" s="96">
        <f t="shared" si="10"/>
        <v>0</v>
      </c>
    </row>
    <row r="59" spans="1:16" s="1" customFormat="1" ht="15" customHeight="1" outlineLevel="1" x14ac:dyDescent="0.25">
      <c r="A59" s="58">
        <f t="shared" si="11"/>
        <v>4</v>
      </c>
      <c r="B59" s="49"/>
      <c r="C59" s="49"/>
      <c r="D59" s="49"/>
      <c r="E59" s="49"/>
      <c r="F59" s="200"/>
      <c r="G59" s="49"/>
      <c r="H59" s="132"/>
      <c r="I59" s="221"/>
      <c r="K59" s="145">
        <f t="shared" si="9"/>
        <v>0</v>
      </c>
      <c r="L59" s="96">
        <f t="shared" si="10"/>
        <v>0</v>
      </c>
    </row>
    <row r="60" spans="1:16" s="1" customFormat="1" ht="15" customHeight="1" outlineLevel="1" x14ac:dyDescent="0.25">
      <c r="A60" s="58">
        <f t="shared" si="11"/>
        <v>5</v>
      </c>
      <c r="B60" s="49"/>
      <c r="C60" s="49"/>
      <c r="D60" s="49"/>
      <c r="E60" s="49"/>
      <c r="F60" s="200"/>
      <c r="G60" s="49"/>
      <c r="H60" s="132"/>
      <c r="I60" s="221"/>
      <c r="K60" s="145">
        <f t="shared" si="9"/>
        <v>0</v>
      </c>
      <c r="L60" s="96">
        <f t="shared" si="10"/>
        <v>0</v>
      </c>
    </row>
    <row r="61" spans="1:16" s="1" customFormat="1" ht="15" customHeight="1" outlineLevel="1" x14ac:dyDescent="0.25">
      <c r="A61" s="58">
        <f t="shared" si="11"/>
        <v>6</v>
      </c>
      <c r="B61" s="49"/>
      <c r="C61" s="49"/>
      <c r="D61" s="49"/>
      <c r="E61" s="49"/>
      <c r="F61" s="200"/>
      <c r="G61" s="49"/>
      <c r="H61" s="132"/>
      <c r="I61" s="221"/>
      <c r="K61" s="145">
        <f t="shared" si="9"/>
        <v>0</v>
      </c>
      <c r="L61" s="96">
        <f t="shared" si="10"/>
        <v>0</v>
      </c>
    </row>
    <row r="62" spans="1:16" s="1" customFormat="1" ht="15" customHeight="1" outlineLevel="1" x14ac:dyDescent="0.25">
      <c r="A62" s="58">
        <f t="shared" si="11"/>
        <v>7</v>
      </c>
      <c r="B62" s="49"/>
      <c r="C62" s="49"/>
      <c r="D62" s="49"/>
      <c r="E62" s="49"/>
      <c r="F62" s="200"/>
      <c r="G62" s="49"/>
      <c r="H62" s="132"/>
      <c r="I62" s="221"/>
      <c r="K62" s="145">
        <f t="shared" si="9"/>
        <v>0</v>
      </c>
      <c r="L62" s="96">
        <f t="shared" si="10"/>
        <v>0</v>
      </c>
    </row>
    <row r="63" spans="1:16" s="1" customFormat="1" ht="15" customHeight="1" outlineLevel="1" x14ac:dyDescent="0.25">
      <c r="A63" s="58">
        <f t="shared" si="11"/>
        <v>8</v>
      </c>
      <c r="B63" s="49"/>
      <c r="C63" s="49"/>
      <c r="D63" s="49"/>
      <c r="E63" s="49"/>
      <c r="F63" s="200"/>
      <c r="G63" s="49"/>
      <c r="H63" s="132"/>
      <c r="I63" s="221"/>
      <c r="K63" s="145">
        <f t="shared" si="9"/>
        <v>0</v>
      </c>
      <c r="L63" s="96">
        <f t="shared" si="10"/>
        <v>0</v>
      </c>
    </row>
    <row r="64" spans="1:16" s="1" customFormat="1" ht="15" customHeight="1" outlineLevel="1" x14ac:dyDescent="0.25">
      <c r="A64" s="58">
        <f t="shared" si="11"/>
        <v>9</v>
      </c>
      <c r="B64" s="49"/>
      <c r="C64" s="49"/>
      <c r="D64" s="49"/>
      <c r="E64" s="49"/>
      <c r="F64" s="200"/>
      <c r="G64" s="49"/>
      <c r="H64" s="132"/>
      <c r="I64" s="221"/>
      <c r="K64" s="145">
        <f t="shared" si="9"/>
        <v>0</v>
      </c>
      <c r="L64" s="96">
        <f t="shared" si="10"/>
        <v>0</v>
      </c>
    </row>
    <row r="65" spans="1:17" s="1" customFormat="1" ht="15" customHeight="1" outlineLevel="1" x14ac:dyDescent="0.25">
      <c r="A65" s="58">
        <f t="shared" si="11"/>
        <v>10</v>
      </c>
      <c r="B65" s="49"/>
      <c r="C65" s="49"/>
      <c r="D65" s="49"/>
      <c r="E65" s="49"/>
      <c r="F65" s="200"/>
      <c r="G65" s="49"/>
      <c r="H65" s="132"/>
      <c r="I65" s="221"/>
      <c r="J65" s="42"/>
      <c r="K65" s="145">
        <f t="shared" si="9"/>
        <v>0</v>
      </c>
      <c r="L65" s="96">
        <f t="shared" si="10"/>
        <v>0</v>
      </c>
    </row>
    <row r="66" spans="1:17" s="1" customFormat="1" ht="15" customHeight="1" outlineLevel="1" x14ac:dyDescent="0.25">
      <c r="A66" s="58">
        <f t="shared" si="11"/>
        <v>11</v>
      </c>
      <c r="B66" s="49"/>
      <c r="C66" s="49"/>
      <c r="D66" s="49"/>
      <c r="E66" s="49"/>
      <c r="F66" s="200"/>
      <c r="G66" s="49"/>
      <c r="H66" s="132"/>
      <c r="I66" s="221"/>
      <c r="J66" s="42"/>
      <c r="K66" s="145">
        <f t="shared" si="9"/>
        <v>0</v>
      </c>
      <c r="L66" s="96">
        <f t="shared" si="10"/>
        <v>0</v>
      </c>
    </row>
    <row r="67" spans="1:17" s="1" customFormat="1" ht="15" customHeight="1" outlineLevel="1" x14ac:dyDescent="0.25">
      <c r="A67" s="58">
        <f t="shared" si="11"/>
        <v>12</v>
      </c>
      <c r="B67" s="49"/>
      <c r="C67" s="49"/>
      <c r="D67" s="49"/>
      <c r="E67" s="49"/>
      <c r="F67" s="200"/>
      <c r="G67" s="49"/>
      <c r="H67" s="132"/>
      <c r="I67" s="221"/>
      <c r="J67" s="42"/>
      <c r="K67" s="145">
        <f t="shared" si="9"/>
        <v>0</v>
      </c>
      <c r="L67" s="96">
        <f t="shared" si="10"/>
        <v>0</v>
      </c>
    </row>
    <row r="68" spans="1:17" s="1" customFormat="1" ht="15" customHeight="1" outlineLevel="1" x14ac:dyDescent="0.25">
      <c r="A68" s="58">
        <f t="shared" si="11"/>
        <v>13</v>
      </c>
      <c r="B68" s="49"/>
      <c r="C68" s="49"/>
      <c r="D68" s="49"/>
      <c r="E68" s="49"/>
      <c r="F68" s="200"/>
      <c r="G68" s="49"/>
      <c r="H68" s="132"/>
      <c r="I68" s="221"/>
      <c r="K68" s="145">
        <f t="shared" si="9"/>
        <v>0</v>
      </c>
      <c r="L68" s="96">
        <f t="shared" si="10"/>
        <v>0</v>
      </c>
    </row>
    <row r="69" spans="1:17" s="1" customFormat="1" ht="15" customHeight="1" outlineLevel="1" x14ac:dyDescent="0.25">
      <c r="A69" s="58">
        <f t="shared" si="11"/>
        <v>14</v>
      </c>
      <c r="B69" s="49"/>
      <c r="C69" s="49"/>
      <c r="D69" s="49"/>
      <c r="E69" s="49"/>
      <c r="F69" s="200"/>
      <c r="G69" s="49"/>
      <c r="H69" s="132"/>
      <c r="I69" s="221"/>
      <c r="K69" s="145">
        <f t="shared" si="9"/>
        <v>0</v>
      </c>
      <c r="L69" s="96">
        <f t="shared" si="10"/>
        <v>0</v>
      </c>
    </row>
    <row r="70" spans="1:17" s="1" customFormat="1" ht="15" customHeight="1" outlineLevel="1" x14ac:dyDescent="0.25">
      <c r="A70" s="58">
        <f t="shared" si="11"/>
        <v>15</v>
      </c>
      <c r="B70" s="49"/>
      <c r="C70" s="49"/>
      <c r="D70" s="49"/>
      <c r="E70" s="49"/>
      <c r="F70" s="201"/>
      <c r="G70" s="49"/>
      <c r="H70" s="132"/>
      <c r="I70" s="221"/>
      <c r="K70" s="145">
        <f t="shared" si="9"/>
        <v>0</v>
      </c>
      <c r="L70" s="96">
        <f t="shared" si="10"/>
        <v>0</v>
      </c>
    </row>
    <row r="71" spans="1:17" ht="15" customHeight="1" outlineLevel="1" thickBot="1" x14ac:dyDescent="0.3">
      <c r="A71" s="214"/>
      <c r="B71" s="215"/>
      <c r="C71" s="215"/>
      <c r="D71" s="215"/>
      <c r="E71" s="215"/>
      <c r="F71" s="215"/>
      <c r="G71" s="215"/>
      <c r="H71" s="216"/>
      <c r="I71" s="222"/>
      <c r="J71" s="1"/>
      <c r="K71" s="145"/>
      <c r="L71" s="96"/>
      <c r="O71" s="1"/>
      <c r="P71" s="1"/>
      <c r="Q71" s="32"/>
    </row>
    <row r="72" spans="1:17" s="1" customFormat="1" ht="15" customHeight="1" outlineLevel="1" thickBot="1" x14ac:dyDescent="0.3">
      <c r="A72" s="54"/>
      <c r="B72" s="51">
        <f>SUM(B56:B71)</f>
        <v>0</v>
      </c>
      <c r="C72" s="52" t="s">
        <v>73</v>
      </c>
      <c r="D72" s="53"/>
      <c r="E72" s="54"/>
      <c r="F72" s="54"/>
      <c r="G72" s="54"/>
      <c r="H72" s="47"/>
      <c r="I72" s="42"/>
      <c r="K72" s="146"/>
      <c r="L72" s="98">
        <f>SUM(L56:L71)</f>
        <v>0</v>
      </c>
    </row>
    <row r="73" spans="1:17" ht="15" customHeight="1" outlineLevel="1" thickBot="1" x14ac:dyDescent="0.3">
      <c r="A73" s="32"/>
      <c r="B73" s="44">
        <f>+$L72</f>
        <v>0</v>
      </c>
      <c r="C73" s="55" t="s">
        <v>42</v>
      </c>
      <c r="D73" s="56"/>
      <c r="E73" s="32"/>
      <c r="F73" s="32"/>
      <c r="G73" s="32"/>
      <c r="H73" s="1"/>
      <c r="I73" s="1"/>
      <c r="J73" s="1"/>
      <c r="K73" s="145"/>
      <c r="L73" s="96"/>
      <c r="Q73" s="32"/>
    </row>
    <row r="74" spans="1:17" ht="15" customHeight="1" thickBot="1" x14ac:dyDescent="0.3">
      <c r="A74" s="32"/>
      <c r="B74" s="90"/>
      <c r="C74" s="91"/>
      <c r="D74" s="91"/>
      <c r="E74" s="32"/>
      <c r="F74" s="32"/>
      <c r="G74" s="32"/>
      <c r="H74" s="1"/>
      <c r="I74" s="1"/>
      <c r="J74" s="1"/>
      <c r="K74" s="145"/>
      <c r="L74" s="96"/>
      <c r="O74" s="1"/>
      <c r="P74" s="1"/>
    </row>
    <row r="75" spans="1:17" ht="15" customHeight="1" outlineLevel="1" thickBot="1" x14ac:dyDescent="0.3">
      <c r="A75" s="226" t="s">
        <v>56</v>
      </c>
      <c r="B75" s="227"/>
      <c r="C75" s="227"/>
      <c r="D75" s="227"/>
      <c r="E75" s="227"/>
      <c r="F75" s="227"/>
      <c r="G75" s="227"/>
      <c r="H75" s="228"/>
      <c r="I75" s="264" t="s">
        <v>18</v>
      </c>
      <c r="J75" s="1"/>
    </row>
    <row r="76" spans="1:17" s="1" customFormat="1" ht="15" customHeight="1" outlineLevel="1" thickBot="1" x14ac:dyDescent="0.3">
      <c r="A76" s="44" t="s">
        <v>34</v>
      </c>
      <c r="B76" s="44" t="s">
        <v>35</v>
      </c>
      <c r="C76" s="44" t="s">
        <v>36</v>
      </c>
      <c r="D76" s="44" t="s">
        <v>37</v>
      </c>
      <c r="E76" s="44" t="s">
        <v>38</v>
      </c>
      <c r="F76" s="44" t="s">
        <v>39</v>
      </c>
      <c r="G76" s="66" t="s">
        <v>40</v>
      </c>
      <c r="H76" s="63" t="s">
        <v>41</v>
      </c>
      <c r="I76" s="265"/>
      <c r="K76" s="146"/>
      <c r="L76" s="97"/>
      <c r="O76" s="42"/>
      <c r="P76" s="42"/>
    </row>
    <row r="77" spans="1:17" s="1" customFormat="1" ht="15" customHeight="1" outlineLevel="1" x14ac:dyDescent="0.25">
      <c r="A77" s="57">
        <v>1</v>
      </c>
      <c r="B77" s="46"/>
      <c r="C77" s="46"/>
      <c r="D77" s="46"/>
      <c r="E77" s="46"/>
      <c r="F77" s="46"/>
      <c r="G77" s="78"/>
      <c r="H77" s="73"/>
      <c r="I77" s="265"/>
      <c r="K77" s="145">
        <f>((D77+G77)*((E77+F77)/2))/10000</f>
        <v>0</v>
      </c>
      <c r="L77" s="96">
        <f>K77*B77</f>
        <v>0</v>
      </c>
      <c r="O77" s="42"/>
      <c r="P77" s="42"/>
    </row>
    <row r="78" spans="1:17" s="1" customFormat="1" ht="15" customHeight="1" outlineLevel="1" x14ac:dyDescent="0.25">
      <c r="A78" s="58">
        <f>+A77+1</f>
        <v>2</v>
      </c>
      <c r="B78" s="49"/>
      <c r="C78" s="49"/>
      <c r="D78" s="49"/>
      <c r="E78" s="49"/>
      <c r="F78" s="49"/>
      <c r="G78" s="80"/>
      <c r="H78" s="75"/>
      <c r="I78" s="265"/>
      <c r="J78" s="42"/>
      <c r="K78" s="145">
        <f t="shared" ref="K78:K91" si="12">((D78+G78)*((E78+F78)/2))/10000</f>
        <v>0</v>
      </c>
      <c r="L78" s="96">
        <f>K78*B78</f>
        <v>0</v>
      </c>
    </row>
    <row r="79" spans="1:17" s="1" customFormat="1" ht="15" customHeight="1" outlineLevel="1" x14ac:dyDescent="0.25">
      <c r="A79" s="58">
        <f t="shared" ref="A79:A91" si="13">+A78+1</f>
        <v>3</v>
      </c>
      <c r="B79" s="49"/>
      <c r="C79" s="49"/>
      <c r="D79" s="49"/>
      <c r="E79" s="49"/>
      <c r="F79" s="49"/>
      <c r="G79" s="80"/>
      <c r="H79" s="75"/>
      <c r="I79" s="265"/>
      <c r="J79" s="42"/>
      <c r="K79" s="145">
        <f t="shared" si="12"/>
        <v>0</v>
      </c>
      <c r="L79" s="96">
        <f t="shared" ref="L79:L91" si="14">K79*B79</f>
        <v>0</v>
      </c>
    </row>
    <row r="80" spans="1:17" s="1" customFormat="1" ht="15" customHeight="1" outlineLevel="1" x14ac:dyDescent="0.25">
      <c r="A80" s="58">
        <f t="shared" si="13"/>
        <v>4</v>
      </c>
      <c r="B80" s="49"/>
      <c r="C80" s="49"/>
      <c r="D80" s="49"/>
      <c r="E80" s="49"/>
      <c r="F80" s="49"/>
      <c r="G80" s="80"/>
      <c r="H80" s="75"/>
      <c r="I80" s="265"/>
      <c r="J80" s="42"/>
      <c r="K80" s="145">
        <f t="shared" si="12"/>
        <v>0</v>
      </c>
      <c r="L80" s="96">
        <f t="shared" si="14"/>
        <v>0</v>
      </c>
    </row>
    <row r="81" spans="1:17" s="1" customFormat="1" ht="15" customHeight="1" outlineLevel="1" x14ac:dyDescent="0.25">
      <c r="A81" s="58">
        <f t="shared" si="13"/>
        <v>5</v>
      </c>
      <c r="B81" s="49"/>
      <c r="C81" s="49"/>
      <c r="D81" s="49"/>
      <c r="E81" s="49"/>
      <c r="F81" s="49"/>
      <c r="G81" s="80"/>
      <c r="H81" s="75"/>
      <c r="I81" s="265"/>
      <c r="J81" s="42"/>
      <c r="K81" s="145">
        <f t="shared" si="12"/>
        <v>0</v>
      </c>
      <c r="L81" s="96">
        <f t="shared" si="14"/>
        <v>0</v>
      </c>
    </row>
    <row r="82" spans="1:17" s="1" customFormat="1" ht="15" customHeight="1" outlineLevel="1" x14ac:dyDescent="0.25">
      <c r="A82" s="58">
        <f t="shared" si="13"/>
        <v>6</v>
      </c>
      <c r="B82" s="49"/>
      <c r="C82" s="49"/>
      <c r="D82" s="49"/>
      <c r="E82" s="49"/>
      <c r="F82" s="49"/>
      <c r="G82" s="80"/>
      <c r="H82" s="75"/>
      <c r="I82" s="265"/>
      <c r="J82" s="42"/>
      <c r="K82" s="145">
        <f t="shared" si="12"/>
        <v>0</v>
      </c>
      <c r="L82" s="96">
        <f t="shared" si="14"/>
        <v>0</v>
      </c>
    </row>
    <row r="83" spans="1:17" s="1" customFormat="1" ht="15" customHeight="1" outlineLevel="1" x14ac:dyDescent="0.25">
      <c r="A83" s="58">
        <f t="shared" si="13"/>
        <v>7</v>
      </c>
      <c r="B83" s="49"/>
      <c r="C83" s="49"/>
      <c r="D83" s="49"/>
      <c r="E83" s="49"/>
      <c r="F83" s="49"/>
      <c r="G83" s="80"/>
      <c r="H83" s="75"/>
      <c r="I83" s="265"/>
      <c r="J83" s="42"/>
      <c r="K83" s="145">
        <f t="shared" si="12"/>
        <v>0</v>
      </c>
      <c r="L83" s="96">
        <f t="shared" si="14"/>
        <v>0</v>
      </c>
    </row>
    <row r="84" spans="1:17" s="1" customFormat="1" ht="15" customHeight="1" outlineLevel="1" x14ac:dyDescent="0.25">
      <c r="A84" s="58">
        <f t="shared" si="13"/>
        <v>8</v>
      </c>
      <c r="B84" s="49"/>
      <c r="C84" s="49"/>
      <c r="D84" s="49"/>
      <c r="E84" s="49"/>
      <c r="F84" s="49"/>
      <c r="G84" s="80"/>
      <c r="H84" s="75"/>
      <c r="I84" s="265"/>
      <c r="J84" s="42"/>
      <c r="K84" s="145">
        <f t="shared" si="12"/>
        <v>0</v>
      </c>
      <c r="L84" s="96">
        <f t="shared" si="14"/>
        <v>0</v>
      </c>
    </row>
    <row r="85" spans="1:17" s="1" customFormat="1" ht="15" customHeight="1" outlineLevel="1" x14ac:dyDescent="0.25">
      <c r="A85" s="58">
        <f t="shared" si="13"/>
        <v>9</v>
      </c>
      <c r="B85" s="49"/>
      <c r="C85" s="49"/>
      <c r="D85" s="49"/>
      <c r="E85" s="49"/>
      <c r="F85" s="49"/>
      <c r="G85" s="80"/>
      <c r="H85" s="75"/>
      <c r="I85" s="265"/>
      <c r="J85" s="42"/>
      <c r="K85" s="145">
        <f t="shared" si="12"/>
        <v>0</v>
      </c>
      <c r="L85" s="96">
        <f t="shared" si="14"/>
        <v>0</v>
      </c>
    </row>
    <row r="86" spans="1:17" s="1" customFormat="1" ht="15" customHeight="1" outlineLevel="1" x14ac:dyDescent="0.25">
      <c r="A86" s="58">
        <f t="shared" si="13"/>
        <v>10</v>
      </c>
      <c r="B86" s="49"/>
      <c r="C86" s="49"/>
      <c r="D86" s="49"/>
      <c r="E86" s="49"/>
      <c r="F86" s="49"/>
      <c r="G86" s="80"/>
      <c r="H86" s="75"/>
      <c r="I86" s="265"/>
      <c r="J86" s="42"/>
      <c r="K86" s="145">
        <f t="shared" si="12"/>
        <v>0</v>
      </c>
      <c r="L86" s="96">
        <f t="shared" si="14"/>
        <v>0</v>
      </c>
    </row>
    <row r="87" spans="1:17" s="1" customFormat="1" ht="15" customHeight="1" outlineLevel="1" x14ac:dyDescent="0.25">
      <c r="A87" s="58">
        <f t="shared" si="13"/>
        <v>11</v>
      </c>
      <c r="B87" s="49"/>
      <c r="C87" s="49"/>
      <c r="D87" s="49"/>
      <c r="E87" s="49"/>
      <c r="F87" s="49"/>
      <c r="G87" s="80"/>
      <c r="H87" s="75"/>
      <c r="I87" s="265"/>
      <c r="J87" s="42"/>
      <c r="K87" s="145">
        <f t="shared" si="12"/>
        <v>0</v>
      </c>
      <c r="L87" s="96">
        <f t="shared" si="14"/>
        <v>0</v>
      </c>
    </row>
    <row r="88" spans="1:17" s="1" customFormat="1" ht="15" customHeight="1" outlineLevel="1" x14ac:dyDescent="0.25">
      <c r="A88" s="58">
        <f t="shared" si="13"/>
        <v>12</v>
      </c>
      <c r="B88" s="49"/>
      <c r="C88" s="49"/>
      <c r="D88" s="49"/>
      <c r="E88" s="49"/>
      <c r="F88" s="49"/>
      <c r="G88" s="80"/>
      <c r="H88" s="75"/>
      <c r="I88" s="265"/>
      <c r="J88" s="42"/>
      <c r="K88" s="145">
        <f t="shared" si="12"/>
        <v>0</v>
      </c>
      <c r="L88" s="96">
        <f t="shared" si="14"/>
        <v>0</v>
      </c>
    </row>
    <row r="89" spans="1:17" s="1" customFormat="1" ht="15" customHeight="1" outlineLevel="1" x14ac:dyDescent="0.25">
      <c r="A89" s="58">
        <f t="shared" si="13"/>
        <v>13</v>
      </c>
      <c r="B89" s="49"/>
      <c r="C89" s="49"/>
      <c r="D89" s="49"/>
      <c r="E89" s="49"/>
      <c r="F89" s="49"/>
      <c r="G89" s="80"/>
      <c r="H89" s="75"/>
      <c r="I89" s="265"/>
      <c r="J89" s="42"/>
      <c r="K89" s="145">
        <f t="shared" si="12"/>
        <v>0</v>
      </c>
      <c r="L89" s="96">
        <f t="shared" si="14"/>
        <v>0</v>
      </c>
    </row>
    <row r="90" spans="1:17" s="1" customFormat="1" ht="15" customHeight="1" outlineLevel="1" x14ac:dyDescent="0.25">
      <c r="A90" s="58">
        <f t="shared" si="13"/>
        <v>14</v>
      </c>
      <c r="B90" s="49"/>
      <c r="C90" s="49"/>
      <c r="D90" s="49"/>
      <c r="E90" s="49"/>
      <c r="F90" s="49"/>
      <c r="G90" s="80"/>
      <c r="H90" s="75"/>
      <c r="I90" s="265"/>
      <c r="J90" s="42"/>
      <c r="K90" s="145">
        <f t="shared" si="12"/>
        <v>0</v>
      </c>
      <c r="L90" s="96">
        <f t="shared" si="14"/>
        <v>0</v>
      </c>
    </row>
    <row r="91" spans="1:17" s="1" customFormat="1" ht="15" customHeight="1" outlineLevel="1" x14ac:dyDescent="0.25">
      <c r="A91" s="58">
        <f t="shared" si="13"/>
        <v>15</v>
      </c>
      <c r="B91" s="49"/>
      <c r="C91" s="49"/>
      <c r="D91" s="49"/>
      <c r="E91" s="49"/>
      <c r="F91" s="49"/>
      <c r="G91" s="80"/>
      <c r="H91" s="75"/>
      <c r="I91" s="265"/>
      <c r="J91" s="42"/>
      <c r="K91" s="145">
        <f t="shared" si="12"/>
        <v>0</v>
      </c>
      <c r="L91" s="96">
        <f t="shared" si="14"/>
        <v>0</v>
      </c>
    </row>
    <row r="92" spans="1:17" ht="15" customHeight="1" outlineLevel="1" thickBot="1" x14ac:dyDescent="0.3">
      <c r="A92" s="202"/>
      <c r="B92" s="203"/>
      <c r="C92" s="203"/>
      <c r="D92" s="203"/>
      <c r="E92" s="203"/>
      <c r="F92" s="203"/>
      <c r="G92" s="203"/>
      <c r="H92" s="204"/>
      <c r="I92" s="266"/>
      <c r="J92" s="1"/>
      <c r="K92" s="145"/>
      <c r="L92" s="96"/>
      <c r="Q92" s="32"/>
    </row>
    <row r="93" spans="1:17" s="1" customFormat="1" ht="15" customHeight="1" outlineLevel="1" thickBot="1" x14ac:dyDescent="0.3">
      <c r="A93" s="54"/>
      <c r="B93" s="51">
        <f>SUM(B77:B92)</f>
        <v>0</v>
      </c>
      <c r="C93" s="52" t="s">
        <v>74</v>
      </c>
      <c r="D93" s="53"/>
      <c r="E93" s="54"/>
      <c r="F93" s="54"/>
      <c r="G93" s="54"/>
      <c r="H93" s="47"/>
      <c r="I93" s="42"/>
      <c r="K93" s="146"/>
      <c r="L93" s="98">
        <f>SUM(L77:L92)</f>
        <v>0</v>
      </c>
      <c r="O93" s="42"/>
      <c r="P93" s="42"/>
    </row>
    <row r="94" spans="1:17" s="1" customFormat="1" ht="15" customHeight="1" outlineLevel="1" thickBot="1" x14ac:dyDescent="0.3">
      <c r="A94" s="32"/>
      <c r="B94" s="95">
        <f>+$L93</f>
        <v>0</v>
      </c>
      <c r="C94" s="55" t="s">
        <v>42</v>
      </c>
      <c r="D94" s="56"/>
      <c r="E94" s="32"/>
      <c r="F94" s="32"/>
      <c r="G94" s="32"/>
      <c r="K94" s="145"/>
      <c r="L94" s="96"/>
    </row>
    <row r="95" spans="1:17" ht="15" customHeight="1" thickBot="1" x14ac:dyDescent="0.3">
      <c r="A95" s="32"/>
      <c r="B95" s="90"/>
      <c r="C95" s="91"/>
      <c r="D95" s="91"/>
      <c r="E95" s="32"/>
      <c r="F95" s="32"/>
      <c r="G95" s="32"/>
      <c r="H95" s="1"/>
      <c r="I95" s="1"/>
      <c r="J95" s="1"/>
      <c r="K95" s="145"/>
      <c r="L95" s="96"/>
      <c r="O95" s="1"/>
      <c r="P95" s="1"/>
    </row>
    <row r="96" spans="1:17" ht="15" customHeight="1" outlineLevel="1" thickBot="1" x14ac:dyDescent="0.3">
      <c r="A96" s="229" t="s">
        <v>100</v>
      </c>
      <c r="B96" s="230"/>
      <c r="C96" s="230"/>
      <c r="D96" s="230"/>
      <c r="E96" s="230"/>
      <c r="F96" s="230"/>
      <c r="G96" s="230"/>
      <c r="H96" s="231"/>
      <c r="I96" s="217" t="s">
        <v>28</v>
      </c>
      <c r="J96" s="1"/>
      <c r="K96" s="147"/>
      <c r="L96" s="99"/>
      <c r="O96" s="1"/>
      <c r="P96" s="1"/>
    </row>
    <row r="97" spans="1:17" s="1" customFormat="1" ht="15" customHeight="1" outlineLevel="1" thickBot="1" x14ac:dyDescent="0.3">
      <c r="A97" s="62" t="s">
        <v>34</v>
      </c>
      <c r="B97" s="62" t="s">
        <v>35</v>
      </c>
      <c r="C97" s="62" t="s">
        <v>36</v>
      </c>
      <c r="D97" s="62" t="s">
        <v>37</v>
      </c>
      <c r="E97" s="62" t="s">
        <v>38</v>
      </c>
      <c r="F97" s="44" t="s">
        <v>39</v>
      </c>
      <c r="G97" s="66" t="s">
        <v>40</v>
      </c>
      <c r="H97" s="63" t="s">
        <v>41</v>
      </c>
      <c r="I97" s="218"/>
      <c r="K97" s="146"/>
      <c r="L97" s="97"/>
      <c r="O97" s="42"/>
      <c r="P97" s="42"/>
    </row>
    <row r="98" spans="1:17" s="1" customFormat="1" ht="15" customHeight="1" outlineLevel="1" x14ac:dyDescent="0.25">
      <c r="A98" s="64">
        <v>1</v>
      </c>
      <c r="B98" s="46"/>
      <c r="C98" s="46"/>
      <c r="D98" s="46"/>
      <c r="E98" s="46"/>
      <c r="F98" s="199"/>
      <c r="G98" s="199"/>
      <c r="H98" s="73"/>
      <c r="I98" s="218"/>
      <c r="K98" s="145">
        <f t="shared" ref="K98:K112" si="15">((D98*E98)/10000)</f>
        <v>0</v>
      </c>
      <c r="L98" s="96">
        <f t="shared" ref="L98:L112" si="16">K98*B98</f>
        <v>0</v>
      </c>
      <c r="O98" s="42"/>
      <c r="P98" s="42"/>
    </row>
    <row r="99" spans="1:17" s="1" customFormat="1" ht="15" customHeight="1" outlineLevel="1" x14ac:dyDescent="0.25">
      <c r="A99" s="65">
        <f>+A98+1</f>
        <v>2</v>
      </c>
      <c r="B99" s="49"/>
      <c r="C99" s="49"/>
      <c r="D99" s="49"/>
      <c r="E99" s="49"/>
      <c r="F99" s="200"/>
      <c r="G99" s="200"/>
      <c r="H99" s="75"/>
      <c r="I99" s="218"/>
      <c r="J99" s="42"/>
      <c r="K99" s="145">
        <f t="shared" si="15"/>
        <v>0</v>
      </c>
      <c r="L99" s="96">
        <f t="shared" si="16"/>
        <v>0</v>
      </c>
    </row>
    <row r="100" spans="1:17" s="1" customFormat="1" ht="15" customHeight="1" outlineLevel="1" x14ac:dyDescent="0.25">
      <c r="A100" s="65">
        <f t="shared" ref="A100:A112" si="17">+A99+1</f>
        <v>3</v>
      </c>
      <c r="B100" s="49"/>
      <c r="C100" s="49"/>
      <c r="D100" s="49"/>
      <c r="E100" s="49"/>
      <c r="F100" s="200"/>
      <c r="G100" s="200"/>
      <c r="H100" s="75"/>
      <c r="I100" s="218"/>
      <c r="K100" s="145">
        <f t="shared" si="15"/>
        <v>0</v>
      </c>
      <c r="L100" s="96">
        <f t="shared" si="16"/>
        <v>0</v>
      </c>
    </row>
    <row r="101" spans="1:17" s="1" customFormat="1" ht="15" customHeight="1" outlineLevel="1" x14ac:dyDescent="0.25">
      <c r="A101" s="65">
        <f t="shared" si="17"/>
        <v>4</v>
      </c>
      <c r="B101" s="49"/>
      <c r="C101" s="49"/>
      <c r="D101" s="49"/>
      <c r="E101" s="49"/>
      <c r="F101" s="200"/>
      <c r="G101" s="200"/>
      <c r="H101" s="75"/>
      <c r="I101" s="218"/>
      <c r="K101" s="145">
        <f t="shared" si="15"/>
        <v>0</v>
      </c>
      <c r="L101" s="96">
        <f t="shared" si="16"/>
        <v>0</v>
      </c>
    </row>
    <row r="102" spans="1:17" s="1" customFormat="1" ht="15" customHeight="1" outlineLevel="1" x14ac:dyDescent="0.25">
      <c r="A102" s="65">
        <f t="shared" si="17"/>
        <v>5</v>
      </c>
      <c r="B102" s="49"/>
      <c r="C102" s="49"/>
      <c r="D102" s="49"/>
      <c r="E102" s="49"/>
      <c r="F102" s="200"/>
      <c r="G102" s="200"/>
      <c r="H102" s="75"/>
      <c r="I102" s="218"/>
      <c r="J102" s="61"/>
      <c r="K102" s="145">
        <f t="shared" si="15"/>
        <v>0</v>
      </c>
      <c r="L102" s="96">
        <f t="shared" si="16"/>
        <v>0</v>
      </c>
    </row>
    <row r="103" spans="1:17" s="1" customFormat="1" ht="15" customHeight="1" outlineLevel="1" x14ac:dyDescent="0.25">
      <c r="A103" s="65">
        <f t="shared" si="17"/>
        <v>6</v>
      </c>
      <c r="B103" s="49"/>
      <c r="C103" s="49"/>
      <c r="D103" s="49"/>
      <c r="E103" s="49"/>
      <c r="F103" s="200"/>
      <c r="G103" s="200"/>
      <c r="H103" s="75"/>
      <c r="I103" s="218"/>
      <c r="J103" s="42"/>
      <c r="K103" s="145">
        <f t="shared" si="15"/>
        <v>0</v>
      </c>
      <c r="L103" s="96">
        <f t="shared" si="16"/>
        <v>0</v>
      </c>
    </row>
    <row r="104" spans="1:17" s="1" customFormat="1" ht="15" customHeight="1" outlineLevel="1" x14ac:dyDescent="0.25">
      <c r="A104" s="65">
        <f t="shared" si="17"/>
        <v>7</v>
      </c>
      <c r="B104" s="49"/>
      <c r="C104" s="49"/>
      <c r="D104" s="49"/>
      <c r="E104" s="49"/>
      <c r="F104" s="200"/>
      <c r="G104" s="200"/>
      <c r="H104" s="75"/>
      <c r="I104" s="218"/>
      <c r="K104" s="145">
        <f t="shared" si="15"/>
        <v>0</v>
      </c>
      <c r="L104" s="96">
        <f t="shared" si="16"/>
        <v>0</v>
      </c>
    </row>
    <row r="105" spans="1:17" s="1" customFormat="1" ht="15" customHeight="1" outlineLevel="1" x14ac:dyDescent="0.25">
      <c r="A105" s="65">
        <f t="shared" si="17"/>
        <v>8</v>
      </c>
      <c r="B105" s="49"/>
      <c r="C105" s="49"/>
      <c r="D105" s="49"/>
      <c r="E105" s="49"/>
      <c r="F105" s="200"/>
      <c r="G105" s="200"/>
      <c r="H105" s="75"/>
      <c r="I105" s="218"/>
      <c r="K105" s="145">
        <f t="shared" si="15"/>
        <v>0</v>
      </c>
      <c r="L105" s="96">
        <f t="shared" si="16"/>
        <v>0</v>
      </c>
    </row>
    <row r="106" spans="1:17" s="1" customFormat="1" ht="15" customHeight="1" outlineLevel="1" x14ac:dyDescent="0.25">
      <c r="A106" s="65">
        <f t="shared" si="17"/>
        <v>9</v>
      </c>
      <c r="B106" s="49"/>
      <c r="C106" s="49"/>
      <c r="D106" s="49"/>
      <c r="E106" s="49"/>
      <c r="F106" s="200"/>
      <c r="G106" s="200"/>
      <c r="H106" s="75"/>
      <c r="I106" s="218"/>
      <c r="K106" s="145">
        <f t="shared" si="15"/>
        <v>0</v>
      </c>
      <c r="L106" s="96">
        <f t="shared" si="16"/>
        <v>0</v>
      </c>
    </row>
    <row r="107" spans="1:17" ht="15" customHeight="1" outlineLevel="1" x14ac:dyDescent="0.25">
      <c r="A107" s="65">
        <f t="shared" si="17"/>
        <v>10</v>
      </c>
      <c r="B107" s="49"/>
      <c r="C107" s="49"/>
      <c r="D107" s="49"/>
      <c r="E107" s="49"/>
      <c r="F107" s="200"/>
      <c r="G107" s="200"/>
      <c r="H107" s="75"/>
      <c r="I107" s="218"/>
      <c r="J107" s="1"/>
      <c r="K107" s="145">
        <f t="shared" si="15"/>
        <v>0</v>
      </c>
      <c r="L107" s="96">
        <f t="shared" si="16"/>
        <v>0</v>
      </c>
      <c r="O107" s="1"/>
      <c r="P107" s="1"/>
      <c r="Q107" s="1"/>
    </row>
    <row r="108" spans="1:17" ht="15" customHeight="1" outlineLevel="1" x14ac:dyDescent="0.25">
      <c r="A108" s="65">
        <f t="shared" si="17"/>
        <v>11</v>
      </c>
      <c r="B108" s="49"/>
      <c r="C108" s="49"/>
      <c r="D108" s="49"/>
      <c r="E108" s="49"/>
      <c r="F108" s="200"/>
      <c r="G108" s="200"/>
      <c r="H108" s="75"/>
      <c r="I108" s="218"/>
      <c r="J108" s="1"/>
      <c r="K108" s="145">
        <f t="shared" si="15"/>
        <v>0</v>
      </c>
      <c r="L108" s="96">
        <f t="shared" si="16"/>
        <v>0</v>
      </c>
      <c r="O108" s="1"/>
      <c r="P108" s="1"/>
      <c r="Q108" s="1"/>
    </row>
    <row r="109" spans="1:17" ht="15" customHeight="1" outlineLevel="1" x14ac:dyDescent="0.25">
      <c r="A109" s="65">
        <f t="shared" si="17"/>
        <v>12</v>
      </c>
      <c r="B109" s="49"/>
      <c r="C109" s="49"/>
      <c r="D109" s="49"/>
      <c r="E109" s="49"/>
      <c r="F109" s="200"/>
      <c r="G109" s="200"/>
      <c r="H109" s="75"/>
      <c r="I109" s="218"/>
      <c r="J109" s="1"/>
      <c r="K109" s="145">
        <f t="shared" si="15"/>
        <v>0</v>
      </c>
      <c r="L109" s="96">
        <f t="shared" si="16"/>
        <v>0</v>
      </c>
      <c r="O109" s="1"/>
      <c r="P109" s="1"/>
      <c r="Q109" s="1"/>
    </row>
    <row r="110" spans="1:17" ht="15" customHeight="1" outlineLevel="1" x14ac:dyDescent="0.25">
      <c r="A110" s="65">
        <f t="shared" si="17"/>
        <v>13</v>
      </c>
      <c r="B110" s="49"/>
      <c r="C110" s="49"/>
      <c r="D110" s="49"/>
      <c r="E110" s="49"/>
      <c r="F110" s="200"/>
      <c r="G110" s="200"/>
      <c r="H110" s="75"/>
      <c r="I110" s="218"/>
      <c r="J110" s="1"/>
      <c r="K110" s="145">
        <f t="shared" si="15"/>
        <v>0</v>
      </c>
      <c r="L110" s="96">
        <f t="shared" si="16"/>
        <v>0</v>
      </c>
      <c r="O110" s="1"/>
      <c r="P110" s="1"/>
      <c r="Q110" s="1"/>
    </row>
    <row r="111" spans="1:17" ht="15" customHeight="1" outlineLevel="1" x14ac:dyDescent="0.25">
      <c r="A111" s="65">
        <f t="shared" si="17"/>
        <v>14</v>
      </c>
      <c r="B111" s="49"/>
      <c r="C111" s="49"/>
      <c r="D111" s="49"/>
      <c r="E111" s="49"/>
      <c r="F111" s="200"/>
      <c r="G111" s="200"/>
      <c r="H111" s="75"/>
      <c r="I111" s="218"/>
      <c r="J111" s="1"/>
      <c r="K111" s="145">
        <f t="shared" si="15"/>
        <v>0</v>
      </c>
      <c r="L111" s="96">
        <f t="shared" si="16"/>
        <v>0</v>
      </c>
      <c r="O111" s="1"/>
      <c r="P111" s="1"/>
      <c r="Q111" s="1"/>
    </row>
    <row r="112" spans="1:17" ht="15" customHeight="1" outlineLevel="1" x14ac:dyDescent="0.25">
      <c r="A112" s="65">
        <f t="shared" si="17"/>
        <v>15</v>
      </c>
      <c r="B112" s="49"/>
      <c r="C112" s="49"/>
      <c r="D112" s="49"/>
      <c r="E112" s="49"/>
      <c r="F112" s="201"/>
      <c r="G112" s="201"/>
      <c r="H112" s="75"/>
      <c r="I112" s="218"/>
      <c r="J112" s="1"/>
      <c r="K112" s="145">
        <f t="shared" si="15"/>
        <v>0</v>
      </c>
      <c r="L112" s="96">
        <f t="shared" si="16"/>
        <v>0</v>
      </c>
      <c r="O112" s="1"/>
      <c r="P112" s="1"/>
      <c r="Q112" s="1"/>
    </row>
    <row r="113" spans="1:12" s="1" customFormat="1" ht="15" customHeight="1" outlineLevel="1" thickBot="1" x14ac:dyDescent="0.3">
      <c r="A113" s="211"/>
      <c r="B113" s="212"/>
      <c r="C113" s="212"/>
      <c r="D113" s="212"/>
      <c r="E113" s="212"/>
      <c r="F113" s="212"/>
      <c r="G113" s="212"/>
      <c r="H113" s="213"/>
      <c r="I113" s="219"/>
      <c r="K113" s="145"/>
      <c r="L113" s="96"/>
    </row>
    <row r="114" spans="1:12" s="1" customFormat="1" ht="15" customHeight="1" outlineLevel="1" thickBot="1" x14ac:dyDescent="0.3">
      <c r="A114" s="32"/>
      <c r="B114" s="51">
        <f>SUM(B98:B113)</f>
        <v>0</v>
      </c>
      <c r="C114" s="52" t="s">
        <v>76</v>
      </c>
      <c r="D114" s="53"/>
      <c r="E114" s="32"/>
      <c r="F114" s="32"/>
      <c r="G114" s="32"/>
      <c r="K114" s="145"/>
      <c r="L114" s="98">
        <f>SUM(L98:L113)</f>
        <v>0</v>
      </c>
    </row>
    <row r="115" spans="1:12" s="1" customFormat="1" ht="15" customHeight="1" outlineLevel="1" thickBot="1" x14ac:dyDescent="0.3">
      <c r="A115" s="32"/>
      <c r="B115" s="44">
        <f>+$L114</f>
        <v>0</v>
      </c>
      <c r="C115" s="55" t="s">
        <v>42</v>
      </c>
      <c r="D115" s="56"/>
      <c r="E115" s="32"/>
      <c r="F115" s="32"/>
      <c r="G115" s="32"/>
      <c r="K115" s="145"/>
      <c r="L115" s="96"/>
    </row>
    <row r="116" spans="1:12" s="1" customFormat="1" ht="15" customHeight="1" thickBot="1" x14ac:dyDescent="0.3">
      <c r="A116" s="41"/>
      <c r="B116" s="42"/>
      <c r="C116" s="42"/>
      <c r="D116" s="41"/>
      <c r="E116" s="41"/>
      <c r="F116" s="41"/>
      <c r="G116" s="41"/>
      <c r="H116" s="42"/>
      <c r="I116" s="42"/>
      <c r="K116" s="146"/>
      <c r="L116" s="97"/>
    </row>
    <row r="117" spans="1:12" s="1" customFormat="1" ht="15" customHeight="1" outlineLevel="1" thickBot="1" x14ac:dyDescent="0.3">
      <c r="A117" s="229" t="s">
        <v>101</v>
      </c>
      <c r="B117" s="230"/>
      <c r="C117" s="230"/>
      <c r="D117" s="230"/>
      <c r="E117" s="230"/>
      <c r="F117" s="230"/>
      <c r="G117" s="230"/>
      <c r="H117" s="231"/>
      <c r="I117" s="217" t="s">
        <v>28</v>
      </c>
      <c r="K117" s="146"/>
      <c r="L117" s="97"/>
    </row>
    <row r="118" spans="1:12" s="1" customFormat="1" ht="15" customHeight="1" outlineLevel="1" thickBot="1" x14ac:dyDescent="0.3">
      <c r="A118" s="66" t="s">
        <v>34</v>
      </c>
      <c r="B118" s="66" t="s">
        <v>35</v>
      </c>
      <c r="C118" s="66" t="s">
        <v>36</v>
      </c>
      <c r="D118" s="66" t="s">
        <v>37</v>
      </c>
      <c r="E118" s="66" t="s">
        <v>38</v>
      </c>
      <c r="F118" s="44" t="s">
        <v>39</v>
      </c>
      <c r="G118" s="66" t="s">
        <v>40</v>
      </c>
      <c r="H118" s="63" t="s">
        <v>41</v>
      </c>
      <c r="I118" s="218"/>
      <c r="K118" s="146"/>
      <c r="L118" s="97"/>
    </row>
    <row r="119" spans="1:12" s="1" customFormat="1" ht="15" customHeight="1" outlineLevel="1" x14ac:dyDescent="0.25">
      <c r="A119" s="64">
        <v>1</v>
      </c>
      <c r="B119" s="46"/>
      <c r="C119" s="46"/>
      <c r="D119" s="46"/>
      <c r="E119" s="46"/>
      <c r="F119" s="199"/>
      <c r="G119" s="199"/>
      <c r="H119" s="73"/>
      <c r="I119" s="218"/>
      <c r="K119" s="145">
        <f>((D119*E119)/10000)</f>
        <v>0</v>
      </c>
      <c r="L119" s="96">
        <f>K119*B119</f>
        <v>0</v>
      </c>
    </row>
    <row r="120" spans="1:12" s="1" customFormat="1" ht="15" customHeight="1" outlineLevel="1" x14ac:dyDescent="0.25">
      <c r="A120" s="65">
        <f>+A119+1</f>
        <v>2</v>
      </c>
      <c r="B120" s="49"/>
      <c r="C120" s="49"/>
      <c r="D120" s="49"/>
      <c r="E120" s="49"/>
      <c r="F120" s="200"/>
      <c r="G120" s="200"/>
      <c r="H120" s="75"/>
      <c r="I120" s="218"/>
      <c r="K120" s="145">
        <f>((D120*E120)/10000)</f>
        <v>0</v>
      </c>
      <c r="L120" s="96">
        <f>K120*B120</f>
        <v>0</v>
      </c>
    </row>
    <row r="121" spans="1:12" s="1" customFormat="1" ht="15" customHeight="1" outlineLevel="1" x14ac:dyDescent="0.25">
      <c r="A121" s="65">
        <f>+A120+1</f>
        <v>3</v>
      </c>
      <c r="B121" s="49"/>
      <c r="C121" s="49"/>
      <c r="D121" s="49"/>
      <c r="E121" s="49"/>
      <c r="F121" s="200"/>
      <c r="G121" s="200"/>
      <c r="H121" s="75"/>
      <c r="I121" s="218"/>
      <c r="K121" s="145">
        <f>((D121*E121)/10000)</f>
        <v>0</v>
      </c>
      <c r="L121" s="96">
        <f>K121*B121</f>
        <v>0</v>
      </c>
    </row>
    <row r="122" spans="1:12" s="1" customFormat="1" ht="15" customHeight="1" outlineLevel="1" x14ac:dyDescent="0.25">
      <c r="A122" s="65">
        <f t="shared" ref="A122:A133" si="18">+A121+1</f>
        <v>4</v>
      </c>
      <c r="B122" s="49"/>
      <c r="C122" s="49"/>
      <c r="D122" s="49"/>
      <c r="E122" s="49"/>
      <c r="F122" s="200"/>
      <c r="G122" s="200"/>
      <c r="H122" s="75"/>
      <c r="I122" s="218"/>
      <c r="J122" s="42"/>
      <c r="K122" s="145">
        <f>((D122*E122)/10000)</f>
        <v>0</v>
      </c>
      <c r="L122" s="96">
        <f>K122*B122</f>
        <v>0</v>
      </c>
    </row>
    <row r="123" spans="1:12" s="1" customFormat="1" ht="15" customHeight="1" outlineLevel="1" x14ac:dyDescent="0.25">
      <c r="A123" s="65">
        <f t="shared" si="18"/>
        <v>5</v>
      </c>
      <c r="B123" s="49"/>
      <c r="C123" s="49"/>
      <c r="D123" s="49"/>
      <c r="E123" s="49"/>
      <c r="F123" s="200"/>
      <c r="G123" s="200"/>
      <c r="H123" s="75"/>
      <c r="I123" s="218"/>
      <c r="J123" s="42"/>
      <c r="K123" s="145">
        <f>((D123*E123)/10000)</f>
        <v>0</v>
      </c>
      <c r="L123" s="96">
        <f>K123*B123</f>
        <v>0</v>
      </c>
    </row>
    <row r="124" spans="1:12" s="1" customFormat="1" ht="15" customHeight="1" outlineLevel="1" x14ac:dyDescent="0.25">
      <c r="A124" s="65">
        <f t="shared" si="18"/>
        <v>6</v>
      </c>
      <c r="B124" s="49"/>
      <c r="C124" s="49"/>
      <c r="D124" s="49"/>
      <c r="E124" s="49"/>
      <c r="F124" s="200"/>
      <c r="G124" s="200"/>
      <c r="H124" s="75"/>
      <c r="I124" s="218"/>
      <c r="J124" s="42"/>
      <c r="K124" s="145">
        <f t="shared" ref="K124:K129" si="19">((D124*E124)/10000)</f>
        <v>0</v>
      </c>
      <c r="L124" s="96">
        <f t="shared" ref="L124:L129" si="20">K124*B124</f>
        <v>0</v>
      </c>
    </row>
    <row r="125" spans="1:12" s="1" customFormat="1" ht="15" customHeight="1" outlineLevel="1" x14ac:dyDescent="0.25">
      <c r="A125" s="65">
        <f t="shared" si="18"/>
        <v>7</v>
      </c>
      <c r="B125" s="49"/>
      <c r="C125" s="49"/>
      <c r="D125" s="49"/>
      <c r="E125" s="49"/>
      <c r="F125" s="200"/>
      <c r="G125" s="200"/>
      <c r="H125" s="75"/>
      <c r="I125" s="218"/>
      <c r="J125" s="42"/>
      <c r="K125" s="145">
        <f t="shared" si="19"/>
        <v>0</v>
      </c>
      <c r="L125" s="96">
        <f t="shared" si="20"/>
        <v>0</v>
      </c>
    </row>
    <row r="126" spans="1:12" s="1" customFormat="1" ht="15" customHeight="1" outlineLevel="1" x14ac:dyDescent="0.25">
      <c r="A126" s="65">
        <f t="shared" si="18"/>
        <v>8</v>
      </c>
      <c r="B126" s="49"/>
      <c r="C126" s="49"/>
      <c r="D126" s="49"/>
      <c r="E126" s="49"/>
      <c r="F126" s="200"/>
      <c r="G126" s="200"/>
      <c r="H126" s="75"/>
      <c r="I126" s="218"/>
      <c r="J126" s="42"/>
      <c r="K126" s="145">
        <f t="shared" si="19"/>
        <v>0</v>
      </c>
      <c r="L126" s="96">
        <f t="shared" si="20"/>
        <v>0</v>
      </c>
    </row>
    <row r="127" spans="1:12" s="1" customFormat="1" ht="15" customHeight="1" outlineLevel="1" x14ac:dyDescent="0.25">
      <c r="A127" s="65">
        <f t="shared" si="18"/>
        <v>9</v>
      </c>
      <c r="B127" s="49"/>
      <c r="C127" s="49"/>
      <c r="D127" s="49"/>
      <c r="E127" s="49"/>
      <c r="F127" s="200"/>
      <c r="G127" s="200"/>
      <c r="H127" s="75"/>
      <c r="I127" s="218"/>
      <c r="J127" s="42"/>
      <c r="K127" s="145">
        <f t="shared" si="19"/>
        <v>0</v>
      </c>
      <c r="L127" s="96">
        <f t="shared" si="20"/>
        <v>0</v>
      </c>
    </row>
    <row r="128" spans="1:12" s="1" customFormat="1" ht="15" customHeight="1" outlineLevel="1" x14ac:dyDescent="0.25">
      <c r="A128" s="65">
        <f t="shared" si="18"/>
        <v>10</v>
      </c>
      <c r="B128" s="49"/>
      <c r="C128" s="49"/>
      <c r="D128" s="49"/>
      <c r="E128" s="49"/>
      <c r="F128" s="200"/>
      <c r="G128" s="200"/>
      <c r="H128" s="75"/>
      <c r="I128" s="218"/>
      <c r="J128" s="42"/>
      <c r="K128" s="145">
        <f t="shared" si="19"/>
        <v>0</v>
      </c>
      <c r="L128" s="96">
        <f t="shared" si="20"/>
        <v>0</v>
      </c>
    </row>
    <row r="129" spans="1:16" s="1" customFormat="1" ht="15" customHeight="1" outlineLevel="1" x14ac:dyDescent="0.25">
      <c r="A129" s="65">
        <f t="shared" si="18"/>
        <v>11</v>
      </c>
      <c r="B129" s="49"/>
      <c r="C129" s="49"/>
      <c r="D129" s="49"/>
      <c r="E129" s="49"/>
      <c r="F129" s="200"/>
      <c r="G129" s="200"/>
      <c r="H129" s="75"/>
      <c r="I129" s="218"/>
      <c r="J129" s="42"/>
      <c r="K129" s="145">
        <f t="shared" si="19"/>
        <v>0</v>
      </c>
      <c r="L129" s="96">
        <f t="shared" si="20"/>
        <v>0</v>
      </c>
    </row>
    <row r="130" spans="1:16" s="1" customFormat="1" ht="15" customHeight="1" outlineLevel="1" x14ac:dyDescent="0.25">
      <c r="A130" s="65">
        <f t="shared" si="18"/>
        <v>12</v>
      </c>
      <c r="B130" s="49"/>
      <c r="C130" s="49"/>
      <c r="D130" s="49"/>
      <c r="E130" s="49"/>
      <c r="F130" s="200"/>
      <c r="G130" s="200"/>
      <c r="H130" s="75"/>
      <c r="I130" s="218"/>
      <c r="J130" s="42"/>
      <c r="K130" s="145">
        <f>((D130*E130)/10000)</f>
        <v>0</v>
      </c>
      <c r="L130" s="96">
        <f>K130*B130</f>
        <v>0</v>
      </c>
    </row>
    <row r="131" spans="1:16" s="1" customFormat="1" ht="15" customHeight="1" outlineLevel="1" x14ac:dyDescent="0.25">
      <c r="A131" s="65">
        <f t="shared" si="18"/>
        <v>13</v>
      </c>
      <c r="B131" s="49"/>
      <c r="C131" s="49"/>
      <c r="D131" s="49"/>
      <c r="E131" s="49"/>
      <c r="F131" s="200"/>
      <c r="G131" s="200"/>
      <c r="H131" s="75"/>
      <c r="I131" s="218"/>
      <c r="K131" s="145">
        <f>((D131*E131)/10000)</f>
        <v>0</v>
      </c>
      <c r="L131" s="96">
        <f>K131*B131</f>
        <v>0</v>
      </c>
    </row>
    <row r="132" spans="1:16" s="1" customFormat="1" ht="15" customHeight="1" outlineLevel="1" x14ac:dyDescent="0.25">
      <c r="A132" s="65">
        <f t="shared" si="18"/>
        <v>14</v>
      </c>
      <c r="B132" s="49"/>
      <c r="C132" s="49"/>
      <c r="D132" s="49"/>
      <c r="E132" s="49"/>
      <c r="F132" s="200"/>
      <c r="G132" s="200"/>
      <c r="H132" s="75"/>
      <c r="I132" s="218"/>
      <c r="K132" s="145">
        <f>((D132*E132)/10000)</f>
        <v>0</v>
      </c>
      <c r="L132" s="96">
        <f>K132*B132</f>
        <v>0</v>
      </c>
    </row>
    <row r="133" spans="1:16" s="1" customFormat="1" ht="15" customHeight="1" outlineLevel="1" x14ac:dyDescent="0.25">
      <c r="A133" s="65">
        <f t="shared" si="18"/>
        <v>15</v>
      </c>
      <c r="B133" s="49"/>
      <c r="C133" s="49"/>
      <c r="D133" s="49"/>
      <c r="E133" s="49"/>
      <c r="F133" s="201"/>
      <c r="G133" s="201"/>
      <c r="H133" s="75"/>
      <c r="I133" s="218"/>
      <c r="K133" s="145">
        <f>((D133*E133)/10000)</f>
        <v>0</v>
      </c>
      <c r="L133" s="96">
        <f>K133*B133</f>
        <v>0</v>
      </c>
    </row>
    <row r="134" spans="1:16" s="1" customFormat="1" ht="15" customHeight="1" outlineLevel="1" thickBot="1" x14ac:dyDescent="0.3">
      <c r="A134" s="211"/>
      <c r="B134" s="212"/>
      <c r="C134" s="212"/>
      <c r="D134" s="212"/>
      <c r="E134" s="212"/>
      <c r="F134" s="212"/>
      <c r="G134" s="212"/>
      <c r="H134" s="213"/>
      <c r="I134" s="219"/>
      <c r="K134" s="145"/>
      <c r="L134" s="96"/>
    </row>
    <row r="135" spans="1:16" s="1" customFormat="1" ht="15" customHeight="1" outlineLevel="1" thickBot="1" x14ac:dyDescent="0.3">
      <c r="A135" s="54"/>
      <c r="B135" s="51">
        <f>SUM(B119:B134)</f>
        <v>0</v>
      </c>
      <c r="C135" s="52" t="s">
        <v>75</v>
      </c>
      <c r="D135" s="67"/>
      <c r="E135" s="68"/>
      <c r="F135" s="54"/>
      <c r="G135" s="54"/>
      <c r="H135" s="47"/>
      <c r="I135" s="47"/>
      <c r="K135" s="148"/>
      <c r="L135" s="100">
        <f>SUM(L119:L134)</f>
        <v>0</v>
      </c>
    </row>
    <row r="136" spans="1:16" ht="15" customHeight="1" outlineLevel="1" thickBot="1" x14ac:dyDescent="0.3">
      <c r="B136" s="95">
        <f>$L135</f>
        <v>0</v>
      </c>
      <c r="C136" s="55" t="s">
        <v>42</v>
      </c>
      <c r="D136" s="69"/>
      <c r="E136" s="70"/>
      <c r="J136" s="1"/>
      <c r="O136" s="1"/>
      <c r="P136" s="1"/>
    </row>
    <row r="137" spans="1:16" ht="15" customHeight="1" thickBot="1" x14ac:dyDescent="0.3">
      <c r="J137" s="1"/>
      <c r="O137" s="1"/>
      <c r="P137" s="1"/>
    </row>
    <row r="138" spans="1:16" ht="15" customHeight="1" outlineLevel="1" thickBot="1" x14ac:dyDescent="0.3">
      <c r="A138" s="229" t="s">
        <v>67</v>
      </c>
      <c r="B138" s="230"/>
      <c r="C138" s="230"/>
      <c r="D138" s="230"/>
      <c r="E138" s="230"/>
      <c r="F138" s="230"/>
      <c r="G138" s="230"/>
      <c r="H138" s="231"/>
      <c r="I138" s="220" t="s">
        <v>9</v>
      </c>
      <c r="J138" s="1"/>
      <c r="K138" s="147"/>
      <c r="L138" s="99"/>
      <c r="O138" s="1"/>
      <c r="P138" s="1"/>
    </row>
    <row r="139" spans="1:16" s="1" customFormat="1" ht="15" customHeight="1" outlineLevel="1" thickBot="1" x14ac:dyDescent="0.3">
      <c r="A139" s="62" t="s">
        <v>34</v>
      </c>
      <c r="B139" s="62" t="s">
        <v>35</v>
      </c>
      <c r="C139" s="62" t="s">
        <v>36</v>
      </c>
      <c r="D139" s="62" t="s">
        <v>37</v>
      </c>
      <c r="E139" s="62" t="s">
        <v>38</v>
      </c>
      <c r="F139" s="44" t="s">
        <v>39</v>
      </c>
      <c r="G139" s="66" t="s">
        <v>40</v>
      </c>
      <c r="H139" s="63" t="s">
        <v>41</v>
      </c>
      <c r="I139" s="221"/>
      <c r="K139" s="146"/>
      <c r="L139" s="97"/>
    </row>
    <row r="140" spans="1:16" s="1" customFormat="1" ht="15" customHeight="1" outlineLevel="1" x14ac:dyDescent="0.25">
      <c r="A140" s="64">
        <v>1</v>
      </c>
      <c r="B140" s="46"/>
      <c r="C140" s="46"/>
      <c r="D140" s="46"/>
      <c r="E140" s="46"/>
      <c r="F140" s="199"/>
      <c r="G140" s="199"/>
      <c r="H140" s="73"/>
      <c r="I140" s="221"/>
      <c r="K140" s="145">
        <f>((D140*E140)/10000)</f>
        <v>0</v>
      </c>
      <c r="L140" s="96">
        <f t="shared" ref="L140:L154" si="21">K140*B140</f>
        <v>0</v>
      </c>
    </row>
    <row r="141" spans="1:16" s="1" customFormat="1" ht="15" customHeight="1" outlineLevel="1" x14ac:dyDescent="0.25">
      <c r="A141" s="65">
        <f>+A140+1</f>
        <v>2</v>
      </c>
      <c r="B141" s="49"/>
      <c r="C141" s="49"/>
      <c r="D141" s="49"/>
      <c r="E141" s="49"/>
      <c r="F141" s="200"/>
      <c r="G141" s="200"/>
      <c r="H141" s="75"/>
      <c r="I141" s="221"/>
      <c r="J141" s="47"/>
      <c r="K141" s="145">
        <f t="shared" ref="K141:K154" si="22">((D141*E141)/10000)</f>
        <v>0</v>
      </c>
      <c r="L141" s="96">
        <f t="shared" si="21"/>
        <v>0</v>
      </c>
    </row>
    <row r="142" spans="1:16" s="1" customFormat="1" ht="15" customHeight="1" outlineLevel="1" x14ac:dyDescent="0.25">
      <c r="A142" s="65">
        <f t="shared" ref="A142:A154" si="23">+A141+1</f>
        <v>3</v>
      </c>
      <c r="B142" s="49"/>
      <c r="C142" s="49"/>
      <c r="D142" s="49"/>
      <c r="E142" s="49"/>
      <c r="F142" s="200"/>
      <c r="G142" s="200"/>
      <c r="H142" s="75"/>
      <c r="I142" s="221"/>
      <c r="J142" s="42"/>
      <c r="K142" s="145">
        <f t="shared" si="22"/>
        <v>0</v>
      </c>
      <c r="L142" s="96">
        <f t="shared" si="21"/>
        <v>0</v>
      </c>
    </row>
    <row r="143" spans="1:16" s="1" customFormat="1" ht="15" customHeight="1" outlineLevel="1" x14ac:dyDescent="0.25">
      <c r="A143" s="65">
        <f t="shared" si="23"/>
        <v>4</v>
      </c>
      <c r="B143" s="49"/>
      <c r="C143" s="49"/>
      <c r="D143" s="49"/>
      <c r="E143" s="49"/>
      <c r="F143" s="200"/>
      <c r="G143" s="200"/>
      <c r="H143" s="75"/>
      <c r="I143" s="221"/>
      <c r="J143" s="42"/>
      <c r="K143" s="145">
        <f t="shared" si="22"/>
        <v>0</v>
      </c>
      <c r="L143" s="96">
        <f t="shared" si="21"/>
        <v>0</v>
      </c>
    </row>
    <row r="144" spans="1:16" s="1" customFormat="1" ht="15" customHeight="1" outlineLevel="1" x14ac:dyDescent="0.25">
      <c r="A144" s="65">
        <f t="shared" si="23"/>
        <v>5</v>
      </c>
      <c r="B144" s="49"/>
      <c r="C144" s="49"/>
      <c r="D144" s="49"/>
      <c r="E144" s="49"/>
      <c r="F144" s="200"/>
      <c r="G144" s="200"/>
      <c r="H144" s="75"/>
      <c r="I144" s="221"/>
      <c r="J144" s="61"/>
      <c r="K144" s="145">
        <f t="shared" si="22"/>
        <v>0</v>
      </c>
      <c r="L144" s="96">
        <f t="shared" si="21"/>
        <v>0</v>
      </c>
    </row>
    <row r="145" spans="1:16" s="1" customFormat="1" ht="15" customHeight="1" outlineLevel="1" x14ac:dyDescent="0.25">
      <c r="A145" s="65">
        <f t="shared" si="23"/>
        <v>6</v>
      </c>
      <c r="B145" s="49"/>
      <c r="C145" s="49"/>
      <c r="D145" s="49"/>
      <c r="E145" s="49"/>
      <c r="F145" s="200"/>
      <c r="G145" s="200"/>
      <c r="H145" s="75"/>
      <c r="I145" s="221"/>
      <c r="J145" s="42"/>
      <c r="K145" s="145">
        <f t="shared" si="22"/>
        <v>0</v>
      </c>
      <c r="L145" s="96">
        <f t="shared" si="21"/>
        <v>0</v>
      </c>
    </row>
    <row r="146" spans="1:16" s="1" customFormat="1" ht="15" customHeight="1" outlineLevel="1" x14ac:dyDescent="0.25">
      <c r="A146" s="65">
        <f t="shared" si="23"/>
        <v>7</v>
      </c>
      <c r="B146" s="49"/>
      <c r="C146" s="49"/>
      <c r="D146" s="49"/>
      <c r="E146" s="49"/>
      <c r="F146" s="200"/>
      <c r="G146" s="200"/>
      <c r="H146" s="75"/>
      <c r="I146" s="221"/>
      <c r="K146" s="145">
        <f t="shared" si="22"/>
        <v>0</v>
      </c>
      <c r="L146" s="96">
        <f t="shared" si="21"/>
        <v>0</v>
      </c>
    </row>
    <row r="147" spans="1:16" s="1" customFormat="1" ht="15" customHeight="1" outlineLevel="1" x14ac:dyDescent="0.25">
      <c r="A147" s="65">
        <f t="shared" si="23"/>
        <v>8</v>
      </c>
      <c r="B147" s="49"/>
      <c r="C147" s="49"/>
      <c r="D147" s="49"/>
      <c r="E147" s="49"/>
      <c r="F147" s="200"/>
      <c r="G147" s="200"/>
      <c r="H147" s="75"/>
      <c r="I147" s="221"/>
      <c r="K147" s="145">
        <f t="shared" si="22"/>
        <v>0</v>
      </c>
      <c r="L147" s="96">
        <f t="shared" si="21"/>
        <v>0</v>
      </c>
    </row>
    <row r="148" spans="1:16" s="1" customFormat="1" ht="15" customHeight="1" outlineLevel="1" x14ac:dyDescent="0.25">
      <c r="A148" s="65">
        <f t="shared" si="23"/>
        <v>9</v>
      </c>
      <c r="B148" s="49"/>
      <c r="C148" s="49"/>
      <c r="D148" s="49"/>
      <c r="E148" s="49"/>
      <c r="F148" s="200"/>
      <c r="G148" s="200"/>
      <c r="H148" s="75"/>
      <c r="I148" s="221"/>
      <c r="K148" s="145">
        <f t="shared" si="22"/>
        <v>0</v>
      </c>
      <c r="L148" s="96">
        <f t="shared" si="21"/>
        <v>0</v>
      </c>
    </row>
    <row r="149" spans="1:16" s="47" customFormat="1" ht="15" customHeight="1" outlineLevel="1" x14ac:dyDescent="0.25">
      <c r="A149" s="65">
        <f t="shared" si="23"/>
        <v>10</v>
      </c>
      <c r="B149" s="49"/>
      <c r="C149" s="49"/>
      <c r="D149" s="49"/>
      <c r="E149" s="49"/>
      <c r="F149" s="200"/>
      <c r="G149" s="200"/>
      <c r="H149" s="75"/>
      <c r="I149" s="221"/>
      <c r="J149" s="1"/>
      <c r="K149" s="145">
        <f t="shared" si="22"/>
        <v>0</v>
      </c>
      <c r="L149" s="96">
        <f t="shared" si="21"/>
        <v>0</v>
      </c>
      <c r="O149" s="1"/>
      <c r="P149" s="1"/>
    </row>
    <row r="150" spans="1:16" ht="15" customHeight="1" outlineLevel="1" x14ac:dyDescent="0.25">
      <c r="A150" s="65">
        <f t="shared" si="23"/>
        <v>11</v>
      </c>
      <c r="B150" s="49"/>
      <c r="C150" s="49"/>
      <c r="D150" s="49"/>
      <c r="E150" s="49"/>
      <c r="F150" s="200"/>
      <c r="G150" s="200"/>
      <c r="H150" s="75"/>
      <c r="I150" s="221"/>
      <c r="J150" s="1"/>
      <c r="K150" s="145">
        <f t="shared" si="22"/>
        <v>0</v>
      </c>
      <c r="L150" s="96">
        <f t="shared" si="21"/>
        <v>0</v>
      </c>
      <c r="O150" s="1"/>
      <c r="P150" s="1"/>
    </row>
    <row r="151" spans="1:16" ht="15" customHeight="1" outlineLevel="1" x14ac:dyDescent="0.25">
      <c r="A151" s="65">
        <f t="shared" si="23"/>
        <v>12</v>
      </c>
      <c r="B151" s="49"/>
      <c r="C151" s="49"/>
      <c r="D151" s="49"/>
      <c r="E151" s="49"/>
      <c r="F151" s="200"/>
      <c r="G151" s="200"/>
      <c r="H151" s="75"/>
      <c r="I151" s="221"/>
      <c r="J151" s="1"/>
      <c r="K151" s="145">
        <f t="shared" si="22"/>
        <v>0</v>
      </c>
      <c r="L151" s="96">
        <f t="shared" si="21"/>
        <v>0</v>
      </c>
      <c r="O151" s="1"/>
      <c r="P151" s="1"/>
    </row>
    <row r="152" spans="1:16" ht="15" customHeight="1" outlineLevel="1" x14ac:dyDescent="0.25">
      <c r="A152" s="65">
        <f t="shared" si="23"/>
        <v>13</v>
      </c>
      <c r="B152" s="49"/>
      <c r="C152" s="49"/>
      <c r="D152" s="49"/>
      <c r="E152" s="49"/>
      <c r="F152" s="200"/>
      <c r="G152" s="200"/>
      <c r="H152" s="75"/>
      <c r="I152" s="221"/>
      <c r="J152" s="1"/>
      <c r="K152" s="145">
        <f t="shared" si="22"/>
        <v>0</v>
      </c>
      <c r="L152" s="96">
        <f t="shared" si="21"/>
        <v>0</v>
      </c>
      <c r="O152" s="1"/>
      <c r="P152" s="1"/>
    </row>
    <row r="153" spans="1:16" ht="15" customHeight="1" outlineLevel="1" x14ac:dyDescent="0.25">
      <c r="A153" s="65">
        <f t="shared" si="23"/>
        <v>14</v>
      </c>
      <c r="B153" s="49"/>
      <c r="C153" s="49"/>
      <c r="D153" s="49"/>
      <c r="E153" s="49"/>
      <c r="F153" s="200"/>
      <c r="G153" s="200"/>
      <c r="H153" s="75"/>
      <c r="I153" s="221"/>
      <c r="J153" s="1"/>
      <c r="K153" s="145">
        <f t="shared" si="22"/>
        <v>0</v>
      </c>
      <c r="L153" s="96">
        <f t="shared" si="21"/>
        <v>0</v>
      </c>
      <c r="O153" s="1"/>
      <c r="P153" s="1"/>
    </row>
    <row r="154" spans="1:16" ht="15" customHeight="1" outlineLevel="1" x14ac:dyDescent="0.25">
      <c r="A154" s="65">
        <f t="shared" si="23"/>
        <v>15</v>
      </c>
      <c r="B154" s="49"/>
      <c r="C154" s="49"/>
      <c r="D154" s="49"/>
      <c r="E154" s="49"/>
      <c r="F154" s="201"/>
      <c r="G154" s="201"/>
      <c r="H154" s="75"/>
      <c r="I154" s="221"/>
      <c r="J154" s="1"/>
      <c r="K154" s="145">
        <f t="shared" si="22"/>
        <v>0</v>
      </c>
      <c r="L154" s="96">
        <f t="shared" si="21"/>
        <v>0</v>
      </c>
      <c r="O154" s="1"/>
      <c r="P154" s="1"/>
    </row>
    <row r="155" spans="1:16" s="1" customFormat="1" ht="15" customHeight="1" outlineLevel="1" thickBot="1" x14ac:dyDescent="0.3">
      <c r="A155" s="214"/>
      <c r="B155" s="215"/>
      <c r="C155" s="215"/>
      <c r="D155" s="215"/>
      <c r="E155" s="215"/>
      <c r="F155" s="215"/>
      <c r="G155" s="215"/>
      <c r="H155" s="216"/>
      <c r="I155" s="222"/>
      <c r="K155" s="145"/>
      <c r="L155" s="96"/>
    </row>
    <row r="156" spans="1:16" s="1" customFormat="1" ht="15" customHeight="1" outlineLevel="1" thickBot="1" x14ac:dyDescent="0.3">
      <c r="A156" s="32"/>
      <c r="B156" s="51">
        <f>SUM(B140:B155)</f>
        <v>0</v>
      </c>
      <c r="C156" s="52" t="s">
        <v>80</v>
      </c>
      <c r="D156" s="53"/>
      <c r="E156" s="32"/>
      <c r="F156" s="32"/>
      <c r="G156" s="32"/>
      <c r="K156" s="145"/>
      <c r="L156" s="98">
        <f>SUM(L140:L155)</f>
        <v>0</v>
      </c>
    </row>
    <row r="157" spans="1:16" s="1" customFormat="1" ht="15" customHeight="1" outlineLevel="1" thickBot="1" x14ac:dyDescent="0.3">
      <c r="A157" s="32"/>
      <c r="B157" s="44">
        <f>$L156</f>
        <v>0</v>
      </c>
      <c r="C157" s="55" t="s">
        <v>42</v>
      </c>
      <c r="D157" s="56"/>
      <c r="E157" s="32"/>
      <c r="F157" s="32"/>
      <c r="G157" s="32"/>
      <c r="K157" s="145"/>
      <c r="L157" s="96"/>
    </row>
    <row r="158" spans="1:16" s="1" customFormat="1" ht="15" customHeight="1" thickBot="1" x14ac:dyDescent="0.3">
      <c r="A158" s="41"/>
      <c r="B158" s="42"/>
      <c r="C158" s="42"/>
      <c r="D158" s="41"/>
      <c r="E158" s="41"/>
      <c r="F158" s="41"/>
      <c r="G158" s="41"/>
      <c r="H158" s="42"/>
      <c r="I158" s="42"/>
      <c r="K158" s="146"/>
      <c r="L158" s="97"/>
    </row>
    <row r="159" spans="1:16" s="1" customFormat="1" ht="15" customHeight="1" outlineLevel="1" thickBot="1" x14ac:dyDescent="0.3">
      <c r="A159" s="226" t="s">
        <v>51</v>
      </c>
      <c r="B159" s="227"/>
      <c r="C159" s="227"/>
      <c r="D159" s="227"/>
      <c r="E159" s="227"/>
      <c r="F159" s="227"/>
      <c r="G159" s="227"/>
      <c r="H159" s="228"/>
      <c r="I159" s="220" t="s">
        <v>9</v>
      </c>
      <c r="K159" s="146"/>
      <c r="L159" s="97"/>
    </row>
    <row r="160" spans="1:16" s="1" customFormat="1" ht="15" customHeight="1" outlineLevel="1" thickBot="1" x14ac:dyDescent="0.3">
      <c r="A160" s="66" t="s">
        <v>34</v>
      </c>
      <c r="B160" s="66" t="s">
        <v>35</v>
      </c>
      <c r="C160" s="71" t="s">
        <v>36</v>
      </c>
      <c r="D160" s="66" t="s">
        <v>37</v>
      </c>
      <c r="E160" s="66" t="s">
        <v>38</v>
      </c>
      <c r="F160" s="66" t="s">
        <v>39</v>
      </c>
      <c r="G160" s="66" t="s">
        <v>40</v>
      </c>
      <c r="H160" s="63" t="s">
        <v>41</v>
      </c>
      <c r="I160" s="221"/>
      <c r="K160" s="146"/>
      <c r="L160" s="97"/>
    </row>
    <row r="161" spans="1:16" s="1" customFormat="1" ht="15" customHeight="1" outlineLevel="1" x14ac:dyDescent="0.25">
      <c r="A161" s="64">
        <v>1</v>
      </c>
      <c r="B161" s="46"/>
      <c r="C161" s="46"/>
      <c r="D161" s="46"/>
      <c r="E161" s="46"/>
      <c r="F161" s="199"/>
      <c r="G161" s="199"/>
      <c r="H161" s="73"/>
      <c r="I161" s="221"/>
      <c r="K161" s="145">
        <f t="shared" ref="K161:K175" si="24">((D161*E161)/10000)</f>
        <v>0</v>
      </c>
      <c r="L161" s="96">
        <f t="shared" ref="L161:L175" si="25">K161*B161</f>
        <v>0</v>
      </c>
    </row>
    <row r="162" spans="1:16" s="1" customFormat="1" ht="15" customHeight="1" outlineLevel="1" x14ac:dyDescent="0.25">
      <c r="A162" s="65">
        <f>+A161+1</f>
        <v>2</v>
      </c>
      <c r="B162" s="49"/>
      <c r="C162" s="49"/>
      <c r="D162" s="49"/>
      <c r="E162" s="49"/>
      <c r="F162" s="200"/>
      <c r="G162" s="200"/>
      <c r="H162" s="75"/>
      <c r="I162" s="221"/>
      <c r="K162" s="145">
        <f t="shared" si="24"/>
        <v>0</v>
      </c>
      <c r="L162" s="96">
        <f t="shared" si="25"/>
        <v>0</v>
      </c>
    </row>
    <row r="163" spans="1:16" s="1" customFormat="1" ht="15" customHeight="1" outlineLevel="1" x14ac:dyDescent="0.25">
      <c r="A163" s="65">
        <f>+A162+1</f>
        <v>3</v>
      </c>
      <c r="B163" s="49"/>
      <c r="C163" s="49"/>
      <c r="D163" s="49"/>
      <c r="E163" s="49"/>
      <c r="F163" s="200"/>
      <c r="G163" s="200"/>
      <c r="H163" s="75"/>
      <c r="I163" s="221"/>
      <c r="K163" s="145">
        <f t="shared" si="24"/>
        <v>0</v>
      </c>
      <c r="L163" s="96">
        <f t="shared" si="25"/>
        <v>0</v>
      </c>
    </row>
    <row r="164" spans="1:16" s="1" customFormat="1" ht="15" customHeight="1" outlineLevel="1" x14ac:dyDescent="0.25">
      <c r="A164" s="65">
        <f t="shared" ref="A164:A175" si="26">+A163+1</f>
        <v>4</v>
      </c>
      <c r="B164" s="49"/>
      <c r="C164" s="49"/>
      <c r="D164" s="49"/>
      <c r="E164" s="49"/>
      <c r="F164" s="200"/>
      <c r="G164" s="200"/>
      <c r="H164" s="75"/>
      <c r="I164" s="221"/>
      <c r="J164" s="42"/>
      <c r="K164" s="145">
        <f t="shared" si="24"/>
        <v>0</v>
      </c>
      <c r="L164" s="96">
        <f t="shared" si="25"/>
        <v>0</v>
      </c>
    </row>
    <row r="165" spans="1:16" s="1" customFormat="1" ht="15" customHeight="1" outlineLevel="1" x14ac:dyDescent="0.25">
      <c r="A165" s="65">
        <f t="shared" si="26"/>
        <v>5</v>
      </c>
      <c r="B165" s="49"/>
      <c r="C165" s="49"/>
      <c r="D165" s="49"/>
      <c r="E165" s="49"/>
      <c r="F165" s="200"/>
      <c r="G165" s="200"/>
      <c r="H165" s="75"/>
      <c r="I165" s="221"/>
      <c r="J165" s="42"/>
      <c r="K165" s="145">
        <f t="shared" si="24"/>
        <v>0</v>
      </c>
      <c r="L165" s="96">
        <f t="shared" si="25"/>
        <v>0</v>
      </c>
    </row>
    <row r="166" spans="1:16" s="1" customFormat="1" ht="15" customHeight="1" outlineLevel="1" x14ac:dyDescent="0.25">
      <c r="A166" s="65">
        <f t="shared" si="26"/>
        <v>6</v>
      </c>
      <c r="B166" s="49"/>
      <c r="C166" s="49"/>
      <c r="D166" s="49"/>
      <c r="E166" s="49"/>
      <c r="F166" s="200"/>
      <c r="G166" s="200"/>
      <c r="H166" s="75"/>
      <c r="I166" s="221"/>
      <c r="J166" s="42"/>
      <c r="K166" s="145">
        <f t="shared" si="24"/>
        <v>0</v>
      </c>
      <c r="L166" s="96">
        <f t="shared" si="25"/>
        <v>0</v>
      </c>
    </row>
    <row r="167" spans="1:16" s="1" customFormat="1" ht="15" customHeight="1" outlineLevel="1" x14ac:dyDescent="0.25">
      <c r="A167" s="65">
        <f t="shared" si="26"/>
        <v>7</v>
      </c>
      <c r="B167" s="49"/>
      <c r="C167" s="49"/>
      <c r="D167" s="49"/>
      <c r="E167" s="49"/>
      <c r="F167" s="200"/>
      <c r="G167" s="200"/>
      <c r="H167" s="75"/>
      <c r="I167" s="221"/>
      <c r="K167" s="145">
        <f t="shared" si="24"/>
        <v>0</v>
      </c>
      <c r="L167" s="96">
        <f t="shared" si="25"/>
        <v>0</v>
      </c>
    </row>
    <row r="168" spans="1:16" s="1" customFormat="1" ht="15" customHeight="1" outlineLevel="1" x14ac:dyDescent="0.25">
      <c r="A168" s="65">
        <f t="shared" si="26"/>
        <v>8</v>
      </c>
      <c r="B168" s="49"/>
      <c r="C168" s="49"/>
      <c r="D168" s="49"/>
      <c r="E168" s="49"/>
      <c r="F168" s="200"/>
      <c r="G168" s="200"/>
      <c r="H168" s="75"/>
      <c r="I168" s="221"/>
      <c r="K168" s="145">
        <f t="shared" si="24"/>
        <v>0</v>
      </c>
      <c r="L168" s="96">
        <f t="shared" si="25"/>
        <v>0</v>
      </c>
    </row>
    <row r="169" spans="1:16" s="1" customFormat="1" ht="15" customHeight="1" outlineLevel="1" x14ac:dyDescent="0.25">
      <c r="A169" s="65">
        <f t="shared" si="26"/>
        <v>9</v>
      </c>
      <c r="B169" s="49"/>
      <c r="C169" s="49"/>
      <c r="D169" s="49"/>
      <c r="E169" s="49"/>
      <c r="F169" s="200"/>
      <c r="G169" s="200"/>
      <c r="H169" s="75"/>
      <c r="I169" s="221"/>
      <c r="K169" s="145">
        <f t="shared" si="24"/>
        <v>0</v>
      </c>
      <c r="L169" s="96">
        <f t="shared" si="25"/>
        <v>0</v>
      </c>
      <c r="O169" s="42"/>
      <c r="P169" s="42"/>
    </row>
    <row r="170" spans="1:16" s="1" customFormat="1" ht="15" customHeight="1" outlineLevel="1" x14ac:dyDescent="0.25">
      <c r="A170" s="65">
        <f t="shared" si="26"/>
        <v>10</v>
      </c>
      <c r="B170" s="49"/>
      <c r="C170" s="49"/>
      <c r="D170" s="49"/>
      <c r="E170" s="49"/>
      <c r="F170" s="200"/>
      <c r="G170" s="200"/>
      <c r="H170" s="75"/>
      <c r="I170" s="221"/>
      <c r="K170" s="145">
        <f t="shared" si="24"/>
        <v>0</v>
      </c>
      <c r="L170" s="96">
        <f t="shared" si="25"/>
        <v>0</v>
      </c>
      <c r="O170" s="42"/>
      <c r="P170" s="42"/>
    </row>
    <row r="171" spans="1:16" s="1" customFormat="1" ht="15" customHeight="1" outlineLevel="1" x14ac:dyDescent="0.25">
      <c r="A171" s="65">
        <f t="shared" si="26"/>
        <v>11</v>
      </c>
      <c r="B171" s="49"/>
      <c r="C171" s="49"/>
      <c r="D171" s="49"/>
      <c r="E171" s="49"/>
      <c r="F171" s="200"/>
      <c r="G171" s="200"/>
      <c r="H171" s="75"/>
      <c r="I171" s="221"/>
      <c r="K171" s="145">
        <f t="shared" si="24"/>
        <v>0</v>
      </c>
      <c r="L171" s="96">
        <f t="shared" si="25"/>
        <v>0</v>
      </c>
      <c r="O171" s="42"/>
      <c r="P171" s="42"/>
    </row>
    <row r="172" spans="1:16" s="1" customFormat="1" ht="15" customHeight="1" outlineLevel="1" x14ac:dyDescent="0.25">
      <c r="A172" s="65">
        <f t="shared" si="26"/>
        <v>12</v>
      </c>
      <c r="B172" s="49"/>
      <c r="C172" s="49"/>
      <c r="D172" s="49"/>
      <c r="E172" s="49"/>
      <c r="F172" s="200"/>
      <c r="G172" s="200"/>
      <c r="H172" s="75"/>
      <c r="I172" s="221"/>
      <c r="K172" s="145">
        <f t="shared" si="24"/>
        <v>0</v>
      </c>
      <c r="L172" s="96">
        <f t="shared" si="25"/>
        <v>0</v>
      </c>
      <c r="O172" s="42"/>
      <c r="P172" s="42"/>
    </row>
    <row r="173" spans="1:16" s="1" customFormat="1" ht="15" customHeight="1" outlineLevel="1" x14ac:dyDescent="0.25">
      <c r="A173" s="65">
        <f t="shared" si="26"/>
        <v>13</v>
      </c>
      <c r="B173" s="49"/>
      <c r="C173" s="49"/>
      <c r="D173" s="49"/>
      <c r="E173" s="49"/>
      <c r="F173" s="200"/>
      <c r="G173" s="200"/>
      <c r="H173" s="75"/>
      <c r="I173" s="221"/>
      <c r="K173" s="145">
        <f t="shared" si="24"/>
        <v>0</v>
      </c>
      <c r="L173" s="96">
        <f t="shared" si="25"/>
        <v>0</v>
      </c>
      <c r="O173" s="42"/>
      <c r="P173" s="42"/>
    </row>
    <row r="174" spans="1:16" s="1" customFormat="1" ht="15" customHeight="1" outlineLevel="1" x14ac:dyDescent="0.25">
      <c r="A174" s="65">
        <f t="shared" si="26"/>
        <v>14</v>
      </c>
      <c r="B174" s="49"/>
      <c r="C174" s="49"/>
      <c r="D174" s="49"/>
      <c r="E174" s="49"/>
      <c r="F174" s="200"/>
      <c r="G174" s="200"/>
      <c r="H174" s="75"/>
      <c r="I174" s="221"/>
      <c r="K174" s="145">
        <f t="shared" si="24"/>
        <v>0</v>
      </c>
      <c r="L174" s="96">
        <f t="shared" si="25"/>
        <v>0</v>
      </c>
      <c r="O174" s="42"/>
      <c r="P174" s="42"/>
    </row>
    <row r="175" spans="1:16" s="1" customFormat="1" ht="15" customHeight="1" outlineLevel="1" x14ac:dyDescent="0.25">
      <c r="A175" s="65">
        <f t="shared" si="26"/>
        <v>15</v>
      </c>
      <c r="B175" s="49"/>
      <c r="C175" s="49"/>
      <c r="D175" s="49"/>
      <c r="E175" s="49"/>
      <c r="F175" s="201"/>
      <c r="G175" s="201"/>
      <c r="H175" s="75"/>
      <c r="I175" s="221"/>
      <c r="K175" s="145">
        <f t="shared" si="24"/>
        <v>0</v>
      </c>
      <c r="L175" s="96">
        <f t="shared" si="25"/>
        <v>0</v>
      </c>
      <c r="O175" s="42"/>
      <c r="P175" s="42"/>
    </row>
    <row r="176" spans="1:16" s="1" customFormat="1" ht="15" customHeight="1" outlineLevel="1" thickBot="1" x14ac:dyDescent="0.3">
      <c r="A176" s="214"/>
      <c r="B176" s="215"/>
      <c r="C176" s="215"/>
      <c r="D176" s="215"/>
      <c r="E176" s="215"/>
      <c r="F176" s="215"/>
      <c r="G176" s="215"/>
      <c r="H176" s="216"/>
      <c r="I176" s="222"/>
      <c r="K176" s="145"/>
      <c r="L176" s="96"/>
    </row>
    <row r="177" spans="1:12" s="1" customFormat="1" ht="15" customHeight="1" outlineLevel="1" thickBot="1" x14ac:dyDescent="0.3">
      <c r="A177" s="54"/>
      <c r="B177" s="51">
        <f>SUM(B161:B176)</f>
        <v>0</v>
      </c>
      <c r="C177" s="52" t="s">
        <v>77</v>
      </c>
      <c r="D177" s="67"/>
      <c r="E177" s="68"/>
      <c r="F177" s="54"/>
      <c r="G177" s="54"/>
      <c r="H177" s="47"/>
      <c r="I177" s="47"/>
      <c r="K177" s="148"/>
      <c r="L177" s="100">
        <f>SUM(L161:L176)</f>
        <v>0</v>
      </c>
    </row>
    <row r="178" spans="1:12" s="1" customFormat="1" ht="15" customHeight="1" outlineLevel="1" thickBot="1" x14ac:dyDescent="0.3">
      <c r="A178" s="54"/>
      <c r="B178" s="95">
        <f>$L177</f>
        <v>0</v>
      </c>
      <c r="C178" s="55" t="s">
        <v>42</v>
      </c>
      <c r="D178" s="69"/>
      <c r="E178" s="70"/>
      <c r="F178" s="41"/>
      <c r="G178" s="54"/>
      <c r="H178" s="47"/>
      <c r="I178" s="47"/>
      <c r="K178" s="148"/>
      <c r="L178" s="101"/>
    </row>
    <row r="179" spans="1:12" s="1" customFormat="1" ht="15" customHeight="1" thickBot="1" x14ac:dyDescent="0.3">
      <c r="A179" s="54"/>
      <c r="B179" s="47"/>
      <c r="C179" s="47"/>
      <c r="D179" s="54"/>
      <c r="E179" s="54"/>
      <c r="F179" s="54"/>
      <c r="G179" s="54"/>
      <c r="H179" s="47"/>
      <c r="I179" s="47"/>
      <c r="K179" s="148"/>
      <c r="L179" s="101"/>
    </row>
    <row r="180" spans="1:12" s="1" customFormat="1" ht="15" customHeight="1" outlineLevel="1" thickBot="1" x14ac:dyDescent="0.3">
      <c r="A180" s="226" t="s">
        <v>123</v>
      </c>
      <c r="B180" s="227"/>
      <c r="C180" s="227"/>
      <c r="D180" s="227"/>
      <c r="E180" s="227"/>
      <c r="F180" s="227"/>
      <c r="G180" s="227"/>
      <c r="H180" s="228"/>
      <c r="I180" s="232" t="s">
        <v>10</v>
      </c>
      <c r="K180" s="146"/>
      <c r="L180" s="97"/>
    </row>
    <row r="181" spans="1:12" s="1" customFormat="1" ht="15" customHeight="1" outlineLevel="1" thickBot="1" x14ac:dyDescent="0.3">
      <c r="A181" s="66" t="s">
        <v>34</v>
      </c>
      <c r="B181" s="66" t="s">
        <v>35</v>
      </c>
      <c r="C181" s="71" t="s">
        <v>36</v>
      </c>
      <c r="D181" s="66" t="s">
        <v>37</v>
      </c>
      <c r="E181" s="66" t="s">
        <v>38</v>
      </c>
      <c r="F181" s="66" t="s">
        <v>39</v>
      </c>
      <c r="G181" s="66" t="s">
        <v>40</v>
      </c>
      <c r="H181" s="63" t="s">
        <v>41</v>
      </c>
      <c r="I181" s="233"/>
      <c r="K181" s="146"/>
      <c r="L181" s="97"/>
    </row>
    <row r="182" spans="1:12" s="1" customFormat="1" ht="15" customHeight="1" outlineLevel="1" x14ac:dyDescent="0.25">
      <c r="A182" s="64">
        <v>1</v>
      </c>
      <c r="B182" s="46"/>
      <c r="C182" s="46"/>
      <c r="D182" s="46"/>
      <c r="E182" s="46"/>
      <c r="F182" s="199"/>
      <c r="G182" s="199"/>
      <c r="H182" s="73"/>
      <c r="I182" s="233"/>
      <c r="K182" s="145">
        <f>((D182*E182)/10000)</f>
        <v>0</v>
      </c>
      <c r="L182" s="96">
        <f>K182*B182</f>
        <v>0</v>
      </c>
    </row>
    <row r="183" spans="1:12" s="1" customFormat="1" ht="15" customHeight="1" outlineLevel="1" x14ac:dyDescent="0.25">
      <c r="A183" s="65">
        <f>+A182+1</f>
        <v>2</v>
      </c>
      <c r="B183" s="49"/>
      <c r="C183" s="49"/>
      <c r="D183" s="49"/>
      <c r="E183" s="49"/>
      <c r="F183" s="200"/>
      <c r="G183" s="200"/>
      <c r="H183" s="75"/>
      <c r="I183" s="233"/>
      <c r="J183" s="47"/>
      <c r="K183" s="145">
        <f>((D183*E183)/10000)</f>
        <v>0</v>
      </c>
      <c r="L183" s="96">
        <f>K183*B183</f>
        <v>0</v>
      </c>
    </row>
    <row r="184" spans="1:12" s="1" customFormat="1" ht="15" customHeight="1" outlineLevel="1" x14ac:dyDescent="0.25">
      <c r="A184" s="65">
        <f t="shared" ref="A184:A196" si="27">+A183+1</f>
        <v>3</v>
      </c>
      <c r="B184" s="49"/>
      <c r="C184" s="49"/>
      <c r="D184" s="49"/>
      <c r="E184" s="49"/>
      <c r="F184" s="200"/>
      <c r="G184" s="200"/>
      <c r="H184" s="75"/>
      <c r="I184" s="233"/>
      <c r="J184" s="47"/>
      <c r="K184" s="145">
        <f>((D184*E184)/10000)</f>
        <v>0</v>
      </c>
      <c r="L184" s="96">
        <f>K184*B184</f>
        <v>0</v>
      </c>
    </row>
    <row r="185" spans="1:12" s="1" customFormat="1" ht="15" customHeight="1" outlineLevel="1" x14ac:dyDescent="0.25">
      <c r="A185" s="65">
        <f t="shared" si="27"/>
        <v>4</v>
      </c>
      <c r="B185" s="49"/>
      <c r="C185" s="49"/>
      <c r="D185" s="49"/>
      <c r="E185" s="49"/>
      <c r="F185" s="200"/>
      <c r="G185" s="200"/>
      <c r="H185" s="75"/>
      <c r="I185" s="233"/>
      <c r="J185" s="47"/>
      <c r="K185" s="145">
        <f>((D185*E185)/10000)</f>
        <v>0</v>
      </c>
      <c r="L185" s="96">
        <f>K185*B185</f>
        <v>0</v>
      </c>
    </row>
    <row r="186" spans="1:12" s="1" customFormat="1" ht="15" customHeight="1" outlineLevel="1" x14ac:dyDescent="0.25">
      <c r="A186" s="65">
        <f t="shared" si="27"/>
        <v>5</v>
      </c>
      <c r="B186" s="49"/>
      <c r="C186" s="49"/>
      <c r="D186" s="49"/>
      <c r="E186" s="49"/>
      <c r="F186" s="200"/>
      <c r="G186" s="200"/>
      <c r="H186" s="75"/>
      <c r="I186" s="233"/>
      <c r="J186" s="42"/>
      <c r="K186" s="145">
        <f>((D186*E186)/10000)</f>
        <v>0</v>
      </c>
      <c r="L186" s="96">
        <f>K186*B186</f>
        <v>0</v>
      </c>
    </row>
    <row r="187" spans="1:12" s="1" customFormat="1" ht="15" customHeight="1" outlineLevel="1" x14ac:dyDescent="0.25">
      <c r="A187" s="65">
        <f t="shared" si="27"/>
        <v>6</v>
      </c>
      <c r="B187" s="49"/>
      <c r="C187" s="49"/>
      <c r="D187" s="49"/>
      <c r="E187" s="49"/>
      <c r="F187" s="200"/>
      <c r="G187" s="200"/>
      <c r="H187" s="75"/>
      <c r="I187" s="233"/>
      <c r="J187" s="42"/>
      <c r="K187" s="145">
        <f t="shared" ref="K187:K190" si="28">((D187*E187)/10000)</f>
        <v>0</v>
      </c>
      <c r="L187" s="96">
        <f t="shared" ref="L187:L190" si="29">K187*B187</f>
        <v>0</v>
      </c>
    </row>
    <row r="188" spans="1:12" s="1" customFormat="1" ht="15" customHeight="1" outlineLevel="1" x14ac:dyDescent="0.25">
      <c r="A188" s="65">
        <f t="shared" si="27"/>
        <v>7</v>
      </c>
      <c r="B188" s="49"/>
      <c r="C188" s="49"/>
      <c r="D188" s="49"/>
      <c r="E188" s="49"/>
      <c r="F188" s="200"/>
      <c r="G188" s="200"/>
      <c r="H188" s="75"/>
      <c r="I188" s="233"/>
      <c r="J188" s="42"/>
      <c r="K188" s="145">
        <f t="shared" si="28"/>
        <v>0</v>
      </c>
      <c r="L188" s="96">
        <f t="shared" si="29"/>
        <v>0</v>
      </c>
    </row>
    <row r="189" spans="1:12" s="1" customFormat="1" ht="15" customHeight="1" outlineLevel="1" x14ac:dyDescent="0.25">
      <c r="A189" s="65">
        <f t="shared" si="27"/>
        <v>8</v>
      </c>
      <c r="B189" s="49"/>
      <c r="C189" s="49"/>
      <c r="D189" s="49"/>
      <c r="E189" s="49"/>
      <c r="F189" s="200"/>
      <c r="G189" s="200"/>
      <c r="H189" s="75"/>
      <c r="I189" s="233"/>
      <c r="J189" s="42"/>
      <c r="K189" s="145">
        <f t="shared" si="28"/>
        <v>0</v>
      </c>
      <c r="L189" s="96">
        <f t="shared" si="29"/>
        <v>0</v>
      </c>
    </row>
    <row r="190" spans="1:12" s="1" customFormat="1" ht="15" customHeight="1" outlineLevel="1" x14ac:dyDescent="0.25">
      <c r="A190" s="65">
        <f t="shared" si="27"/>
        <v>9</v>
      </c>
      <c r="B190" s="49"/>
      <c r="C190" s="49"/>
      <c r="D190" s="49"/>
      <c r="E190" s="49"/>
      <c r="F190" s="200"/>
      <c r="G190" s="200"/>
      <c r="H190" s="75"/>
      <c r="I190" s="233"/>
      <c r="J190" s="42"/>
      <c r="K190" s="145">
        <f t="shared" si="28"/>
        <v>0</v>
      </c>
      <c r="L190" s="96">
        <f t="shared" si="29"/>
        <v>0</v>
      </c>
    </row>
    <row r="191" spans="1:12" s="1" customFormat="1" ht="15" customHeight="1" outlineLevel="1" x14ac:dyDescent="0.25">
      <c r="A191" s="65">
        <f t="shared" si="27"/>
        <v>10</v>
      </c>
      <c r="B191" s="49"/>
      <c r="C191" s="49"/>
      <c r="D191" s="49"/>
      <c r="E191" s="49"/>
      <c r="F191" s="200"/>
      <c r="G191" s="200"/>
      <c r="H191" s="75"/>
      <c r="I191" s="233"/>
      <c r="J191" s="42"/>
      <c r="K191" s="145">
        <f>((D191*E191)/10000)</f>
        <v>0</v>
      </c>
      <c r="L191" s="96">
        <f>K191*B191</f>
        <v>0</v>
      </c>
    </row>
    <row r="192" spans="1:12" s="1" customFormat="1" ht="15" customHeight="1" outlineLevel="1" x14ac:dyDescent="0.25">
      <c r="A192" s="65">
        <f t="shared" si="27"/>
        <v>11</v>
      </c>
      <c r="B192" s="49"/>
      <c r="C192" s="49"/>
      <c r="D192" s="49"/>
      <c r="E192" s="49"/>
      <c r="F192" s="200"/>
      <c r="G192" s="200"/>
      <c r="H192" s="75"/>
      <c r="I192" s="233"/>
      <c r="K192" s="145">
        <f>((D192*E192)/10000)</f>
        <v>0</v>
      </c>
      <c r="L192" s="96">
        <f>K192*B192</f>
        <v>0</v>
      </c>
    </row>
    <row r="193" spans="1:16" s="1" customFormat="1" ht="15" customHeight="1" outlineLevel="1" x14ac:dyDescent="0.25">
      <c r="A193" s="65">
        <f t="shared" si="27"/>
        <v>12</v>
      </c>
      <c r="B193" s="49"/>
      <c r="C193" s="49"/>
      <c r="D193" s="49"/>
      <c r="E193" s="49"/>
      <c r="F193" s="200"/>
      <c r="G193" s="200"/>
      <c r="H193" s="75"/>
      <c r="I193" s="233"/>
      <c r="K193" s="145">
        <f>((D193*E193)/10000)</f>
        <v>0</v>
      </c>
      <c r="L193" s="96">
        <f>K193*B193</f>
        <v>0</v>
      </c>
    </row>
    <row r="194" spans="1:16" s="1" customFormat="1" ht="15" customHeight="1" outlineLevel="1" x14ac:dyDescent="0.25">
      <c r="A194" s="65">
        <f t="shared" si="27"/>
        <v>13</v>
      </c>
      <c r="B194" s="49"/>
      <c r="C194" s="49"/>
      <c r="D194" s="49"/>
      <c r="E194" s="49"/>
      <c r="F194" s="200"/>
      <c r="G194" s="200"/>
      <c r="H194" s="75"/>
      <c r="I194" s="233"/>
      <c r="K194" s="145">
        <f>((D194*E194)/10000)</f>
        <v>0</v>
      </c>
      <c r="L194" s="96">
        <f>K194*B194</f>
        <v>0</v>
      </c>
    </row>
    <row r="195" spans="1:16" s="47" customFormat="1" ht="15" customHeight="1" outlineLevel="1" x14ac:dyDescent="0.25">
      <c r="A195" s="65">
        <f t="shared" si="27"/>
        <v>14</v>
      </c>
      <c r="B195" s="49"/>
      <c r="C195" s="49"/>
      <c r="D195" s="49"/>
      <c r="E195" s="49"/>
      <c r="F195" s="200"/>
      <c r="G195" s="200"/>
      <c r="H195" s="75"/>
      <c r="I195" s="233"/>
      <c r="J195" s="1"/>
      <c r="K195" s="145">
        <f t="shared" ref="K195:K196" si="30">((D195*E195)/10000)</f>
        <v>0</v>
      </c>
      <c r="L195" s="96">
        <f t="shared" ref="L195:L196" si="31">K195*B195</f>
        <v>0</v>
      </c>
      <c r="O195" s="1"/>
      <c r="P195" s="1"/>
    </row>
    <row r="196" spans="1:16" s="47" customFormat="1" ht="15" customHeight="1" outlineLevel="1" x14ac:dyDescent="0.25">
      <c r="A196" s="65">
        <f t="shared" si="27"/>
        <v>15</v>
      </c>
      <c r="B196" s="49"/>
      <c r="C196" s="49"/>
      <c r="D196" s="49"/>
      <c r="E196" s="49"/>
      <c r="F196" s="201"/>
      <c r="G196" s="201"/>
      <c r="H196" s="75"/>
      <c r="I196" s="233"/>
      <c r="J196" s="1"/>
      <c r="K196" s="145">
        <f t="shared" si="30"/>
        <v>0</v>
      </c>
      <c r="L196" s="96">
        <f t="shared" si="31"/>
        <v>0</v>
      </c>
      <c r="O196" s="1"/>
      <c r="P196" s="1"/>
    </row>
    <row r="197" spans="1:16" s="47" customFormat="1" ht="15" customHeight="1" outlineLevel="1" thickBot="1" x14ac:dyDescent="0.3">
      <c r="A197" s="205"/>
      <c r="B197" s="206"/>
      <c r="C197" s="206"/>
      <c r="D197" s="206"/>
      <c r="E197" s="206"/>
      <c r="F197" s="206"/>
      <c r="G197" s="206"/>
      <c r="H197" s="207"/>
      <c r="I197" s="234"/>
      <c r="J197" s="1"/>
      <c r="K197" s="145"/>
      <c r="L197" s="96"/>
      <c r="O197" s="1"/>
      <c r="P197" s="1"/>
    </row>
    <row r="198" spans="1:16" s="47" customFormat="1" ht="15" customHeight="1" outlineLevel="1" thickBot="1" x14ac:dyDescent="0.3">
      <c r="A198" s="54"/>
      <c r="B198" s="51">
        <f>SUM(B182:B197)</f>
        <v>0</v>
      </c>
      <c r="C198" s="52" t="s">
        <v>78</v>
      </c>
      <c r="D198" s="67"/>
      <c r="E198" s="68"/>
      <c r="F198" s="54"/>
      <c r="G198" s="54"/>
      <c r="J198" s="1"/>
      <c r="K198" s="148"/>
      <c r="L198" s="100">
        <f>SUM(L182:L197)</f>
        <v>0</v>
      </c>
      <c r="O198" s="1"/>
      <c r="P198" s="1"/>
    </row>
    <row r="199" spans="1:16" s="47" customFormat="1" ht="15" customHeight="1" outlineLevel="1" thickBot="1" x14ac:dyDescent="0.3">
      <c r="A199" s="54"/>
      <c r="B199" s="95">
        <f>$L198</f>
        <v>0</v>
      </c>
      <c r="C199" s="55" t="s">
        <v>42</v>
      </c>
      <c r="D199" s="69"/>
      <c r="E199" s="70"/>
      <c r="F199" s="41"/>
      <c r="G199" s="54"/>
      <c r="J199" s="1"/>
      <c r="K199" s="148"/>
      <c r="L199" s="101"/>
    </row>
    <row r="200" spans="1:16" ht="15" customHeight="1" thickBot="1" x14ac:dyDescent="0.3">
      <c r="A200" s="54"/>
      <c r="B200" s="47"/>
      <c r="C200" s="47"/>
      <c r="D200" s="54"/>
      <c r="E200" s="54"/>
      <c r="F200" s="54"/>
      <c r="G200" s="54"/>
      <c r="H200" s="47"/>
      <c r="I200" s="47"/>
      <c r="J200" s="1"/>
      <c r="K200" s="148"/>
      <c r="L200" s="101"/>
      <c r="O200" s="47"/>
      <c r="P200" s="47"/>
    </row>
    <row r="201" spans="1:16" ht="15" customHeight="1" outlineLevel="2" thickBot="1" x14ac:dyDescent="0.3">
      <c r="A201" s="226" t="s">
        <v>66</v>
      </c>
      <c r="B201" s="227"/>
      <c r="C201" s="227"/>
      <c r="D201" s="227"/>
      <c r="E201" s="227"/>
      <c r="F201" s="227"/>
      <c r="G201" s="227"/>
      <c r="H201" s="228"/>
      <c r="I201" s="223" t="s">
        <v>10</v>
      </c>
      <c r="J201" s="1"/>
      <c r="O201" s="47"/>
      <c r="P201" s="47"/>
    </row>
    <row r="202" spans="1:16" s="1" customFormat="1" ht="15" customHeight="1" outlineLevel="2" thickBot="1" x14ac:dyDescent="0.3">
      <c r="A202" s="66" t="s">
        <v>34</v>
      </c>
      <c r="B202" s="66" t="s">
        <v>35</v>
      </c>
      <c r="C202" s="71" t="s">
        <v>36</v>
      </c>
      <c r="D202" s="66" t="s">
        <v>37</v>
      </c>
      <c r="E202" s="66" t="s">
        <v>38</v>
      </c>
      <c r="F202" s="66" t="s">
        <v>39</v>
      </c>
      <c r="G202" s="66" t="s">
        <v>40</v>
      </c>
      <c r="H202" s="63" t="s">
        <v>41</v>
      </c>
      <c r="I202" s="224"/>
      <c r="K202" s="146"/>
      <c r="L202" s="97"/>
      <c r="O202" s="42"/>
      <c r="P202" s="42"/>
    </row>
    <row r="203" spans="1:16" s="1" customFormat="1" ht="15" customHeight="1" outlineLevel="2" x14ac:dyDescent="0.25">
      <c r="A203" s="64">
        <v>1</v>
      </c>
      <c r="B203" s="46"/>
      <c r="C203" s="46"/>
      <c r="D203" s="46"/>
      <c r="E203" s="46"/>
      <c r="F203" s="72"/>
      <c r="G203" s="199"/>
      <c r="H203" s="73"/>
      <c r="I203" s="224"/>
      <c r="K203" s="145">
        <f>((D203*((E203+F203)/2)/10000))</f>
        <v>0</v>
      </c>
      <c r="L203" s="96">
        <f>K203*B203</f>
        <v>0</v>
      </c>
    </row>
    <row r="204" spans="1:16" s="1" customFormat="1" ht="15" customHeight="1" outlineLevel="2" x14ac:dyDescent="0.25">
      <c r="A204" s="65">
        <f>+A203+1</f>
        <v>2</v>
      </c>
      <c r="B204" s="49"/>
      <c r="C204" s="49"/>
      <c r="D204" s="49"/>
      <c r="E204" s="49"/>
      <c r="F204" s="74"/>
      <c r="G204" s="200"/>
      <c r="H204" s="75"/>
      <c r="I204" s="224"/>
      <c r="J204" s="47"/>
      <c r="K204" s="145">
        <f>((D204*((E204+F204)/2)/10000))</f>
        <v>0</v>
      </c>
      <c r="L204" s="96">
        <f>K204*B204</f>
        <v>0</v>
      </c>
    </row>
    <row r="205" spans="1:16" s="1" customFormat="1" ht="15" customHeight="1" outlineLevel="2" x14ac:dyDescent="0.25">
      <c r="A205" s="65">
        <f t="shared" ref="A205:A217" si="32">+A204+1</f>
        <v>3</v>
      </c>
      <c r="B205" s="49"/>
      <c r="C205" s="49"/>
      <c r="D205" s="49"/>
      <c r="E205" s="49"/>
      <c r="F205" s="74"/>
      <c r="G205" s="200"/>
      <c r="H205" s="75"/>
      <c r="I205" s="224"/>
      <c r="J205" s="47"/>
      <c r="K205" s="145">
        <f t="shared" ref="K205:K217" si="33">((D205*((E205+F205)/2)/10000))</f>
        <v>0</v>
      </c>
      <c r="L205" s="96">
        <f>K205*B205</f>
        <v>0</v>
      </c>
    </row>
    <row r="206" spans="1:16" s="1" customFormat="1" ht="15" customHeight="1" outlineLevel="2" x14ac:dyDescent="0.25">
      <c r="A206" s="65">
        <f t="shared" si="32"/>
        <v>4</v>
      </c>
      <c r="B206" s="49"/>
      <c r="C206" s="49"/>
      <c r="D206" s="49"/>
      <c r="E206" s="49"/>
      <c r="F206" s="74"/>
      <c r="G206" s="200"/>
      <c r="H206" s="75"/>
      <c r="I206" s="224"/>
      <c r="J206" s="47"/>
      <c r="K206" s="145">
        <f t="shared" si="33"/>
        <v>0</v>
      </c>
      <c r="L206" s="96">
        <f t="shared" ref="L206:L217" si="34">K206*B206</f>
        <v>0</v>
      </c>
    </row>
    <row r="207" spans="1:16" s="1" customFormat="1" ht="15" customHeight="1" outlineLevel="2" x14ac:dyDescent="0.25">
      <c r="A207" s="65">
        <f t="shared" si="32"/>
        <v>5</v>
      </c>
      <c r="B207" s="49"/>
      <c r="C207" s="49"/>
      <c r="D207" s="49"/>
      <c r="E207" s="49"/>
      <c r="F207" s="74"/>
      <c r="G207" s="200"/>
      <c r="H207" s="75"/>
      <c r="I207" s="224"/>
      <c r="J207" s="47"/>
      <c r="K207" s="145">
        <f t="shared" si="33"/>
        <v>0</v>
      </c>
      <c r="L207" s="96">
        <f t="shared" si="34"/>
        <v>0</v>
      </c>
    </row>
    <row r="208" spans="1:16" s="1" customFormat="1" ht="15" customHeight="1" outlineLevel="2" x14ac:dyDescent="0.25">
      <c r="A208" s="65">
        <f t="shared" si="32"/>
        <v>6</v>
      </c>
      <c r="B208" s="49"/>
      <c r="C208" s="49"/>
      <c r="D208" s="49"/>
      <c r="E208" s="49"/>
      <c r="F208" s="74"/>
      <c r="G208" s="200"/>
      <c r="H208" s="75"/>
      <c r="I208" s="224"/>
      <c r="J208" s="47"/>
      <c r="K208" s="145">
        <f t="shared" si="33"/>
        <v>0</v>
      </c>
      <c r="L208" s="96">
        <f t="shared" si="34"/>
        <v>0</v>
      </c>
    </row>
    <row r="209" spans="1:16" s="1" customFormat="1" ht="15" customHeight="1" outlineLevel="2" x14ac:dyDescent="0.25">
      <c r="A209" s="65">
        <f t="shared" si="32"/>
        <v>7</v>
      </c>
      <c r="B209" s="49"/>
      <c r="C209" s="49"/>
      <c r="D209" s="49"/>
      <c r="E209" s="49"/>
      <c r="F209" s="74"/>
      <c r="G209" s="200"/>
      <c r="H209" s="75"/>
      <c r="I209" s="224"/>
      <c r="J209" s="47"/>
      <c r="K209" s="145">
        <f t="shared" si="33"/>
        <v>0</v>
      </c>
      <c r="L209" s="96">
        <f t="shared" si="34"/>
        <v>0</v>
      </c>
    </row>
    <row r="210" spans="1:16" s="1" customFormat="1" ht="15" customHeight="1" outlineLevel="2" x14ac:dyDescent="0.25">
      <c r="A210" s="65">
        <f t="shared" si="32"/>
        <v>8</v>
      </c>
      <c r="B210" s="49"/>
      <c r="C210" s="49"/>
      <c r="D210" s="49"/>
      <c r="E210" s="49"/>
      <c r="F210" s="74"/>
      <c r="G210" s="200"/>
      <c r="H210" s="75"/>
      <c r="I210" s="224"/>
      <c r="J210" s="47"/>
      <c r="K210" s="145">
        <f t="shared" si="33"/>
        <v>0</v>
      </c>
      <c r="L210" s="96">
        <f t="shared" si="34"/>
        <v>0</v>
      </c>
    </row>
    <row r="211" spans="1:16" s="1" customFormat="1" ht="15" customHeight="1" outlineLevel="2" x14ac:dyDescent="0.25">
      <c r="A211" s="65">
        <f t="shared" si="32"/>
        <v>9</v>
      </c>
      <c r="B211" s="49"/>
      <c r="C211" s="49"/>
      <c r="D211" s="49"/>
      <c r="E211" s="49"/>
      <c r="F211" s="74"/>
      <c r="G211" s="200"/>
      <c r="H211" s="75"/>
      <c r="I211" s="224"/>
      <c r="J211" s="47"/>
      <c r="K211" s="145">
        <f t="shared" si="33"/>
        <v>0</v>
      </c>
      <c r="L211" s="96">
        <f t="shared" si="34"/>
        <v>0</v>
      </c>
    </row>
    <row r="212" spans="1:16" s="1" customFormat="1" ht="15" customHeight="1" outlineLevel="2" x14ac:dyDescent="0.25">
      <c r="A212" s="65">
        <f t="shared" si="32"/>
        <v>10</v>
      </c>
      <c r="B212" s="49"/>
      <c r="C212" s="49"/>
      <c r="D212" s="49"/>
      <c r="E212" s="49"/>
      <c r="F212" s="74"/>
      <c r="G212" s="200"/>
      <c r="H212" s="75"/>
      <c r="I212" s="224"/>
      <c r="J212" s="47"/>
      <c r="K212" s="145">
        <f t="shared" si="33"/>
        <v>0</v>
      </c>
      <c r="L212" s="96">
        <f t="shared" si="34"/>
        <v>0</v>
      </c>
    </row>
    <row r="213" spans="1:16" s="1" customFormat="1" ht="15" customHeight="1" outlineLevel="2" x14ac:dyDescent="0.25">
      <c r="A213" s="65">
        <f t="shared" si="32"/>
        <v>11</v>
      </c>
      <c r="B213" s="49"/>
      <c r="C213" s="49"/>
      <c r="D213" s="49"/>
      <c r="E213" s="49"/>
      <c r="F213" s="74"/>
      <c r="G213" s="200"/>
      <c r="H213" s="75"/>
      <c r="I213" s="224"/>
      <c r="J213" s="47"/>
      <c r="K213" s="145">
        <f t="shared" si="33"/>
        <v>0</v>
      </c>
      <c r="L213" s="96">
        <f t="shared" si="34"/>
        <v>0</v>
      </c>
    </row>
    <row r="214" spans="1:16" s="1" customFormat="1" ht="15" customHeight="1" outlineLevel="2" x14ac:dyDescent="0.25">
      <c r="A214" s="65">
        <f t="shared" si="32"/>
        <v>12</v>
      </c>
      <c r="B214" s="49"/>
      <c r="C214" s="49"/>
      <c r="D214" s="49"/>
      <c r="E214" s="49"/>
      <c r="F214" s="74"/>
      <c r="G214" s="200"/>
      <c r="H214" s="75"/>
      <c r="I214" s="224"/>
      <c r="J214" s="47"/>
      <c r="K214" s="145">
        <f t="shared" si="33"/>
        <v>0</v>
      </c>
      <c r="L214" s="96">
        <f t="shared" si="34"/>
        <v>0</v>
      </c>
    </row>
    <row r="215" spans="1:16" s="1" customFormat="1" ht="15" customHeight="1" outlineLevel="2" x14ac:dyDescent="0.25">
      <c r="A215" s="65">
        <f t="shared" si="32"/>
        <v>13</v>
      </c>
      <c r="B215" s="49"/>
      <c r="C215" s="49"/>
      <c r="D215" s="49"/>
      <c r="E215" s="49"/>
      <c r="F215" s="74"/>
      <c r="G215" s="200"/>
      <c r="H215" s="75"/>
      <c r="I215" s="224"/>
      <c r="J215" s="47"/>
      <c r="K215" s="145">
        <f t="shared" si="33"/>
        <v>0</v>
      </c>
      <c r="L215" s="96">
        <f t="shared" si="34"/>
        <v>0</v>
      </c>
    </row>
    <row r="216" spans="1:16" s="1" customFormat="1" ht="15" customHeight="1" outlineLevel="2" x14ac:dyDescent="0.25">
      <c r="A216" s="65">
        <f t="shared" si="32"/>
        <v>14</v>
      </c>
      <c r="B216" s="49"/>
      <c r="C216" s="49"/>
      <c r="D216" s="49"/>
      <c r="E216" s="49"/>
      <c r="F216" s="74"/>
      <c r="G216" s="200"/>
      <c r="H216" s="75"/>
      <c r="I216" s="224"/>
      <c r="J216" s="47"/>
      <c r="K216" s="145">
        <f t="shared" si="33"/>
        <v>0</v>
      </c>
      <c r="L216" s="96">
        <f t="shared" si="34"/>
        <v>0</v>
      </c>
    </row>
    <row r="217" spans="1:16" s="1" customFormat="1" ht="15" customHeight="1" outlineLevel="2" x14ac:dyDescent="0.25">
      <c r="A217" s="65">
        <f t="shared" si="32"/>
        <v>15</v>
      </c>
      <c r="B217" s="49"/>
      <c r="C217" s="49"/>
      <c r="D217" s="49"/>
      <c r="E217" s="49"/>
      <c r="F217" s="74"/>
      <c r="G217" s="201"/>
      <c r="H217" s="75"/>
      <c r="I217" s="224"/>
      <c r="J217" s="47"/>
      <c r="K217" s="145">
        <f t="shared" si="33"/>
        <v>0</v>
      </c>
      <c r="L217" s="96">
        <f t="shared" si="34"/>
        <v>0</v>
      </c>
    </row>
    <row r="218" spans="1:16" s="47" customFormat="1" ht="15" customHeight="1" outlineLevel="2" thickBot="1" x14ac:dyDescent="0.3">
      <c r="A218" s="205"/>
      <c r="B218" s="206"/>
      <c r="C218" s="206"/>
      <c r="D218" s="206"/>
      <c r="E218" s="206"/>
      <c r="F218" s="206"/>
      <c r="G218" s="206"/>
      <c r="H218" s="207"/>
      <c r="I218" s="225"/>
      <c r="J218" s="1"/>
      <c r="K218" s="145"/>
      <c r="L218" s="96"/>
      <c r="O218" s="1"/>
      <c r="P218" s="1"/>
    </row>
    <row r="219" spans="1:16" s="47" customFormat="1" ht="15" customHeight="1" outlineLevel="2" thickBot="1" x14ac:dyDescent="0.3">
      <c r="A219" s="54"/>
      <c r="B219" s="51">
        <f>SUM(B203:B218)</f>
        <v>0</v>
      </c>
      <c r="C219" s="52" t="s">
        <v>79</v>
      </c>
      <c r="D219" s="67"/>
      <c r="E219" s="68"/>
      <c r="F219" s="54"/>
      <c r="G219" s="54"/>
      <c r="J219" s="1"/>
      <c r="K219" s="148"/>
      <c r="L219" s="100">
        <f>SUM(L203:L218)</f>
        <v>0</v>
      </c>
    </row>
    <row r="220" spans="1:16" ht="15" customHeight="1" outlineLevel="2" thickBot="1" x14ac:dyDescent="0.3">
      <c r="A220" s="54"/>
      <c r="B220" s="95">
        <f>$L219</f>
        <v>0</v>
      </c>
      <c r="C220" s="55" t="s">
        <v>42</v>
      </c>
      <c r="D220" s="69"/>
      <c r="E220" s="70"/>
      <c r="G220" s="54"/>
      <c r="H220" s="47"/>
      <c r="I220" s="47"/>
      <c r="J220" s="1"/>
      <c r="K220" s="148"/>
      <c r="L220" s="101"/>
      <c r="O220" s="47"/>
      <c r="P220" s="47"/>
    </row>
    <row r="221" spans="1:16" ht="15" customHeight="1" thickBot="1" x14ac:dyDescent="0.3">
      <c r="A221" s="54"/>
      <c r="B221" s="47"/>
      <c r="C221" s="47"/>
      <c r="D221" s="54"/>
      <c r="E221" s="54"/>
      <c r="F221" s="54"/>
      <c r="G221" s="54"/>
      <c r="H221" s="47"/>
      <c r="I221" s="47"/>
      <c r="J221" s="1"/>
      <c r="K221" s="148"/>
      <c r="L221" s="101"/>
      <c r="O221" s="47"/>
      <c r="P221" s="47"/>
    </row>
    <row r="222" spans="1:16" s="103" customFormat="1" ht="15" customHeight="1" outlineLevel="2" thickBot="1" x14ac:dyDescent="0.3">
      <c r="A222" s="226" t="s">
        <v>126</v>
      </c>
      <c r="B222" s="227"/>
      <c r="C222" s="227"/>
      <c r="D222" s="227"/>
      <c r="E222" s="227"/>
      <c r="F222" s="227"/>
      <c r="G222" s="227"/>
      <c r="H222" s="228"/>
      <c r="I222" s="249" t="s">
        <v>10</v>
      </c>
      <c r="K222" s="148"/>
      <c r="L222" s="101"/>
      <c r="O222" s="47"/>
      <c r="P222" s="47"/>
    </row>
    <row r="223" spans="1:16" s="103" customFormat="1" ht="15" customHeight="1" outlineLevel="2" thickBot="1" x14ac:dyDescent="0.3">
      <c r="A223" s="104" t="s">
        <v>34</v>
      </c>
      <c r="B223" s="104" t="s">
        <v>35</v>
      </c>
      <c r="C223" s="105" t="s">
        <v>36</v>
      </c>
      <c r="D223" s="104" t="s">
        <v>37</v>
      </c>
      <c r="E223" s="104" t="s">
        <v>38</v>
      </c>
      <c r="F223" s="104" t="s">
        <v>39</v>
      </c>
      <c r="G223" s="104" t="s">
        <v>40</v>
      </c>
      <c r="H223" s="43" t="s">
        <v>41</v>
      </c>
      <c r="I223" s="250"/>
      <c r="K223" s="148"/>
      <c r="L223" s="101"/>
      <c r="O223" s="47"/>
      <c r="P223" s="47"/>
    </row>
    <row r="224" spans="1:16" s="103" customFormat="1" ht="15" customHeight="1" outlineLevel="2" x14ac:dyDescent="0.25">
      <c r="A224" s="64">
        <v>1</v>
      </c>
      <c r="B224" s="78"/>
      <c r="C224" s="78"/>
      <c r="D224" s="78"/>
      <c r="E224" s="78"/>
      <c r="F224" s="199"/>
      <c r="G224" s="78"/>
      <c r="H224" s="73"/>
      <c r="I224" s="250"/>
      <c r="K224" s="145">
        <f>((D224+G224)*E224/10000)</f>
        <v>0</v>
      </c>
      <c r="L224" s="106">
        <f t="shared" ref="L224:L238" si="35">K224*B224</f>
        <v>0</v>
      </c>
    </row>
    <row r="225" spans="1:16" s="103" customFormat="1" ht="15" customHeight="1" outlineLevel="2" x14ac:dyDescent="0.25">
      <c r="A225" s="65">
        <f>+A224+1</f>
        <v>2</v>
      </c>
      <c r="B225" s="80"/>
      <c r="C225" s="80"/>
      <c r="D225" s="80"/>
      <c r="E225" s="80"/>
      <c r="F225" s="200"/>
      <c r="G225" s="80"/>
      <c r="H225" s="75"/>
      <c r="I225" s="250"/>
      <c r="J225" s="47"/>
      <c r="K225" s="145">
        <f t="shared" ref="K225:K238" si="36">((D225+G225)*E225/10000)</f>
        <v>0</v>
      </c>
      <c r="L225" s="106">
        <f t="shared" si="35"/>
        <v>0</v>
      </c>
    </row>
    <row r="226" spans="1:16" s="103" customFormat="1" ht="15" customHeight="1" outlineLevel="2" x14ac:dyDescent="0.25">
      <c r="A226" s="65">
        <f t="shared" ref="A226:A238" si="37">+A225+1</f>
        <v>3</v>
      </c>
      <c r="B226" s="80"/>
      <c r="C226" s="80"/>
      <c r="D226" s="80"/>
      <c r="E226" s="80"/>
      <c r="F226" s="200"/>
      <c r="G226" s="80"/>
      <c r="H226" s="75"/>
      <c r="I226" s="250"/>
      <c r="J226" s="47"/>
      <c r="K226" s="145">
        <f t="shared" si="36"/>
        <v>0</v>
      </c>
      <c r="L226" s="106">
        <f t="shared" si="35"/>
        <v>0</v>
      </c>
    </row>
    <row r="227" spans="1:16" s="103" customFormat="1" ht="15" customHeight="1" outlineLevel="2" x14ac:dyDescent="0.25">
      <c r="A227" s="65">
        <f t="shared" si="37"/>
        <v>4</v>
      </c>
      <c r="B227" s="80"/>
      <c r="C227" s="80"/>
      <c r="D227" s="80"/>
      <c r="E227" s="80"/>
      <c r="F227" s="200"/>
      <c r="G227" s="80"/>
      <c r="H227" s="75"/>
      <c r="I227" s="250"/>
      <c r="J227" s="47"/>
      <c r="K227" s="145">
        <f t="shared" si="36"/>
        <v>0</v>
      </c>
      <c r="L227" s="106">
        <f t="shared" si="35"/>
        <v>0</v>
      </c>
    </row>
    <row r="228" spans="1:16" s="103" customFormat="1" ht="15" customHeight="1" outlineLevel="2" x14ac:dyDescent="0.25">
      <c r="A228" s="65">
        <f t="shared" si="37"/>
        <v>5</v>
      </c>
      <c r="B228" s="80"/>
      <c r="C228" s="80"/>
      <c r="D228" s="80"/>
      <c r="E228" s="80"/>
      <c r="F228" s="200"/>
      <c r="G228" s="80"/>
      <c r="H228" s="75"/>
      <c r="I228" s="250"/>
      <c r="J228" s="47"/>
      <c r="K228" s="145">
        <f t="shared" si="36"/>
        <v>0</v>
      </c>
      <c r="L228" s="106">
        <f t="shared" si="35"/>
        <v>0</v>
      </c>
    </row>
    <row r="229" spans="1:16" s="103" customFormat="1" ht="15" customHeight="1" outlineLevel="2" x14ac:dyDescent="0.25">
      <c r="A229" s="65">
        <f t="shared" si="37"/>
        <v>6</v>
      </c>
      <c r="B229" s="80"/>
      <c r="C229" s="80"/>
      <c r="D229" s="80"/>
      <c r="E229" s="80"/>
      <c r="F229" s="200"/>
      <c r="G229" s="80"/>
      <c r="H229" s="75"/>
      <c r="I229" s="250"/>
      <c r="J229" s="47"/>
      <c r="K229" s="145">
        <f t="shared" si="36"/>
        <v>0</v>
      </c>
      <c r="L229" s="106">
        <f t="shared" si="35"/>
        <v>0</v>
      </c>
    </row>
    <row r="230" spans="1:16" s="103" customFormat="1" ht="15" customHeight="1" outlineLevel="2" x14ac:dyDescent="0.25">
      <c r="A230" s="65">
        <f t="shared" si="37"/>
        <v>7</v>
      </c>
      <c r="B230" s="80"/>
      <c r="C230" s="80"/>
      <c r="D230" s="80"/>
      <c r="E230" s="80"/>
      <c r="F230" s="200"/>
      <c r="G230" s="80"/>
      <c r="H230" s="75"/>
      <c r="I230" s="250"/>
      <c r="J230" s="47"/>
      <c r="K230" s="145">
        <f t="shared" si="36"/>
        <v>0</v>
      </c>
      <c r="L230" s="106">
        <f t="shared" si="35"/>
        <v>0</v>
      </c>
    </row>
    <row r="231" spans="1:16" s="103" customFormat="1" ht="15" customHeight="1" outlineLevel="2" x14ac:dyDescent="0.25">
      <c r="A231" s="65">
        <f t="shared" si="37"/>
        <v>8</v>
      </c>
      <c r="B231" s="80"/>
      <c r="C231" s="80"/>
      <c r="D231" s="80"/>
      <c r="E231" s="80"/>
      <c r="F231" s="200"/>
      <c r="G231" s="80"/>
      <c r="H231" s="75"/>
      <c r="I231" s="250"/>
      <c r="J231" s="47"/>
      <c r="K231" s="145">
        <f t="shared" si="36"/>
        <v>0</v>
      </c>
      <c r="L231" s="106">
        <f t="shared" si="35"/>
        <v>0</v>
      </c>
    </row>
    <row r="232" spans="1:16" s="103" customFormat="1" ht="15" customHeight="1" outlineLevel="2" x14ac:dyDescent="0.25">
      <c r="A232" s="65">
        <f t="shared" si="37"/>
        <v>9</v>
      </c>
      <c r="B232" s="80"/>
      <c r="C232" s="80"/>
      <c r="D232" s="80"/>
      <c r="E232" s="80"/>
      <c r="F232" s="200"/>
      <c r="G232" s="80"/>
      <c r="H232" s="75"/>
      <c r="I232" s="250"/>
      <c r="J232" s="47"/>
      <c r="K232" s="145">
        <f t="shared" si="36"/>
        <v>0</v>
      </c>
      <c r="L232" s="106">
        <f t="shared" si="35"/>
        <v>0</v>
      </c>
    </row>
    <row r="233" spans="1:16" s="103" customFormat="1" ht="15" customHeight="1" outlineLevel="2" x14ac:dyDescent="0.25">
      <c r="A233" s="65">
        <f t="shared" si="37"/>
        <v>10</v>
      </c>
      <c r="B233" s="80"/>
      <c r="C233" s="80"/>
      <c r="D233" s="80"/>
      <c r="E233" s="80"/>
      <c r="F233" s="200"/>
      <c r="G233" s="80"/>
      <c r="H233" s="75"/>
      <c r="I233" s="250"/>
      <c r="J233" s="47"/>
      <c r="K233" s="145">
        <f t="shared" si="36"/>
        <v>0</v>
      </c>
      <c r="L233" s="106">
        <f t="shared" si="35"/>
        <v>0</v>
      </c>
    </row>
    <row r="234" spans="1:16" s="103" customFormat="1" ht="15" customHeight="1" outlineLevel="2" x14ac:dyDescent="0.25">
      <c r="A234" s="65">
        <f t="shared" si="37"/>
        <v>11</v>
      </c>
      <c r="B234" s="80"/>
      <c r="C234" s="80"/>
      <c r="D234" s="80"/>
      <c r="E234" s="80"/>
      <c r="F234" s="200"/>
      <c r="G234" s="80"/>
      <c r="H234" s="75"/>
      <c r="I234" s="250"/>
      <c r="J234" s="47"/>
      <c r="K234" s="145">
        <f t="shared" si="36"/>
        <v>0</v>
      </c>
      <c r="L234" s="106">
        <f t="shared" si="35"/>
        <v>0</v>
      </c>
    </row>
    <row r="235" spans="1:16" s="103" customFormat="1" ht="15" customHeight="1" outlineLevel="2" x14ac:dyDescent="0.25">
      <c r="A235" s="65">
        <f t="shared" si="37"/>
        <v>12</v>
      </c>
      <c r="B235" s="80"/>
      <c r="C235" s="80"/>
      <c r="D235" s="80"/>
      <c r="E235" s="80"/>
      <c r="F235" s="200"/>
      <c r="G235" s="80"/>
      <c r="H235" s="75"/>
      <c r="I235" s="250"/>
      <c r="J235" s="47"/>
      <c r="K235" s="145">
        <f t="shared" si="36"/>
        <v>0</v>
      </c>
      <c r="L235" s="106">
        <f t="shared" si="35"/>
        <v>0</v>
      </c>
    </row>
    <row r="236" spans="1:16" s="103" customFormat="1" ht="15" customHeight="1" outlineLevel="2" x14ac:dyDescent="0.25">
      <c r="A236" s="65">
        <f t="shared" si="37"/>
        <v>13</v>
      </c>
      <c r="B236" s="80"/>
      <c r="C236" s="80"/>
      <c r="D236" s="80"/>
      <c r="E236" s="80"/>
      <c r="F236" s="200"/>
      <c r="G236" s="80"/>
      <c r="H236" s="75"/>
      <c r="I236" s="250"/>
      <c r="J236" s="47"/>
      <c r="K236" s="145">
        <f t="shared" si="36"/>
        <v>0</v>
      </c>
      <c r="L236" s="106">
        <f t="shared" si="35"/>
        <v>0</v>
      </c>
    </row>
    <row r="237" spans="1:16" s="103" customFormat="1" ht="15" customHeight="1" outlineLevel="2" x14ac:dyDescent="0.25">
      <c r="A237" s="65">
        <f t="shared" si="37"/>
        <v>14</v>
      </c>
      <c r="B237" s="80"/>
      <c r="C237" s="80"/>
      <c r="D237" s="80"/>
      <c r="E237" s="80"/>
      <c r="F237" s="200"/>
      <c r="G237" s="80"/>
      <c r="H237" s="75"/>
      <c r="I237" s="250"/>
      <c r="J237" s="47"/>
      <c r="K237" s="145">
        <f t="shared" si="36"/>
        <v>0</v>
      </c>
      <c r="L237" s="106">
        <f t="shared" si="35"/>
        <v>0</v>
      </c>
    </row>
    <row r="238" spans="1:16" s="103" customFormat="1" ht="15" customHeight="1" outlineLevel="2" x14ac:dyDescent="0.25">
      <c r="A238" s="65">
        <f t="shared" si="37"/>
        <v>15</v>
      </c>
      <c r="B238" s="80"/>
      <c r="C238" s="80"/>
      <c r="D238" s="80"/>
      <c r="E238" s="80"/>
      <c r="F238" s="201"/>
      <c r="G238" s="80"/>
      <c r="H238" s="75"/>
      <c r="I238" s="250"/>
      <c r="J238" s="47"/>
      <c r="K238" s="145">
        <f t="shared" si="36"/>
        <v>0</v>
      </c>
      <c r="L238" s="106">
        <f t="shared" si="35"/>
        <v>0</v>
      </c>
    </row>
    <row r="239" spans="1:16" s="47" customFormat="1" ht="15" customHeight="1" outlineLevel="2" thickBot="1" x14ac:dyDescent="0.3">
      <c r="A239" s="205"/>
      <c r="B239" s="206"/>
      <c r="C239" s="206"/>
      <c r="D239" s="206"/>
      <c r="E239" s="206"/>
      <c r="F239" s="206"/>
      <c r="G239" s="206"/>
      <c r="H239" s="207"/>
      <c r="I239" s="251"/>
      <c r="J239" s="103"/>
      <c r="K239" s="145"/>
      <c r="L239" s="106"/>
      <c r="O239" s="103"/>
      <c r="P239" s="103"/>
    </row>
    <row r="240" spans="1:16" s="47" customFormat="1" ht="15" customHeight="1" outlineLevel="2" thickBot="1" x14ac:dyDescent="0.3">
      <c r="A240" s="54"/>
      <c r="B240" s="51">
        <f>SUM(B224:B239)</f>
        <v>0</v>
      </c>
      <c r="C240" s="52" t="s">
        <v>94</v>
      </c>
      <c r="D240" s="67"/>
      <c r="E240" s="68"/>
      <c r="F240" s="54"/>
      <c r="G240" s="54"/>
      <c r="J240" s="103"/>
      <c r="K240" s="148"/>
      <c r="L240" s="100">
        <f>SUM(L224:L239)</f>
        <v>0</v>
      </c>
    </row>
    <row r="241" spans="1:16" s="47" customFormat="1" ht="15" customHeight="1" outlineLevel="2" thickBot="1" x14ac:dyDescent="0.3">
      <c r="A241" s="54"/>
      <c r="B241" s="95">
        <f>$L240</f>
        <v>0</v>
      </c>
      <c r="C241" s="55" t="s">
        <v>42</v>
      </c>
      <c r="D241" s="69"/>
      <c r="E241" s="68"/>
      <c r="F241" s="54"/>
      <c r="G241" s="54"/>
      <c r="J241" s="103"/>
      <c r="K241" s="148"/>
      <c r="L241" s="101"/>
    </row>
    <row r="242" spans="1:16" ht="15" customHeight="1" thickBot="1" x14ac:dyDescent="0.3">
      <c r="A242" s="54"/>
      <c r="B242" s="47"/>
      <c r="C242" s="47"/>
      <c r="D242" s="54"/>
      <c r="E242" s="54"/>
      <c r="F242" s="54"/>
      <c r="G242" s="54"/>
      <c r="H242" s="47"/>
      <c r="I242" s="47"/>
      <c r="J242" s="1"/>
      <c r="K242" s="148"/>
      <c r="L242" s="101"/>
      <c r="O242" s="47"/>
      <c r="P242" s="47"/>
    </row>
    <row r="243" spans="1:16" s="103" customFormat="1" ht="15" customHeight="1" outlineLevel="2" thickBot="1" x14ac:dyDescent="0.3">
      <c r="A243" s="226" t="s">
        <v>93</v>
      </c>
      <c r="B243" s="227"/>
      <c r="C243" s="227"/>
      <c r="D243" s="227"/>
      <c r="E243" s="227"/>
      <c r="F243" s="227"/>
      <c r="G243" s="227"/>
      <c r="H243" s="228"/>
      <c r="I243" s="249" t="s">
        <v>10</v>
      </c>
      <c r="K243" s="148"/>
      <c r="L243" s="101"/>
      <c r="O243" s="47"/>
      <c r="P243" s="47"/>
    </row>
    <row r="244" spans="1:16" s="103" customFormat="1" ht="15" customHeight="1" outlineLevel="2" thickBot="1" x14ac:dyDescent="0.3">
      <c r="A244" s="104" t="s">
        <v>34</v>
      </c>
      <c r="B244" s="104" t="s">
        <v>35</v>
      </c>
      <c r="C244" s="105" t="s">
        <v>36</v>
      </c>
      <c r="D244" s="104" t="s">
        <v>37</v>
      </c>
      <c r="E244" s="104" t="s">
        <v>38</v>
      </c>
      <c r="F244" s="104" t="s">
        <v>39</v>
      </c>
      <c r="G244" s="104" t="s">
        <v>40</v>
      </c>
      <c r="H244" s="43" t="s">
        <v>41</v>
      </c>
      <c r="I244" s="250"/>
      <c r="K244" s="148"/>
      <c r="L244" s="101"/>
      <c r="O244" s="47"/>
      <c r="P244" s="47"/>
    </row>
    <row r="245" spans="1:16" s="103" customFormat="1" ht="15" customHeight="1" outlineLevel="2" x14ac:dyDescent="0.25">
      <c r="A245" s="64">
        <v>1</v>
      </c>
      <c r="B245" s="78"/>
      <c r="C245" s="78"/>
      <c r="D245" s="78"/>
      <c r="E245" s="78"/>
      <c r="F245" s="78"/>
      <c r="G245" s="78"/>
      <c r="H245" s="73"/>
      <c r="I245" s="250"/>
      <c r="K245" s="145">
        <f>((D245+G245)*((E245+F245)/2))/10000</f>
        <v>0</v>
      </c>
      <c r="L245" s="106">
        <f t="shared" ref="L245:L259" si="38">K245*B245</f>
        <v>0</v>
      </c>
    </row>
    <row r="246" spans="1:16" s="103" customFormat="1" ht="15" customHeight="1" outlineLevel="2" x14ac:dyDescent="0.25">
      <c r="A246" s="65">
        <f>+A245+1</f>
        <v>2</v>
      </c>
      <c r="B246" s="80"/>
      <c r="C246" s="80"/>
      <c r="D246" s="80"/>
      <c r="E246" s="80"/>
      <c r="F246" s="80"/>
      <c r="G246" s="80"/>
      <c r="H246" s="75"/>
      <c r="I246" s="250"/>
      <c r="J246" s="47"/>
      <c r="K246" s="145">
        <f t="shared" ref="K246:K259" si="39">((D246+G246)*((E246+F246)/2))/10000</f>
        <v>0</v>
      </c>
      <c r="L246" s="106">
        <f t="shared" si="38"/>
        <v>0</v>
      </c>
    </row>
    <row r="247" spans="1:16" s="103" customFormat="1" ht="15" customHeight="1" outlineLevel="2" x14ac:dyDescent="0.25">
      <c r="A247" s="65">
        <f t="shared" ref="A247:A259" si="40">+A246+1</f>
        <v>3</v>
      </c>
      <c r="B247" s="80"/>
      <c r="C247" s="80"/>
      <c r="D247" s="80"/>
      <c r="E247" s="80"/>
      <c r="F247" s="80"/>
      <c r="G247" s="80"/>
      <c r="H247" s="75"/>
      <c r="I247" s="250"/>
      <c r="J247" s="47"/>
      <c r="K247" s="145">
        <f t="shared" si="39"/>
        <v>0</v>
      </c>
      <c r="L247" s="106">
        <f t="shared" si="38"/>
        <v>0</v>
      </c>
    </row>
    <row r="248" spans="1:16" s="103" customFormat="1" ht="15" customHeight="1" outlineLevel="2" x14ac:dyDescent="0.25">
      <c r="A248" s="65">
        <f t="shared" si="40"/>
        <v>4</v>
      </c>
      <c r="B248" s="80"/>
      <c r="C248" s="80"/>
      <c r="D248" s="80"/>
      <c r="E248" s="80"/>
      <c r="F248" s="80"/>
      <c r="G248" s="80"/>
      <c r="H248" s="75"/>
      <c r="I248" s="250"/>
      <c r="J248" s="47"/>
      <c r="K248" s="145">
        <f t="shared" si="39"/>
        <v>0</v>
      </c>
      <c r="L248" s="106">
        <f t="shared" si="38"/>
        <v>0</v>
      </c>
    </row>
    <row r="249" spans="1:16" s="103" customFormat="1" ht="15" customHeight="1" outlineLevel="2" x14ac:dyDescent="0.25">
      <c r="A249" s="65">
        <f t="shared" si="40"/>
        <v>5</v>
      </c>
      <c r="B249" s="80"/>
      <c r="C249" s="80"/>
      <c r="D249" s="80"/>
      <c r="E249" s="80"/>
      <c r="F249" s="80"/>
      <c r="G249" s="80"/>
      <c r="H249" s="75"/>
      <c r="I249" s="250"/>
      <c r="J249" s="47"/>
      <c r="K249" s="145">
        <f t="shared" si="39"/>
        <v>0</v>
      </c>
      <c r="L249" s="106">
        <f t="shared" si="38"/>
        <v>0</v>
      </c>
    </row>
    <row r="250" spans="1:16" s="103" customFormat="1" ht="15" customHeight="1" outlineLevel="2" x14ac:dyDescent="0.25">
      <c r="A250" s="65">
        <f t="shared" si="40"/>
        <v>6</v>
      </c>
      <c r="B250" s="80"/>
      <c r="C250" s="80"/>
      <c r="D250" s="80"/>
      <c r="E250" s="80"/>
      <c r="F250" s="80"/>
      <c r="G250" s="80"/>
      <c r="H250" s="75"/>
      <c r="I250" s="250"/>
      <c r="J250" s="47"/>
      <c r="K250" s="145">
        <f t="shared" si="39"/>
        <v>0</v>
      </c>
      <c r="L250" s="106">
        <f t="shared" si="38"/>
        <v>0</v>
      </c>
    </row>
    <row r="251" spans="1:16" s="103" customFormat="1" ht="15" customHeight="1" outlineLevel="2" x14ac:dyDescent="0.25">
      <c r="A251" s="65">
        <f t="shared" si="40"/>
        <v>7</v>
      </c>
      <c r="B251" s="80"/>
      <c r="C251" s="80"/>
      <c r="D251" s="80"/>
      <c r="E251" s="80"/>
      <c r="F251" s="80"/>
      <c r="G251" s="80"/>
      <c r="H251" s="75"/>
      <c r="I251" s="250"/>
      <c r="J251" s="47"/>
      <c r="K251" s="145">
        <f t="shared" si="39"/>
        <v>0</v>
      </c>
      <c r="L251" s="106">
        <f t="shared" si="38"/>
        <v>0</v>
      </c>
    </row>
    <row r="252" spans="1:16" s="103" customFormat="1" ht="15" customHeight="1" outlineLevel="2" x14ac:dyDescent="0.25">
      <c r="A252" s="65">
        <f t="shared" si="40"/>
        <v>8</v>
      </c>
      <c r="B252" s="80"/>
      <c r="C252" s="80"/>
      <c r="D252" s="80"/>
      <c r="E252" s="80"/>
      <c r="F252" s="80"/>
      <c r="G252" s="80"/>
      <c r="H252" s="75"/>
      <c r="I252" s="250"/>
      <c r="J252" s="47"/>
      <c r="K252" s="145">
        <f t="shared" si="39"/>
        <v>0</v>
      </c>
      <c r="L252" s="106">
        <f t="shared" si="38"/>
        <v>0</v>
      </c>
    </row>
    <row r="253" spans="1:16" s="103" customFormat="1" ht="15" customHeight="1" outlineLevel="2" x14ac:dyDescent="0.25">
      <c r="A253" s="65">
        <f t="shared" si="40"/>
        <v>9</v>
      </c>
      <c r="B253" s="80"/>
      <c r="C253" s="80"/>
      <c r="D253" s="80"/>
      <c r="E253" s="80"/>
      <c r="F253" s="80"/>
      <c r="G253" s="80"/>
      <c r="H253" s="75"/>
      <c r="I253" s="250"/>
      <c r="J253" s="47"/>
      <c r="K253" s="145">
        <f t="shared" si="39"/>
        <v>0</v>
      </c>
      <c r="L253" s="106">
        <f t="shared" si="38"/>
        <v>0</v>
      </c>
    </row>
    <row r="254" spans="1:16" s="103" customFormat="1" ht="15" customHeight="1" outlineLevel="2" x14ac:dyDescent="0.25">
      <c r="A254" s="65">
        <f t="shared" si="40"/>
        <v>10</v>
      </c>
      <c r="B254" s="80"/>
      <c r="C254" s="80"/>
      <c r="D254" s="80"/>
      <c r="E254" s="80"/>
      <c r="F254" s="80"/>
      <c r="G254" s="80"/>
      <c r="H254" s="75"/>
      <c r="I254" s="250"/>
      <c r="J254" s="47"/>
      <c r="K254" s="145">
        <f t="shared" si="39"/>
        <v>0</v>
      </c>
      <c r="L254" s="106">
        <f t="shared" si="38"/>
        <v>0</v>
      </c>
    </row>
    <row r="255" spans="1:16" s="103" customFormat="1" ht="15" customHeight="1" outlineLevel="2" x14ac:dyDescent="0.25">
      <c r="A255" s="65">
        <f t="shared" si="40"/>
        <v>11</v>
      </c>
      <c r="B255" s="80"/>
      <c r="C255" s="80"/>
      <c r="D255" s="80"/>
      <c r="E255" s="80"/>
      <c r="F255" s="80"/>
      <c r="G255" s="80"/>
      <c r="H255" s="75"/>
      <c r="I255" s="250"/>
      <c r="J255" s="47"/>
      <c r="K255" s="145">
        <f t="shared" si="39"/>
        <v>0</v>
      </c>
      <c r="L255" s="106">
        <f t="shared" si="38"/>
        <v>0</v>
      </c>
    </row>
    <row r="256" spans="1:16" s="103" customFormat="1" ht="15" customHeight="1" outlineLevel="2" x14ac:dyDescent="0.25">
      <c r="A256" s="65">
        <f t="shared" si="40"/>
        <v>12</v>
      </c>
      <c r="B256" s="80"/>
      <c r="C256" s="80"/>
      <c r="D256" s="80"/>
      <c r="E256" s="80"/>
      <c r="F256" s="80"/>
      <c r="G256" s="80"/>
      <c r="H256" s="75"/>
      <c r="I256" s="250"/>
      <c r="J256" s="47"/>
      <c r="K256" s="145">
        <f t="shared" si="39"/>
        <v>0</v>
      </c>
      <c r="L256" s="106">
        <f t="shared" si="38"/>
        <v>0</v>
      </c>
    </row>
    <row r="257" spans="1:16" s="103" customFormat="1" ht="15" customHeight="1" outlineLevel="2" x14ac:dyDescent="0.25">
      <c r="A257" s="65">
        <f t="shared" si="40"/>
        <v>13</v>
      </c>
      <c r="B257" s="80"/>
      <c r="C257" s="80"/>
      <c r="D257" s="80"/>
      <c r="E257" s="80"/>
      <c r="F257" s="80"/>
      <c r="G257" s="80"/>
      <c r="H257" s="75"/>
      <c r="I257" s="250"/>
      <c r="J257" s="47"/>
      <c r="K257" s="145">
        <f t="shared" si="39"/>
        <v>0</v>
      </c>
      <c r="L257" s="106">
        <f t="shared" si="38"/>
        <v>0</v>
      </c>
    </row>
    <row r="258" spans="1:16" s="103" customFormat="1" ht="15" customHeight="1" outlineLevel="2" x14ac:dyDescent="0.25">
      <c r="A258" s="65">
        <f t="shared" si="40"/>
        <v>14</v>
      </c>
      <c r="B258" s="80"/>
      <c r="C258" s="80"/>
      <c r="D258" s="80"/>
      <c r="E258" s="80"/>
      <c r="F258" s="80"/>
      <c r="G258" s="80"/>
      <c r="H258" s="75"/>
      <c r="I258" s="250"/>
      <c r="J258" s="47"/>
      <c r="K258" s="145">
        <f t="shared" si="39"/>
        <v>0</v>
      </c>
      <c r="L258" s="106">
        <f t="shared" si="38"/>
        <v>0</v>
      </c>
    </row>
    <row r="259" spans="1:16" s="103" customFormat="1" ht="15" customHeight="1" outlineLevel="2" x14ac:dyDescent="0.25">
      <c r="A259" s="65">
        <f t="shared" si="40"/>
        <v>15</v>
      </c>
      <c r="B259" s="80"/>
      <c r="C259" s="80"/>
      <c r="D259" s="80"/>
      <c r="E259" s="80"/>
      <c r="F259" s="80"/>
      <c r="G259" s="80"/>
      <c r="H259" s="75"/>
      <c r="I259" s="250"/>
      <c r="J259" s="47"/>
      <c r="K259" s="145">
        <f t="shared" si="39"/>
        <v>0</v>
      </c>
      <c r="L259" s="106">
        <f t="shared" si="38"/>
        <v>0</v>
      </c>
    </row>
    <row r="260" spans="1:16" s="47" customFormat="1" ht="15" customHeight="1" outlineLevel="2" thickBot="1" x14ac:dyDescent="0.3">
      <c r="A260" s="205"/>
      <c r="B260" s="206"/>
      <c r="C260" s="206"/>
      <c r="D260" s="206"/>
      <c r="E260" s="206"/>
      <c r="F260" s="206"/>
      <c r="G260" s="206"/>
      <c r="H260" s="207"/>
      <c r="I260" s="251"/>
      <c r="J260" s="103"/>
      <c r="K260" s="145"/>
      <c r="L260" s="106"/>
      <c r="O260" s="103"/>
      <c r="P260" s="103"/>
    </row>
    <row r="261" spans="1:16" s="47" customFormat="1" ht="15" customHeight="1" outlineLevel="2" thickBot="1" x14ac:dyDescent="0.3">
      <c r="A261" s="54"/>
      <c r="B261" s="51">
        <f>SUM(B245:B260)</f>
        <v>0</v>
      </c>
      <c r="C261" s="52" t="s">
        <v>94</v>
      </c>
      <c r="D261" s="67"/>
      <c r="E261" s="68"/>
      <c r="F261" s="54"/>
      <c r="G261" s="54"/>
      <c r="J261" s="103"/>
      <c r="K261" s="148"/>
      <c r="L261" s="100">
        <f>SUM(L245:L260)</f>
        <v>0</v>
      </c>
    </row>
    <row r="262" spans="1:16" s="47" customFormat="1" ht="15" customHeight="1" outlineLevel="2" thickBot="1" x14ac:dyDescent="0.3">
      <c r="A262" s="54"/>
      <c r="B262" s="95">
        <f>$L261</f>
        <v>0</v>
      </c>
      <c r="C262" s="55" t="s">
        <v>42</v>
      </c>
      <c r="D262" s="69"/>
      <c r="E262" s="68"/>
      <c r="F262" s="54"/>
      <c r="G262" s="54"/>
      <c r="J262" s="103"/>
      <c r="K262" s="148"/>
      <c r="L262" s="101"/>
    </row>
    <row r="263" spans="1:16" ht="15" customHeight="1" thickBot="1" x14ac:dyDescent="0.3">
      <c r="A263" s="54"/>
      <c r="B263" s="47"/>
      <c r="C263" s="47"/>
      <c r="D263" s="54"/>
      <c r="E263" s="54"/>
      <c r="F263" s="54"/>
      <c r="G263" s="54"/>
      <c r="H263" s="47"/>
      <c r="I263" s="47"/>
      <c r="J263" s="1"/>
      <c r="K263" s="148"/>
      <c r="L263" s="101"/>
      <c r="O263" s="47"/>
      <c r="P263" s="47"/>
    </row>
    <row r="264" spans="1:16" s="1" customFormat="1" ht="15" customHeight="1" outlineLevel="1" thickBot="1" x14ac:dyDescent="0.3">
      <c r="A264" s="226" t="s">
        <v>122</v>
      </c>
      <c r="B264" s="227"/>
      <c r="C264" s="227"/>
      <c r="D264" s="227"/>
      <c r="E264" s="227"/>
      <c r="F264" s="227"/>
      <c r="G264" s="227"/>
      <c r="H264" s="228"/>
      <c r="I264" s="267" t="s">
        <v>55</v>
      </c>
      <c r="K264" s="146"/>
      <c r="L264" s="97"/>
      <c r="O264" s="42"/>
      <c r="P264" s="42"/>
    </row>
    <row r="265" spans="1:16" s="1" customFormat="1" ht="15" customHeight="1" outlineLevel="1" thickBot="1" x14ac:dyDescent="0.3">
      <c r="A265" s="62" t="s">
        <v>34</v>
      </c>
      <c r="B265" s="62" t="s">
        <v>35</v>
      </c>
      <c r="C265" s="62" t="s">
        <v>36</v>
      </c>
      <c r="D265" s="62" t="s">
        <v>37</v>
      </c>
      <c r="E265" s="62" t="s">
        <v>38</v>
      </c>
      <c r="F265" s="44" t="s">
        <v>39</v>
      </c>
      <c r="G265" s="44" t="s">
        <v>40</v>
      </c>
      <c r="H265" s="43" t="s">
        <v>41</v>
      </c>
      <c r="I265" s="268"/>
      <c r="K265" s="146"/>
      <c r="L265" s="97"/>
      <c r="O265" s="42"/>
      <c r="P265" s="42"/>
    </row>
    <row r="266" spans="1:16" s="1" customFormat="1" ht="15" customHeight="1" outlineLevel="1" x14ac:dyDescent="0.25">
      <c r="A266" s="76">
        <v>1</v>
      </c>
      <c r="B266" s="77"/>
      <c r="C266" s="77"/>
      <c r="D266" s="77"/>
      <c r="E266" s="77"/>
      <c r="F266" s="77"/>
      <c r="G266" s="199"/>
      <c r="H266" s="131"/>
      <c r="I266" s="268"/>
      <c r="K266" s="145">
        <f>((F266+E266)*D266)/10000</f>
        <v>0</v>
      </c>
      <c r="L266" s="96">
        <f t="shared" ref="L266:L280" si="41">K266*B266</f>
        <v>0</v>
      </c>
    </row>
    <row r="267" spans="1:16" s="1" customFormat="1" ht="15" customHeight="1" outlineLevel="1" x14ac:dyDescent="0.25">
      <c r="A267" s="65">
        <f>+A266+1</f>
        <v>2</v>
      </c>
      <c r="B267" s="49"/>
      <c r="C267" s="49"/>
      <c r="D267" s="49"/>
      <c r="E267" s="49"/>
      <c r="F267" s="49"/>
      <c r="G267" s="200"/>
      <c r="H267" s="132"/>
      <c r="I267" s="268"/>
      <c r="J267" s="47"/>
      <c r="K267" s="145">
        <f>((F267+E267)*D267)/10000</f>
        <v>0</v>
      </c>
      <c r="L267" s="96">
        <f t="shared" si="41"/>
        <v>0</v>
      </c>
    </row>
    <row r="268" spans="1:16" s="1" customFormat="1" ht="15" customHeight="1" outlineLevel="1" x14ac:dyDescent="0.25">
      <c r="A268" s="65">
        <f t="shared" ref="A268:A280" si="42">+A267+1</f>
        <v>3</v>
      </c>
      <c r="B268" s="49"/>
      <c r="C268" s="49"/>
      <c r="D268" s="49"/>
      <c r="E268" s="49"/>
      <c r="F268" s="49"/>
      <c r="G268" s="200"/>
      <c r="H268" s="132"/>
      <c r="I268" s="268"/>
      <c r="J268" s="47"/>
      <c r="K268" s="145">
        <f t="shared" ref="K268:K280" si="43">((F268+E268)*D268)/10000</f>
        <v>0</v>
      </c>
      <c r="L268" s="96">
        <f t="shared" si="41"/>
        <v>0</v>
      </c>
    </row>
    <row r="269" spans="1:16" s="1" customFormat="1" ht="15" customHeight="1" outlineLevel="1" x14ac:dyDescent="0.25">
      <c r="A269" s="65">
        <f t="shared" si="42"/>
        <v>4</v>
      </c>
      <c r="B269" s="49"/>
      <c r="C269" s="49"/>
      <c r="D269" s="49"/>
      <c r="E269" s="49"/>
      <c r="F269" s="49"/>
      <c r="G269" s="200"/>
      <c r="H269" s="132"/>
      <c r="I269" s="268"/>
      <c r="J269" s="47"/>
      <c r="K269" s="145">
        <f t="shared" si="43"/>
        <v>0</v>
      </c>
      <c r="L269" s="96">
        <f t="shared" si="41"/>
        <v>0</v>
      </c>
    </row>
    <row r="270" spans="1:16" s="1" customFormat="1" ht="15" customHeight="1" outlineLevel="1" x14ac:dyDescent="0.25">
      <c r="A270" s="65">
        <f t="shared" si="42"/>
        <v>5</v>
      </c>
      <c r="B270" s="49"/>
      <c r="C270" s="49"/>
      <c r="D270" s="49"/>
      <c r="E270" s="49"/>
      <c r="F270" s="49"/>
      <c r="G270" s="200"/>
      <c r="H270" s="132"/>
      <c r="I270" s="268"/>
      <c r="J270" s="47"/>
      <c r="K270" s="145">
        <f t="shared" si="43"/>
        <v>0</v>
      </c>
      <c r="L270" s="96">
        <f t="shared" si="41"/>
        <v>0</v>
      </c>
    </row>
    <row r="271" spans="1:16" s="1" customFormat="1" ht="15" customHeight="1" outlineLevel="1" x14ac:dyDescent="0.25">
      <c r="A271" s="65">
        <f t="shared" si="42"/>
        <v>6</v>
      </c>
      <c r="B271" s="49"/>
      <c r="C271" s="49"/>
      <c r="D271" s="49"/>
      <c r="E271" s="49"/>
      <c r="F271" s="49"/>
      <c r="G271" s="200"/>
      <c r="H271" s="132"/>
      <c r="I271" s="268"/>
      <c r="J271" s="47"/>
      <c r="K271" s="145">
        <f t="shared" si="43"/>
        <v>0</v>
      </c>
      <c r="L271" s="96">
        <f t="shared" si="41"/>
        <v>0</v>
      </c>
    </row>
    <row r="272" spans="1:16" s="1" customFormat="1" ht="15" customHeight="1" outlineLevel="1" x14ac:dyDescent="0.25">
      <c r="A272" s="65">
        <f t="shared" si="42"/>
        <v>7</v>
      </c>
      <c r="B272" s="49"/>
      <c r="C272" s="49"/>
      <c r="D272" s="49"/>
      <c r="E272" s="49"/>
      <c r="F272" s="49"/>
      <c r="G272" s="200"/>
      <c r="H272" s="132"/>
      <c r="I272" s="268"/>
      <c r="J272" s="47"/>
      <c r="K272" s="145">
        <f t="shared" si="43"/>
        <v>0</v>
      </c>
      <c r="L272" s="96">
        <f t="shared" si="41"/>
        <v>0</v>
      </c>
    </row>
    <row r="273" spans="1:16" s="1" customFormat="1" ht="15" customHeight="1" outlineLevel="1" x14ac:dyDescent="0.25">
      <c r="A273" s="65">
        <f t="shared" si="42"/>
        <v>8</v>
      </c>
      <c r="B273" s="49"/>
      <c r="C273" s="49"/>
      <c r="D273" s="49"/>
      <c r="E273" s="49"/>
      <c r="F273" s="49"/>
      <c r="G273" s="200"/>
      <c r="H273" s="132"/>
      <c r="I273" s="268"/>
      <c r="J273" s="47"/>
      <c r="K273" s="145">
        <f t="shared" si="43"/>
        <v>0</v>
      </c>
      <c r="L273" s="96">
        <f t="shared" si="41"/>
        <v>0</v>
      </c>
    </row>
    <row r="274" spans="1:16" s="1" customFormat="1" ht="15" customHeight="1" outlineLevel="1" x14ac:dyDescent="0.25">
      <c r="A274" s="65">
        <f t="shared" si="42"/>
        <v>9</v>
      </c>
      <c r="B274" s="49"/>
      <c r="C274" s="49"/>
      <c r="D274" s="49"/>
      <c r="E274" s="49"/>
      <c r="F274" s="49"/>
      <c r="G274" s="200"/>
      <c r="H274" s="132"/>
      <c r="I274" s="268"/>
      <c r="J274" s="47"/>
      <c r="K274" s="145">
        <f t="shared" si="43"/>
        <v>0</v>
      </c>
      <c r="L274" s="96">
        <f t="shared" si="41"/>
        <v>0</v>
      </c>
    </row>
    <row r="275" spans="1:16" s="1" customFormat="1" ht="15" customHeight="1" outlineLevel="1" x14ac:dyDescent="0.25">
      <c r="A275" s="65">
        <f t="shared" si="42"/>
        <v>10</v>
      </c>
      <c r="B275" s="49"/>
      <c r="C275" s="49"/>
      <c r="D275" s="49"/>
      <c r="E275" s="49"/>
      <c r="F275" s="49"/>
      <c r="G275" s="200"/>
      <c r="H275" s="132"/>
      <c r="I275" s="268"/>
      <c r="J275" s="47"/>
      <c r="K275" s="145">
        <f t="shared" si="43"/>
        <v>0</v>
      </c>
      <c r="L275" s="96">
        <f t="shared" si="41"/>
        <v>0</v>
      </c>
    </row>
    <row r="276" spans="1:16" s="1" customFormat="1" ht="15" customHeight="1" outlineLevel="1" x14ac:dyDescent="0.25">
      <c r="A276" s="65">
        <f t="shared" si="42"/>
        <v>11</v>
      </c>
      <c r="B276" s="49"/>
      <c r="C276" s="49"/>
      <c r="D276" s="49"/>
      <c r="E276" s="49"/>
      <c r="F276" s="49"/>
      <c r="G276" s="200"/>
      <c r="H276" s="132"/>
      <c r="I276" s="268"/>
      <c r="J276" s="42"/>
      <c r="K276" s="145">
        <f t="shared" si="43"/>
        <v>0</v>
      </c>
      <c r="L276" s="96">
        <f t="shared" si="41"/>
        <v>0</v>
      </c>
    </row>
    <row r="277" spans="1:16" s="1" customFormat="1" ht="15" customHeight="1" outlineLevel="1" x14ac:dyDescent="0.25">
      <c r="A277" s="65">
        <f t="shared" si="42"/>
        <v>12</v>
      </c>
      <c r="B277" s="49"/>
      <c r="C277" s="49"/>
      <c r="D277" s="49"/>
      <c r="E277" s="49"/>
      <c r="F277" s="49"/>
      <c r="G277" s="200"/>
      <c r="H277" s="132"/>
      <c r="I277" s="268"/>
      <c r="J277" s="42"/>
      <c r="K277" s="145">
        <f t="shared" si="43"/>
        <v>0</v>
      </c>
      <c r="L277" s="96">
        <f t="shared" si="41"/>
        <v>0</v>
      </c>
    </row>
    <row r="278" spans="1:16" s="1" customFormat="1" ht="15" customHeight="1" outlineLevel="1" x14ac:dyDescent="0.25">
      <c r="A278" s="65">
        <f t="shared" si="42"/>
        <v>13</v>
      </c>
      <c r="B278" s="49"/>
      <c r="C278" s="49"/>
      <c r="D278" s="49"/>
      <c r="E278" s="49"/>
      <c r="F278" s="49"/>
      <c r="G278" s="200"/>
      <c r="H278" s="132"/>
      <c r="I278" s="268"/>
      <c r="K278" s="145">
        <f t="shared" si="43"/>
        <v>0</v>
      </c>
      <c r="L278" s="96">
        <f t="shared" si="41"/>
        <v>0</v>
      </c>
    </row>
    <row r="279" spans="1:16" s="1" customFormat="1" ht="15" customHeight="1" outlineLevel="1" x14ac:dyDescent="0.25">
      <c r="A279" s="65">
        <f t="shared" si="42"/>
        <v>14</v>
      </c>
      <c r="B279" s="49"/>
      <c r="C279" s="49"/>
      <c r="D279" s="49"/>
      <c r="E279" s="49"/>
      <c r="F279" s="49"/>
      <c r="G279" s="200"/>
      <c r="H279" s="132"/>
      <c r="I279" s="268"/>
      <c r="K279" s="145">
        <f t="shared" si="43"/>
        <v>0</v>
      </c>
      <c r="L279" s="96">
        <f t="shared" si="41"/>
        <v>0</v>
      </c>
    </row>
    <row r="280" spans="1:16" s="1" customFormat="1" ht="15" customHeight="1" outlineLevel="1" x14ac:dyDescent="0.25">
      <c r="A280" s="65">
        <f t="shared" si="42"/>
        <v>15</v>
      </c>
      <c r="B280" s="49"/>
      <c r="C280" s="49"/>
      <c r="D280" s="49"/>
      <c r="E280" s="49"/>
      <c r="F280" s="49"/>
      <c r="G280" s="201"/>
      <c r="H280" s="132"/>
      <c r="I280" s="268"/>
      <c r="K280" s="145">
        <f t="shared" si="43"/>
        <v>0</v>
      </c>
      <c r="L280" s="96">
        <f t="shared" si="41"/>
        <v>0</v>
      </c>
    </row>
    <row r="281" spans="1:16" s="47" customFormat="1" ht="15" customHeight="1" outlineLevel="1" thickBot="1" x14ac:dyDescent="0.3">
      <c r="A281" s="208"/>
      <c r="B281" s="209"/>
      <c r="C281" s="209"/>
      <c r="D281" s="209"/>
      <c r="E281" s="209"/>
      <c r="F281" s="209"/>
      <c r="G281" s="209"/>
      <c r="H281" s="210"/>
      <c r="I281" s="269"/>
      <c r="J281" s="1"/>
      <c r="K281" s="145"/>
      <c r="L281" s="96"/>
      <c r="O281" s="1"/>
      <c r="P281" s="1"/>
    </row>
    <row r="282" spans="1:16" s="47" customFormat="1" ht="15" customHeight="1" outlineLevel="1" thickBot="1" x14ac:dyDescent="0.3">
      <c r="A282" s="54"/>
      <c r="B282" s="51">
        <f>SUM(B266:B281)</f>
        <v>0</v>
      </c>
      <c r="C282" s="52" t="s">
        <v>81</v>
      </c>
      <c r="D282" s="67"/>
      <c r="E282" s="68"/>
      <c r="F282" s="54"/>
      <c r="G282" s="54"/>
      <c r="J282" s="1"/>
      <c r="K282" s="148"/>
      <c r="L282" s="100">
        <f>SUM(L266:L281)</f>
        <v>0</v>
      </c>
      <c r="O282" s="1"/>
      <c r="P282" s="1"/>
    </row>
    <row r="283" spans="1:16" s="47" customFormat="1" ht="15" customHeight="1" outlineLevel="1" thickBot="1" x14ac:dyDescent="0.3">
      <c r="A283" s="54"/>
      <c r="B283" s="44">
        <f>$L282</f>
        <v>0</v>
      </c>
      <c r="C283" s="55" t="s">
        <v>42</v>
      </c>
      <c r="D283" s="69"/>
      <c r="E283" s="70"/>
      <c r="F283" s="41"/>
      <c r="G283" s="54"/>
      <c r="J283" s="1"/>
      <c r="K283" s="148"/>
      <c r="L283" s="101"/>
      <c r="O283" s="1"/>
      <c r="P283" s="1"/>
    </row>
    <row r="284" spans="1:16" ht="15" customHeight="1" thickBot="1" x14ac:dyDescent="0.3">
      <c r="A284" s="54"/>
      <c r="B284" s="47"/>
      <c r="C284" s="47"/>
      <c r="D284" s="54"/>
      <c r="E284" s="54"/>
      <c r="F284" s="54"/>
      <c r="G284" s="54"/>
      <c r="H284" s="47"/>
      <c r="I284" s="47"/>
      <c r="J284" s="1"/>
      <c r="K284" s="148"/>
      <c r="L284" s="101"/>
      <c r="O284" s="1"/>
      <c r="P284" s="1"/>
    </row>
    <row r="285" spans="1:16" ht="15" customHeight="1" outlineLevel="1" thickBot="1" x14ac:dyDescent="0.3">
      <c r="A285" s="226" t="s">
        <v>53</v>
      </c>
      <c r="B285" s="227"/>
      <c r="C285" s="227"/>
      <c r="D285" s="227"/>
      <c r="E285" s="227"/>
      <c r="F285" s="227"/>
      <c r="G285" s="227"/>
      <c r="H285" s="228"/>
      <c r="I285" s="264" t="s">
        <v>18</v>
      </c>
      <c r="J285" s="1"/>
    </row>
    <row r="286" spans="1:16" s="1" customFormat="1" ht="15" customHeight="1" outlineLevel="1" thickBot="1" x14ac:dyDescent="0.3">
      <c r="A286" s="62" t="s">
        <v>34</v>
      </c>
      <c r="B286" s="62" t="s">
        <v>35</v>
      </c>
      <c r="C286" s="62" t="s">
        <v>36</v>
      </c>
      <c r="D286" s="62" t="s">
        <v>37</v>
      </c>
      <c r="E286" s="62" t="s">
        <v>38</v>
      </c>
      <c r="F286" s="44" t="s">
        <v>39</v>
      </c>
      <c r="G286" s="44" t="s">
        <v>40</v>
      </c>
      <c r="H286" s="43" t="s">
        <v>41</v>
      </c>
      <c r="I286" s="265"/>
      <c r="K286" s="146"/>
      <c r="L286" s="97"/>
      <c r="O286" s="42"/>
      <c r="P286" s="42"/>
    </row>
    <row r="287" spans="1:16" s="1" customFormat="1" ht="15" customHeight="1" outlineLevel="1" x14ac:dyDescent="0.25">
      <c r="A287" s="76">
        <v>1</v>
      </c>
      <c r="B287" s="77"/>
      <c r="C287" s="77"/>
      <c r="D287" s="77"/>
      <c r="E287" s="77"/>
      <c r="F287" s="199"/>
      <c r="G287" s="77"/>
      <c r="H287" s="131"/>
      <c r="I287" s="265"/>
      <c r="K287" s="145">
        <f t="shared" ref="K287:K301" si="44">((G287+E287)*D287)/10000</f>
        <v>0</v>
      </c>
      <c r="L287" s="96">
        <f>K287*B287</f>
        <v>0</v>
      </c>
      <c r="O287" s="42"/>
      <c r="P287" s="42"/>
    </row>
    <row r="288" spans="1:16" s="1" customFormat="1" ht="15" customHeight="1" outlineLevel="1" x14ac:dyDescent="0.25">
      <c r="A288" s="65">
        <f>+A287+1</f>
        <v>2</v>
      </c>
      <c r="B288" s="49"/>
      <c r="C288" s="49"/>
      <c r="D288" s="49"/>
      <c r="E288" s="49"/>
      <c r="F288" s="200"/>
      <c r="G288" s="49"/>
      <c r="H288" s="132"/>
      <c r="I288" s="265"/>
      <c r="J288" s="47"/>
      <c r="K288" s="145">
        <f t="shared" si="44"/>
        <v>0</v>
      </c>
      <c r="L288" s="96">
        <f>K288*B288</f>
        <v>0</v>
      </c>
    </row>
    <row r="289" spans="1:16" s="1" customFormat="1" ht="15" customHeight="1" outlineLevel="1" x14ac:dyDescent="0.25">
      <c r="A289" s="65">
        <f t="shared" ref="A289:A301" si="45">+A288+1</f>
        <v>3</v>
      </c>
      <c r="B289" s="49"/>
      <c r="C289" s="49"/>
      <c r="D289" s="49"/>
      <c r="E289" s="49"/>
      <c r="F289" s="200"/>
      <c r="G289" s="49"/>
      <c r="H289" s="132"/>
      <c r="I289" s="265"/>
      <c r="J289" s="47"/>
      <c r="K289" s="145">
        <f t="shared" si="44"/>
        <v>0</v>
      </c>
      <c r="L289" s="96">
        <f t="shared" ref="L289:L301" si="46">K289*B289</f>
        <v>0</v>
      </c>
    </row>
    <row r="290" spans="1:16" s="1" customFormat="1" ht="15" customHeight="1" outlineLevel="1" x14ac:dyDescent="0.25">
      <c r="A290" s="65">
        <f t="shared" si="45"/>
        <v>4</v>
      </c>
      <c r="B290" s="49"/>
      <c r="C290" s="49"/>
      <c r="D290" s="49"/>
      <c r="E290" s="49"/>
      <c r="F290" s="200"/>
      <c r="G290" s="49"/>
      <c r="H290" s="132"/>
      <c r="I290" s="265"/>
      <c r="J290" s="47"/>
      <c r="K290" s="145">
        <f t="shared" si="44"/>
        <v>0</v>
      </c>
      <c r="L290" s="96">
        <f t="shared" si="46"/>
        <v>0</v>
      </c>
    </row>
    <row r="291" spans="1:16" s="1" customFormat="1" ht="15" customHeight="1" outlineLevel="1" x14ac:dyDescent="0.25">
      <c r="A291" s="65">
        <f t="shared" si="45"/>
        <v>5</v>
      </c>
      <c r="B291" s="49"/>
      <c r="C291" s="49"/>
      <c r="D291" s="49"/>
      <c r="E291" s="49"/>
      <c r="F291" s="200"/>
      <c r="G291" s="49"/>
      <c r="H291" s="132"/>
      <c r="I291" s="265"/>
      <c r="J291" s="47"/>
      <c r="K291" s="145">
        <f t="shared" si="44"/>
        <v>0</v>
      </c>
      <c r="L291" s="96">
        <f t="shared" si="46"/>
        <v>0</v>
      </c>
    </row>
    <row r="292" spans="1:16" s="1" customFormat="1" ht="15" customHeight="1" outlineLevel="1" x14ac:dyDescent="0.25">
      <c r="A292" s="65">
        <f t="shared" si="45"/>
        <v>6</v>
      </c>
      <c r="B292" s="49"/>
      <c r="C292" s="49"/>
      <c r="D292" s="49"/>
      <c r="E292" s="49"/>
      <c r="F292" s="200"/>
      <c r="G292" s="49"/>
      <c r="H292" s="132"/>
      <c r="I292" s="265"/>
      <c r="J292" s="47"/>
      <c r="K292" s="145">
        <f t="shared" si="44"/>
        <v>0</v>
      </c>
      <c r="L292" s="96">
        <f t="shared" si="46"/>
        <v>0</v>
      </c>
    </row>
    <row r="293" spans="1:16" s="1" customFormat="1" ht="15" customHeight="1" outlineLevel="1" x14ac:dyDescent="0.25">
      <c r="A293" s="65">
        <f t="shared" si="45"/>
        <v>7</v>
      </c>
      <c r="B293" s="49"/>
      <c r="C293" s="49"/>
      <c r="D293" s="49"/>
      <c r="E293" s="49"/>
      <c r="F293" s="200"/>
      <c r="G293" s="49"/>
      <c r="H293" s="132"/>
      <c r="I293" s="265"/>
      <c r="J293" s="47"/>
      <c r="K293" s="145">
        <f t="shared" si="44"/>
        <v>0</v>
      </c>
      <c r="L293" s="96">
        <f t="shared" si="46"/>
        <v>0</v>
      </c>
    </row>
    <row r="294" spans="1:16" s="1" customFormat="1" ht="15" customHeight="1" outlineLevel="1" x14ac:dyDescent="0.25">
      <c r="A294" s="65">
        <f t="shared" si="45"/>
        <v>8</v>
      </c>
      <c r="B294" s="49"/>
      <c r="C294" s="49"/>
      <c r="D294" s="49"/>
      <c r="E294" s="49"/>
      <c r="F294" s="200"/>
      <c r="G294" s="49"/>
      <c r="H294" s="132"/>
      <c r="I294" s="265"/>
      <c r="J294" s="47"/>
      <c r="K294" s="145">
        <f t="shared" si="44"/>
        <v>0</v>
      </c>
      <c r="L294" s="96">
        <f t="shared" si="46"/>
        <v>0</v>
      </c>
    </row>
    <row r="295" spans="1:16" s="1" customFormat="1" ht="15" customHeight="1" outlineLevel="1" x14ac:dyDescent="0.25">
      <c r="A295" s="65">
        <f t="shared" si="45"/>
        <v>9</v>
      </c>
      <c r="B295" s="49"/>
      <c r="C295" s="49"/>
      <c r="D295" s="49"/>
      <c r="E295" s="49"/>
      <c r="F295" s="200"/>
      <c r="G295" s="49"/>
      <c r="H295" s="132"/>
      <c r="I295" s="265"/>
      <c r="J295" s="47"/>
      <c r="K295" s="145">
        <f t="shared" si="44"/>
        <v>0</v>
      </c>
      <c r="L295" s="96">
        <f t="shared" si="46"/>
        <v>0</v>
      </c>
    </row>
    <row r="296" spans="1:16" s="1" customFormat="1" ht="15" customHeight="1" outlineLevel="1" x14ac:dyDescent="0.25">
      <c r="A296" s="65">
        <f t="shared" si="45"/>
        <v>10</v>
      </c>
      <c r="B296" s="49"/>
      <c r="C296" s="49"/>
      <c r="D296" s="49"/>
      <c r="E296" s="49"/>
      <c r="F296" s="200"/>
      <c r="G296" s="49"/>
      <c r="H296" s="132"/>
      <c r="I296" s="265"/>
      <c r="J296" s="47"/>
      <c r="K296" s="145">
        <f t="shared" si="44"/>
        <v>0</v>
      </c>
      <c r="L296" s="96">
        <f t="shared" si="46"/>
        <v>0</v>
      </c>
    </row>
    <row r="297" spans="1:16" s="1" customFormat="1" ht="15" customHeight="1" outlineLevel="1" x14ac:dyDescent="0.25">
      <c r="A297" s="65">
        <f t="shared" si="45"/>
        <v>11</v>
      </c>
      <c r="B297" s="49"/>
      <c r="C297" s="49"/>
      <c r="D297" s="49"/>
      <c r="E297" s="49"/>
      <c r="F297" s="200"/>
      <c r="G297" s="49"/>
      <c r="H297" s="132"/>
      <c r="I297" s="265"/>
      <c r="J297" s="47"/>
      <c r="K297" s="145">
        <f t="shared" si="44"/>
        <v>0</v>
      </c>
      <c r="L297" s="96">
        <f t="shared" si="46"/>
        <v>0</v>
      </c>
    </row>
    <row r="298" spans="1:16" s="1" customFormat="1" ht="15" customHeight="1" outlineLevel="1" x14ac:dyDescent="0.25">
      <c r="A298" s="65">
        <f t="shared" si="45"/>
        <v>12</v>
      </c>
      <c r="B298" s="49"/>
      <c r="C298" s="49"/>
      <c r="D298" s="49"/>
      <c r="E298" s="49"/>
      <c r="F298" s="200"/>
      <c r="G298" s="49"/>
      <c r="H298" s="132"/>
      <c r="I298" s="265"/>
      <c r="J298" s="47"/>
      <c r="K298" s="145">
        <f t="shared" si="44"/>
        <v>0</v>
      </c>
      <c r="L298" s="96">
        <f t="shared" si="46"/>
        <v>0</v>
      </c>
    </row>
    <row r="299" spans="1:16" s="1" customFormat="1" ht="15" customHeight="1" outlineLevel="1" x14ac:dyDescent="0.25">
      <c r="A299" s="65">
        <f t="shared" si="45"/>
        <v>13</v>
      </c>
      <c r="B299" s="49"/>
      <c r="C299" s="49"/>
      <c r="D299" s="49"/>
      <c r="E299" s="49"/>
      <c r="F299" s="200"/>
      <c r="G299" s="49"/>
      <c r="H299" s="132"/>
      <c r="I299" s="265"/>
      <c r="J299" s="47"/>
      <c r="K299" s="145">
        <f t="shared" si="44"/>
        <v>0</v>
      </c>
      <c r="L299" s="96">
        <f t="shared" si="46"/>
        <v>0</v>
      </c>
    </row>
    <row r="300" spans="1:16" s="1" customFormat="1" ht="15" customHeight="1" outlineLevel="1" x14ac:dyDescent="0.25">
      <c r="A300" s="65">
        <f t="shared" si="45"/>
        <v>14</v>
      </c>
      <c r="B300" s="49"/>
      <c r="C300" s="49"/>
      <c r="D300" s="49"/>
      <c r="E300" s="49"/>
      <c r="F300" s="200"/>
      <c r="G300" s="49"/>
      <c r="H300" s="132"/>
      <c r="I300" s="265"/>
      <c r="J300" s="47"/>
      <c r="K300" s="145">
        <f t="shared" si="44"/>
        <v>0</v>
      </c>
      <c r="L300" s="96">
        <f t="shared" si="46"/>
        <v>0</v>
      </c>
    </row>
    <row r="301" spans="1:16" s="1" customFormat="1" ht="15" customHeight="1" outlineLevel="1" x14ac:dyDescent="0.25">
      <c r="A301" s="65">
        <f t="shared" si="45"/>
        <v>15</v>
      </c>
      <c r="B301" s="49"/>
      <c r="C301" s="49"/>
      <c r="D301" s="49"/>
      <c r="E301" s="49"/>
      <c r="F301" s="201"/>
      <c r="G301" s="49"/>
      <c r="H301" s="132"/>
      <c r="I301" s="265"/>
      <c r="J301" s="47"/>
      <c r="K301" s="145">
        <f t="shared" si="44"/>
        <v>0</v>
      </c>
      <c r="L301" s="96">
        <f t="shared" si="46"/>
        <v>0</v>
      </c>
    </row>
    <row r="302" spans="1:16" s="47" customFormat="1" ht="15" customHeight="1" outlineLevel="1" thickBot="1" x14ac:dyDescent="0.3">
      <c r="A302" s="202"/>
      <c r="B302" s="203"/>
      <c r="C302" s="203"/>
      <c r="D302" s="203"/>
      <c r="E302" s="203"/>
      <c r="F302" s="203"/>
      <c r="G302" s="203"/>
      <c r="H302" s="204"/>
      <c r="I302" s="266"/>
      <c r="J302" s="1"/>
      <c r="K302" s="145"/>
      <c r="L302" s="96"/>
      <c r="O302" s="1"/>
      <c r="P302" s="1"/>
    </row>
    <row r="303" spans="1:16" s="47" customFormat="1" ht="15" customHeight="1" outlineLevel="1" thickBot="1" x14ac:dyDescent="0.3">
      <c r="A303" s="54"/>
      <c r="B303" s="51">
        <f>SUM(B287:B302)</f>
        <v>0</v>
      </c>
      <c r="C303" s="52" t="s">
        <v>82</v>
      </c>
      <c r="D303" s="67"/>
      <c r="E303" s="68"/>
      <c r="F303" s="54"/>
      <c r="G303" s="54"/>
      <c r="J303" s="1"/>
      <c r="K303" s="148"/>
      <c r="L303" s="100">
        <f>SUM(L287:L302)</f>
        <v>0</v>
      </c>
      <c r="O303" s="1"/>
      <c r="P303" s="1"/>
    </row>
    <row r="304" spans="1:16" s="47" customFormat="1" ht="15" customHeight="1" outlineLevel="1" thickBot="1" x14ac:dyDescent="0.3">
      <c r="A304" s="54"/>
      <c r="B304" s="95">
        <f>$L303</f>
        <v>0</v>
      </c>
      <c r="C304" s="55" t="s">
        <v>42</v>
      </c>
      <c r="D304" s="69"/>
      <c r="E304" s="70"/>
      <c r="F304" s="41"/>
      <c r="G304" s="54"/>
      <c r="J304" s="1"/>
      <c r="K304" s="148"/>
      <c r="L304" s="101"/>
    </row>
    <row r="305" spans="1:16" ht="15" customHeight="1" thickBot="1" x14ac:dyDescent="0.3">
      <c r="A305" s="54"/>
      <c r="B305" s="47"/>
      <c r="C305" s="47"/>
      <c r="D305" s="54"/>
      <c r="E305" s="54"/>
      <c r="F305" s="54"/>
      <c r="G305" s="54"/>
      <c r="H305" s="47"/>
      <c r="I305" s="47"/>
      <c r="J305" s="1"/>
      <c r="K305" s="148"/>
      <c r="L305" s="101"/>
      <c r="O305" s="47"/>
      <c r="P305" s="47"/>
    </row>
    <row r="306" spans="1:16" ht="15" customHeight="1" outlineLevel="1" thickBot="1" x14ac:dyDescent="0.3">
      <c r="A306" s="229" t="s">
        <v>121</v>
      </c>
      <c r="B306" s="230"/>
      <c r="C306" s="230"/>
      <c r="D306" s="230"/>
      <c r="E306" s="230"/>
      <c r="F306" s="230"/>
      <c r="G306" s="230"/>
      <c r="H306" s="231"/>
      <c r="I306" s="264" t="s">
        <v>18</v>
      </c>
      <c r="J306" s="1"/>
      <c r="O306" s="47"/>
      <c r="P306" s="47"/>
    </row>
    <row r="307" spans="1:16" s="1" customFormat="1" ht="15" customHeight="1" outlineLevel="1" thickBot="1" x14ac:dyDescent="0.3">
      <c r="A307" s="66" t="s">
        <v>34</v>
      </c>
      <c r="B307" s="66" t="s">
        <v>35</v>
      </c>
      <c r="C307" s="66" t="s">
        <v>45</v>
      </c>
      <c r="D307" s="66" t="s">
        <v>37</v>
      </c>
      <c r="E307" s="44" t="s">
        <v>38</v>
      </c>
      <c r="F307" s="44" t="s">
        <v>39</v>
      </c>
      <c r="G307" s="66" t="s">
        <v>40</v>
      </c>
      <c r="H307" s="66" t="s">
        <v>41</v>
      </c>
      <c r="I307" s="265"/>
      <c r="K307" s="146"/>
      <c r="L307" s="97"/>
      <c r="O307" s="42"/>
      <c r="P307" s="42"/>
    </row>
    <row r="308" spans="1:16" s="1" customFormat="1" ht="15" customHeight="1" outlineLevel="1" x14ac:dyDescent="0.25">
      <c r="A308" s="64">
        <v>1</v>
      </c>
      <c r="B308" s="46"/>
      <c r="C308" s="46"/>
      <c r="D308" s="46"/>
      <c r="E308" s="46"/>
      <c r="F308" s="78"/>
      <c r="G308" s="199"/>
      <c r="H308" s="79"/>
      <c r="I308" s="265"/>
      <c r="K308" s="145">
        <f>((E308+F308/2)*D308)/10000</f>
        <v>0</v>
      </c>
      <c r="L308" s="96">
        <f t="shared" ref="L308:L322" si="47">K308*B308</f>
        <v>0</v>
      </c>
      <c r="O308" s="42"/>
      <c r="P308" s="42"/>
    </row>
    <row r="309" spans="1:16" s="1" customFormat="1" ht="15" customHeight="1" outlineLevel="1" x14ac:dyDescent="0.25">
      <c r="A309" s="65">
        <f>+A308+1</f>
        <v>2</v>
      </c>
      <c r="B309" s="49"/>
      <c r="C309" s="49"/>
      <c r="D309" s="49"/>
      <c r="E309" s="49"/>
      <c r="F309" s="80"/>
      <c r="G309" s="200"/>
      <c r="H309" s="81"/>
      <c r="I309" s="265"/>
      <c r="J309" s="47"/>
      <c r="K309" s="145">
        <f t="shared" ref="K309:K322" si="48">((E309+F309/2)*D309)/10000</f>
        <v>0</v>
      </c>
      <c r="L309" s="96">
        <f t="shared" si="47"/>
        <v>0</v>
      </c>
    </row>
    <row r="310" spans="1:16" s="1" customFormat="1" ht="15" customHeight="1" outlineLevel="1" x14ac:dyDescent="0.25">
      <c r="A310" s="65">
        <f t="shared" ref="A310:A322" si="49">+A309+1</f>
        <v>3</v>
      </c>
      <c r="B310" s="49"/>
      <c r="C310" s="49"/>
      <c r="D310" s="49"/>
      <c r="E310" s="49"/>
      <c r="F310" s="80"/>
      <c r="G310" s="200"/>
      <c r="H310" s="81"/>
      <c r="I310" s="265"/>
      <c r="J310" s="47"/>
      <c r="K310" s="145">
        <f t="shared" si="48"/>
        <v>0</v>
      </c>
      <c r="L310" s="96">
        <f t="shared" si="47"/>
        <v>0</v>
      </c>
    </row>
    <row r="311" spans="1:16" s="1" customFormat="1" ht="15" customHeight="1" outlineLevel="1" x14ac:dyDescent="0.25">
      <c r="A311" s="65">
        <f t="shared" si="49"/>
        <v>4</v>
      </c>
      <c r="B311" s="49"/>
      <c r="C311" s="49"/>
      <c r="D311" s="49"/>
      <c r="E311" s="49"/>
      <c r="F311" s="80"/>
      <c r="G311" s="200"/>
      <c r="H311" s="81"/>
      <c r="I311" s="265"/>
      <c r="J311" s="47"/>
      <c r="K311" s="145">
        <f t="shared" si="48"/>
        <v>0</v>
      </c>
      <c r="L311" s="96">
        <f t="shared" si="47"/>
        <v>0</v>
      </c>
    </row>
    <row r="312" spans="1:16" s="1" customFormat="1" ht="15" customHeight="1" outlineLevel="1" x14ac:dyDescent="0.25">
      <c r="A312" s="65">
        <f t="shared" si="49"/>
        <v>5</v>
      </c>
      <c r="B312" s="49"/>
      <c r="C312" s="49"/>
      <c r="D312" s="49"/>
      <c r="E312" s="49"/>
      <c r="F312" s="80"/>
      <c r="G312" s="200"/>
      <c r="H312" s="81"/>
      <c r="I312" s="265"/>
      <c r="J312" s="47"/>
      <c r="K312" s="145">
        <f t="shared" si="48"/>
        <v>0</v>
      </c>
      <c r="L312" s="96">
        <f t="shared" si="47"/>
        <v>0</v>
      </c>
    </row>
    <row r="313" spans="1:16" s="1" customFormat="1" ht="15" customHeight="1" outlineLevel="1" x14ac:dyDescent="0.25">
      <c r="A313" s="65">
        <f t="shared" si="49"/>
        <v>6</v>
      </c>
      <c r="B313" s="49"/>
      <c r="C313" s="49"/>
      <c r="D313" s="49"/>
      <c r="E313" s="49"/>
      <c r="F313" s="80"/>
      <c r="G313" s="200"/>
      <c r="H313" s="81"/>
      <c r="I313" s="265"/>
      <c r="J313" s="47"/>
      <c r="K313" s="145">
        <f t="shared" si="48"/>
        <v>0</v>
      </c>
      <c r="L313" s="96">
        <f t="shared" si="47"/>
        <v>0</v>
      </c>
    </row>
    <row r="314" spans="1:16" s="1" customFormat="1" ht="15" customHeight="1" outlineLevel="1" x14ac:dyDescent="0.25">
      <c r="A314" s="65">
        <f t="shared" si="49"/>
        <v>7</v>
      </c>
      <c r="B314" s="49"/>
      <c r="C314" s="49"/>
      <c r="D314" s="49"/>
      <c r="E314" s="49"/>
      <c r="F314" s="80"/>
      <c r="G314" s="200"/>
      <c r="H314" s="81"/>
      <c r="I314" s="265"/>
      <c r="J314" s="47"/>
      <c r="K314" s="145">
        <f t="shared" si="48"/>
        <v>0</v>
      </c>
      <c r="L314" s="96">
        <f t="shared" si="47"/>
        <v>0</v>
      </c>
    </row>
    <row r="315" spans="1:16" s="1" customFormat="1" ht="15" customHeight="1" outlineLevel="1" x14ac:dyDescent="0.25">
      <c r="A315" s="65">
        <f t="shared" si="49"/>
        <v>8</v>
      </c>
      <c r="B315" s="49"/>
      <c r="C315" s="49"/>
      <c r="D315" s="49"/>
      <c r="E315" s="49"/>
      <c r="F315" s="80"/>
      <c r="G315" s="200"/>
      <c r="H315" s="81"/>
      <c r="I315" s="265"/>
      <c r="J315" s="47"/>
      <c r="K315" s="145">
        <f t="shared" si="48"/>
        <v>0</v>
      </c>
      <c r="L315" s="96">
        <f t="shared" si="47"/>
        <v>0</v>
      </c>
    </row>
    <row r="316" spans="1:16" s="1" customFormat="1" ht="15" customHeight="1" outlineLevel="1" x14ac:dyDescent="0.25">
      <c r="A316" s="65">
        <f t="shared" si="49"/>
        <v>9</v>
      </c>
      <c r="B316" s="49"/>
      <c r="C316" s="49"/>
      <c r="D316" s="49"/>
      <c r="E316" s="49"/>
      <c r="F316" s="80"/>
      <c r="G316" s="200"/>
      <c r="H316" s="81"/>
      <c r="I316" s="265"/>
      <c r="J316" s="47"/>
      <c r="K316" s="145">
        <f t="shared" si="48"/>
        <v>0</v>
      </c>
      <c r="L316" s="96">
        <f t="shared" si="47"/>
        <v>0</v>
      </c>
    </row>
    <row r="317" spans="1:16" s="1" customFormat="1" ht="15" customHeight="1" outlineLevel="1" x14ac:dyDescent="0.25">
      <c r="A317" s="65">
        <f t="shared" si="49"/>
        <v>10</v>
      </c>
      <c r="B317" s="49"/>
      <c r="C317" s="49"/>
      <c r="D317" s="49"/>
      <c r="E317" s="49"/>
      <c r="F317" s="80"/>
      <c r="G317" s="200"/>
      <c r="H317" s="81"/>
      <c r="I317" s="265"/>
      <c r="J317" s="47"/>
      <c r="K317" s="145">
        <f t="shared" si="48"/>
        <v>0</v>
      </c>
      <c r="L317" s="96">
        <f t="shared" si="47"/>
        <v>0</v>
      </c>
    </row>
    <row r="318" spans="1:16" s="1" customFormat="1" ht="15" customHeight="1" outlineLevel="1" x14ac:dyDescent="0.25">
      <c r="A318" s="65">
        <f t="shared" si="49"/>
        <v>11</v>
      </c>
      <c r="B318" s="49"/>
      <c r="C318" s="49"/>
      <c r="D318" s="49"/>
      <c r="E318" s="49"/>
      <c r="F318" s="80"/>
      <c r="G318" s="200"/>
      <c r="H318" s="81"/>
      <c r="I318" s="265"/>
      <c r="J318" s="42"/>
      <c r="K318" s="145">
        <f t="shared" si="48"/>
        <v>0</v>
      </c>
      <c r="L318" s="96">
        <f t="shared" si="47"/>
        <v>0</v>
      </c>
    </row>
    <row r="319" spans="1:16" s="1" customFormat="1" ht="15" customHeight="1" outlineLevel="1" x14ac:dyDescent="0.25">
      <c r="A319" s="65">
        <f t="shared" si="49"/>
        <v>12</v>
      </c>
      <c r="B319" s="49"/>
      <c r="C319" s="49"/>
      <c r="D319" s="49"/>
      <c r="E319" s="49"/>
      <c r="F319" s="80"/>
      <c r="G319" s="200"/>
      <c r="H319" s="81"/>
      <c r="I319" s="265"/>
      <c r="J319" s="42"/>
      <c r="K319" s="145">
        <f t="shared" si="48"/>
        <v>0</v>
      </c>
      <c r="L319" s="96">
        <f t="shared" si="47"/>
        <v>0</v>
      </c>
    </row>
    <row r="320" spans="1:16" s="1" customFormat="1" ht="15" customHeight="1" outlineLevel="1" x14ac:dyDescent="0.25">
      <c r="A320" s="65">
        <f t="shared" si="49"/>
        <v>13</v>
      </c>
      <c r="B320" s="49"/>
      <c r="C320" s="49"/>
      <c r="D320" s="49"/>
      <c r="E320" s="49"/>
      <c r="F320" s="80"/>
      <c r="G320" s="200"/>
      <c r="H320" s="81"/>
      <c r="I320" s="265"/>
      <c r="K320" s="145">
        <f t="shared" si="48"/>
        <v>0</v>
      </c>
      <c r="L320" s="96">
        <f t="shared" si="47"/>
        <v>0</v>
      </c>
    </row>
    <row r="321" spans="1:16" s="1" customFormat="1" ht="15" customHeight="1" outlineLevel="1" x14ac:dyDescent="0.25">
      <c r="A321" s="65">
        <f t="shared" si="49"/>
        <v>14</v>
      </c>
      <c r="B321" s="49"/>
      <c r="C321" s="49"/>
      <c r="D321" s="49"/>
      <c r="E321" s="49"/>
      <c r="F321" s="80"/>
      <c r="G321" s="200"/>
      <c r="H321" s="81"/>
      <c r="I321" s="265"/>
      <c r="K321" s="145">
        <f t="shared" si="48"/>
        <v>0</v>
      </c>
      <c r="L321" s="96">
        <f t="shared" si="47"/>
        <v>0</v>
      </c>
    </row>
    <row r="322" spans="1:16" s="1" customFormat="1" ht="15" customHeight="1" outlineLevel="1" x14ac:dyDescent="0.25">
      <c r="A322" s="65">
        <f t="shared" si="49"/>
        <v>15</v>
      </c>
      <c r="B322" s="49"/>
      <c r="C322" s="49"/>
      <c r="D322" s="49"/>
      <c r="E322" s="49"/>
      <c r="F322" s="80"/>
      <c r="G322" s="201"/>
      <c r="H322" s="81"/>
      <c r="I322" s="265"/>
      <c r="K322" s="145">
        <f t="shared" si="48"/>
        <v>0</v>
      </c>
      <c r="L322" s="96">
        <f t="shared" si="47"/>
        <v>0</v>
      </c>
    </row>
    <row r="323" spans="1:16" s="47" customFormat="1" ht="15" customHeight="1" outlineLevel="1" thickBot="1" x14ac:dyDescent="0.3">
      <c r="A323" s="202"/>
      <c r="B323" s="203"/>
      <c r="C323" s="203"/>
      <c r="D323" s="203"/>
      <c r="E323" s="203"/>
      <c r="F323" s="203"/>
      <c r="G323" s="203"/>
      <c r="H323" s="204"/>
      <c r="I323" s="266"/>
      <c r="J323" s="1"/>
      <c r="K323" s="145"/>
      <c r="L323" s="96"/>
      <c r="O323" s="1"/>
      <c r="P323" s="1"/>
    </row>
    <row r="324" spans="1:16" s="47" customFormat="1" ht="15" customHeight="1" outlineLevel="1" thickBot="1" x14ac:dyDescent="0.3">
      <c r="A324" s="54"/>
      <c r="B324" s="51">
        <f>SUM(B308:B323)</f>
        <v>0</v>
      </c>
      <c r="C324" s="52" t="s">
        <v>83</v>
      </c>
      <c r="D324" s="67"/>
      <c r="E324" s="68"/>
      <c r="F324" s="54"/>
      <c r="G324" s="54"/>
      <c r="J324" s="1"/>
      <c r="K324" s="148"/>
      <c r="L324" s="100">
        <f>SUM(L308:L323)</f>
        <v>0</v>
      </c>
      <c r="O324" s="1"/>
      <c r="P324" s="1"/>
    </row>
    <row r="325" spans="1:16" s="47" customFormat="1" ht="15" customHeight="1" outlineLevel="1" thickBot="1" x14ac:dyDescent="0.3">
      <c r="A325" s="41"/>
      <c r="B325" s="44">
        <f>$L324</f>
        <v>0</v>
      </c>
      <c r="C325" s="55" t="s">
        <v>42</v>
      </c>
      <c r="D325" s="69"/>
      <c r="E325" s="70"/>
      <c r="F325" s="41"/>
      <c r="G325" s="41"/>
      <c r="H325" s="42"/>
      <c r="I325" s="42"/>
      <c r="J325" s="1"/>
      <c r="K325" s="146"/>
      <c r="L325" s="97"/>
    </row>
    <row r="326" spans="1:16" ht="15" customHeight="1" thickBot="1" x14ac:dyDescent="0.3">
      <c r="A326" s="54"/>
      <c r="B326" s="47"/>
      <c r="C326" s="47"/>
      <c r="D326" s="54"/>
      <c r="E326" s="54"/>
      <c r="F326" s="54"/>
      <c r="G326" s="54"/>
      <c r="H326" s="47"/>
      <c r="I326" s="47"/>
      <c r="J326" s="1"/>
      <c r="K326" s="148"/>
      <c r="O326" s="47"/>
      <c r="P326" s="47"/>
    </row>
    <row r="327" spans="1:16" s="1" customFormat="1" ht="15" customHeight="1" outlineLevel="1" thickBot="1" x14ac:dyDescent="0.3">
      <c r="A327" s="229" t="s">
        <v>52</v>
      </c>
      <c r="B327" s="230"/>
      <c r="C327" s="230"/>
      <c r="D327" s="230"/>
      <c r="E327" s="230"/>
      <c r="F327" s="230"/>
      <c r="G327" s="230"/>
      <c r="H327" s="231"/>
      <c r="I327" s="264" t="s">
        <v>18</v>
      </c>
      <c r="K327" s="146"/>
      <c r="L327" s="97"/>
      <c r="O327" s="42"/>
      <c r="P327" s="42"/>
    </row>
    <row r="328" spans="1:16" s="1" customFormat="1" ht="15" customHeight="1" outlineLevel="1" thickBot="1" x14ac:dyDescent="0.3">
      <c r="A328" s="66" t="s">
        <v>34</v>
      </c>
      <c r="B328" s="66" t="s">
        <v>35</v>
      </c>
      <c r="C328" s="66" t="s">
        <v>45</v>
      </c>
      <c r="D328" s="66" t="s">
        <v>37</v>
      </c>
      <c r="E328" s="66" t="s">
        <v>38</v>
      </c>
      <c r="F328" s="66" t="s">
        <v>46</v>
      </c>
      <c r="G328" s="66" t="s">
        <v>39</v>
      </c>
      <c r="H328" s="66" t="s">
        <v>41</v>
      </c>
      <c r="I328" s="265"/>
      <c r="K328" s="146"/>
      <c r="L328" s="97"/>
      <c r="O328" s="42"/>
      <c r="P328" s="42"/>
    </row>
    <row r="329" spans="1:16" s="1" customFormat="1" ht="15" customHeight="1" outlineLevel="1" x14ac:dyDescent="0.25">
      <c r="A329" s="64">
        <v>1</v>
      </c>
      <c r="B329" s="46"/>
      <c r="C329" s="46"/>
      <c r="D329" s="46"/>
      <c r="E329" s="199"/>
      <c r="F329" s="78"/>
      <c r="G329" s="199"/>
      <c r="H329" s="79"/>
      <c r="I329" s="265"/>
      <c r="J329" s="47"/>
      <c r="K329" s="145">
        <f>+(D329*F329)/10000</f>
        <v>0</v>
      </c>
      <c r="L329" s="96">
        <f t="shared" ref="L329:L343" si="50">K329*B329</f>
        <v>0</v>
      </c>
    </row>
    <row r="330" spans="1:16" s="1" customFormat="1" ht="15" customHeight="1" outlineLevel="1" x14ac:dyDescent="0.25">
      <c r="A330" s="65">
        <f>+A329+1</f>
        <v>2</v>
      </c>
      <c r="B330" s="49"/>
      <c r="C330" s="49"/>
      <c r="D330" s="49"/>
      <c r="E330" s="200"/>
      <c r="F330" s="80"/>
      <c r="G330" s="200"/>
      <c r="H330" s="81"/>
      <c r="I330" s="265"/>
      <c r="J330" s="42"/>
      <c r="K330" s="145">
        <f t="shared" ref="K330:K343" si="51">+(D330*F330)/10000</f>
        <v>0</v>
      </c>
      <c r="L330" s="96">
        <f t="shared" si="50"/>
        <v>0</v>
      </c>
    </row>
    <row r="331" spans="1:16" s="1" customFormat="1" ht="15" customHeight="1" outlineLevel="1" x14ac:dyDescent="0.25">
      <c r="A331" s="65">
        <f t="shared" ref="A331:A343" si="52">+A330+1</f>
        <v>3</v>
      </c>
      <c r="B331" s="49"/>
      <c r="C331" s="49"/>
      <c r="D331" s="49"/>
      <c r="E331" s="200"/>
      <c r="F331" s="80"/>
      <c r="G331" s="200"/>
      <c r="H331" s="81"/>
      <c r="I331" s="265"/>
      <c r="J331" s="47"/>
      <c r="K331" s="145">
        <f t="shared" si="51"/>
        <v>0</v>
      </c>
      <c r="L331" s="96">
        <f t="shared" si="50"/>
        <v>0</v>
      </c>
    </row>
    <row r="332" spans="1:16" s="1" customFormat="1" ht="15" customHeight="1" outlineLevel="1" x14ac:dyDescent="0.25">
      <c r="A332" s="65">
        <f t="shared" si="52"/>
        <v>4</v>
      </c>
      <c r="B332" s="49"/>
      <c r="C332" s="49"/>
      <c r="D332" s="49"/>
      <c r="E332" s="200"/>
      <c r="F332" s="80"/>
      <c r="G332" s="200"/>
      <c r="H332" s="81"/>
      <c r="I332" s="265"/>
      <c r="J332" s="47"/>
      <c r="K332" s="145">
        <f t="shared" si="51"/>
        <v>0</v>
      </c>
      <c r="L332" s="96">
        <f t="shared" si="50"/>
        <v>0</v>
      </c>
    </row>
    <row r="333" spans="1:16" s="1" customFormat="1" ht="15" customHeight="1" outlineLevel="1" x14ac:dyDescent="0.25">
      <c r="A333" s="65">
        <f t="shared" si="52"/>
        <v>5</v>
      </c>
      <c r="B333" s="49"/>
      <c r="C333" s="49"/>
      <c r="D333" s="49"/>
      <c r="E333" s="200"/>
      <c r="F333" s="80"/>
      <c r="G333" s="200"/>
      <c r="H333" s="81"/>
      <c r="I333" s="265"/>
      <c r="J333" s="42"/>
      <c r="K333" s="145">
        <f t="shared" si="51"/>
        <v>0</v>
      </c>
      <c r="L333" s="96">
        <f t="shared" si="50"/>
        <v>0</v>
      </c>
    </row>
    <row r="334" spans="1:16" s="1" customFormat="1" ht="15" customHeight="1" outlineLevel="1" x14ac:dyDescent="0.25">
      <c r="A334" s="65">
        <f t="shared" si="52"/>
        <v>6</v>
      </c>
      <c r="B334" s="49"/>
      <c r="C334" s="49"/>
      <c r="D334" s="49"/>
      <c r="E334" s="200"/>
      <c r="F334" s="80"/>
      <c r="G334" s="200"/>
      <c r="H334" s="81"/>
      <c r="I334" s="265"/>
      <c r="J334" s="42"/>
      <c r="K334" s="145">
        <f t="shared" si="51"/>
        <v>0</v>
      </c>
      <c r="L334" s="96">
        <f t="shared" si="50"/>
        <v>0</v>
      </c>
    </row>
    <row r="335" spans="1:16" s="1" customFormat="1" ht="15" customHeight="1" outlineLevel="1" x14ac:dyDescent="0.25">
      <c r="A335" s="65">
        <f t="shared" si="52"/>
        <v>7</v>
      </c>
      <c r="B335" s="49"/>
      <c r="C335" s="49"/>
      <c r="D335" s="49"/>
      <c r="E335" s="200"/>
      <c r="F335" s="80"/>
      <c r="G335" s="200"/>
      <c r="H335" s="81"/>
      <c r="I335" s="265"/>
      <c r="J335" s="42"/>
      <c r="K335" s="145">
        <f t="shared" si="51"/>
        <v>0</v>
      </c>
      <c r="L335" s="96">
        <f t="shared" si="50"/>
        <v>0</v>
      </c>
    </row>
    <row r="336" spans="1:16" s="1" customFormat="1" ht="15" customHeight="1" outlineLevel="1" x14ac:dyDescent="0.25">
      <c r="A336" s="65">
        <f t="shared" si="52"/>
        <v>8</v>
      </c>
      <c r="B336" s="49"/>
      <c r="C336" s="49"/>
      <c r="D336" s="49"/>
      <c r="E336" s="200"/>
      <c r="F336" s="80"/>
      <c r="G336" s="200"/>
      <c r="H336" s="81"/>
      <c r="I336" s="265"/>
      <c r="J336" s="42"/>
      <c r="K336" s="145">
        <f t="shared" si="51"/>
        <v>0</v>
      </c>
      <c r="L336" s="96">
        <f t="shared" si="50"/>
        <v>0</v>
      </c>
    </row>
    <row r="337" spans="1:16" s="1" customFormat="1" ht="15" customHeight="1" outlineLevel="1" x14ac:dyDescent="0.25">
      <c r="A337" s="65">
        <f t="shared" si="52"/>
        <v>9</v>
      </c>
      <c r="B337" s="49"/>
      <c r="C337" s="49"/>
      <c r="D337" s="49"/>
      <c r="E337" s="200"/>
      <c r="F337" s="80"/>
      <c r="G337" s="200"/>
      <c r="H337" s="81"/>
      <c r="I337" s="265"/>
      <c r="J337" s="42"/>
      <c r="K337" s="145">
        <f t="shared" si="51"/>
        <v>0</v>
      </c>
      <c r="L337" s="96">
        <f t="shared" si="50"/>
        <v>0</v>
      </c>
    </row>
    <row r="338" spans="1:16" s="1" customFormat="1" ht="15" customHeight="1" outlineLevel="1" x14ac:dyDescent="0.25">
      <c r="A338" s="65">
        <f t="shared" si="52"/>
        <v>10</v>
      </c>
      <c r="B338" s="49"/>
      <c r="C338" s="49"/>
      <c r="D338" s="49"/>
      <c r="E338" s="200"/>
      <c r="F338" s="80"/>
      <c r="G338" s="200"/>
      <c r="H338" s="81"/>
      <c r="I338" s="265"/>
      <c r="J338" s="42"/>
      <c r="K338" s="145">
        <f t="shared" si="51"/>
        <v>0</v>
      </c>
      <c r="L338" s="96">
        <f t="shared" si="50"/>
        <v>0</v>
      </c>
    </row>
    <row r="339" spans="1:16" s="1" customFormat="1" ht="15" customHeight="1" outlineLevel="1" x14ac:dyDescent="0.25">
      <c r="A339" s="65">
        <f t="shared" si="52"/>
        <v>11</v>
      </c>
      <c r="B339" s="49"/>
      <c r="C339" s="49"/>
      <c r="D339" s="49"/>
      <c r="E339" s="200"/>
      <c r="F339" s="80"/>
      <c r="G339" s="200"/>
      <c r="H339" s="81"/>
      <c r="I339" s="265"/>
      <c r="J339" s="42"/>
      <c r="K339" s="145">
        <f t="shared" si="51"/>
        <v>0</v>
      </c>
      <c r="L339" s="96">
        <f t="shared" si="50"/>
        <v>0</v>
      </c>
    </row>
    <row r="340" spans="1:16" s="1" customFormat="1" ht="15" customHeight="1" outlineLevel="1" x14ac:dyDescent="0.25">
      <c r="A340" s="65">
        <f t="shared" si="52"/>
        <v>12</v>
      </c>
      <c r="B340" s="49"/>
      <c r="C340" s="49"/>
      <c r="D340" s="49"/>
      <c r="E340" s="200"/>
      <c r="F340" s="80"/>
      <c r="G340" s="200"/>
      <c r="H340" s="81"/>
      <c r="I340" s="265"/>
      <c r="J340" s="42"/>
      <c r="K340" s="145">
        <f t="shared" si="51"/>
        <v>0</v>
      </c>
      <c r="L340" s="96">
        <f t="shared" si="50"/>
        <v>0</v>
      </c>
    </row>
    <row r="341" spans="1:16" s="1" customFormat="1" ht="15" customHeight="1" outlineLevel="1" x14ac:dyDescent="0.25">
      <c r="A341" s="65">
        <f t="shared" si="52"/>
        <v>13</v>
      </c>
      <c r="B341" s="49"/>
      <c r="C341" s="49"/>
      <c r="D341" s="49"/>
      <c r="E341" s="200"/>
      <c r="F341" s="80"/>
      <c r="G341" s="200"/>
      <c r="H341" s="81"/>
      <c r="I341" s="265"/>
      <c r="K341" s="145">
        <f t="shared" si="51"/>
        <v>0</v>
      </c>
      <c r="L341" s="96">
        <f t="shared" si="50"/>
        <v>0</v>
      </c>
    </row>
    <row r="342" spans="1:16" s="1" customFormat="1" ht="15" customHeight="1" outlineLevel="1" x14ac:dyDescent="0.25">
      <c r="A342" s="65">
        <f t="shared" si="52"/>
        <v>14</v>
      </c>
      <c r="B342" s="49"/>
      <c r="C342" s="49"/>
      <c r="D342" s="49"/>
      <c r="E342" s="200"/>
      <c r="F342" s="80"/>
      <c r="G342" s="200"/>
      <c r="H342" s="81"/>
      <c r="I342" s="265"/>
      <c r="K342" s="145">
        <f t="shared" si="51"/>
        <v>0</v>
      </c>
      <c r="L342" s="96">
        <f t="shared" si="50"/>
        <v>0</v>
      </c>
    </row>
    <row r="343" spans="1:16" s="47" customFormat="1" ht="15" customHeight="1" outlineLevel="1" x14ac:dyDescent="0.25">
      <c r="A343" s="65">
        <f t="shared" si="52"/>
        <v>15</v>
      </c>
      <c r="B343" s="49"/>
      <c r="C343" s="49"/>
      <c r="D343" s="49"/>
      <c r="E343" s="201"/>
      <c r="F343" s="80"/>
      <c r="G343" s="201"/>
      <c r="H343" s="81"/>
      <c r="I343" s="265"/>
      <c r="J343" s="1"/>
      <c r="K343" s="145">
        <f t="shared" si="51"/>
        <v>0</v>
      </c>
      <c r="L343" s="96">
        <f t="shared" si="50"/>
        <v>0</v>
      </c>
      <c r="O343" s="1"/>
      <c r="P343" s="1"/>
    </row>
    <row r="344" spans="1:16" ht="15" customHeight="1" outlineLevel="1" thickBot="1" x14ac:dyDescent="0.3">
      <c r="A344" s="202"/>
      <c r="B344" s="203"/>
      <c r="C344" s="203"/>
      <c r="D344" s="203"/>
      <c r="E344" s="203"/>
      <c r="F344" s="203"/>
      <c r="G344" s="203"/>
      <c r="H344" s="204"/>
      <c r="I344" s="266"/>
      <c r="J344" s="1"/>
      <c r="K344" s="145"/>
      <c r="L344" s="96"/>
      <c r="O344" s="1"/>
      <c r="P344" s="1"/>
    </row>
    <row r="345" spans="1:16" s="47" customFormat="1" ht="15" customHeight="1" outlineLevel="1" thickBot="1" x14ac:dyDescent="0.3">
      <c r="A345" s="54"/>
      <c r="B345" s="51">
        <f>SUM(B329:B344)</f>
        <v>0</v>
      </c>
      <c r="C345" s="52" t="s">
        <v>84</v>
      </c>
      <c r="D345" s="67"/>
      <c r="E345" s="68"/>
      <c r="F345" s="54"/>
      <c r="G345" s="54"/>
      <c r="J345" s="1"/>
      <c r="K345" s="148"/>
      <c r="L345" s="100">
        <f>SUM(L329:L344)</f>
        <v>0</v>
      </c>
    </row>
    <row r="346" spans="1:16" s="47" customFormat="1" ht="15" customHeight="1" outlineLevel="1" thickBot="1" x14ac:dyDescent="0.3">
      <c r="A346" s="41"/>
      <c r="B346" s="44">
        <f>$L345</f>
        <v>0</v>
      </c>
      <c r="C346" s="55" t="s">
        <v>42</v>
      </c>
      <c r="D346" s="69"/>
      <c r="E346" s="70"/>
      <c r="F346" s="41"/>
      <c r="G346" s="41"/>
      <c r="H346" s="42"/>
      <c r="I346" s="42"/>
      <c r="J346" s="1"/>
      <c r="K346" s="146"/>
      <c r="L346" s="97"/>
      <c r="O346" s="42"/>
      <c r="P346" s="42"/>
    </row>
    <row r="347" spans="1:16" ht="15" customHeight="1" thickBot="1" x14ac:dyDescent="0.3">
      <c r="A347" s="54"/>
      <c r="B347" s="47"/>
      <c r="C347" s="47"/>
      <c r="D347" s="54"/>
      <c r="E347" s="54"/>
      <c r="F347" s="54"/>
      <c r="G347" s="54"/>
      <c r="H347" s="47"/>
      <c r="I347" s="47"/>
      <c r="J347" s="1"/>
      <c r="K347" s="148"/>
      <c r="O347" s="47"/>
      <c r="P347" s="47"/>
    </row>
    <row r="348" spans="1:16" ht="15" customHeight="1" outlineLevel="1" thickBot="1" x14ac:dyDescent="0.3">
      <c r="A348" s="229" t="s">
        <v>54</v>
      </c>
      <c r="B348" s="230"/>
      <c r="C348" s="230"/>
      <c r="D348" s="230"/>
      <c r="E348" s="230"/>
      <c r="F348" s="230"/>
      <c r="G348" s="230"/>
      <c r="H348" s="231"/>
      <c r="I348" s="264" t="s">
        <v>18</v>
      </c>
      <c r="J348" s="1"/>
      <c r="O348" s="47"/>
      <c r="P348" s="47"/>
    </row>
    <row r="349" spans="1:16" s="1" customFormat="1" ht="15" customHeight="1" outlineLevel="1" thickBot="1" x14ac:dyDescent="0.3">
      <c r="A349" s="66" t="s">
        <v>34</v>
      </c>
      <c r="B349" s="66" t="s">
        <v>35</v>
      </c>
      <c r="C349" s="66" t="s">
        <v>45</v>
      </c>
      <c r="D349" s="66" t="s">
        <v>37</v>
      </c>
      <c r="E349" s="66" t="s">
        <v>38</v>
      </c>
      <c r="F349" s="66" t="s">
        <v>39</v>
      </c>
      <c r="G349" s="66" t="s">
        <v>40</v>
      </c>
      <c r="H349" s="66" t="s">
        <v>41</v>
      </c>
      <c r="I349" s="265"/>
      <c r="K349" s="146"/>
      <c r="L349" s="97"/>
      <c r="O349" s="42"/>
      <c r="P349" s="42"/>
    </row>
    <row r="350" spans="1:16" s="1" customFormat="1" ht="15" customHeight="1" outlineLevel="1" x14ac:dyDescent="0.25">
      <c r="A350" s="64">
        <v>1</v>
      </c>
      <c r="B350" s="46"/>
      <c r="C350" s="46"/>
      <c r="D350" s="46"/>
      <c r="E350" s="46"/>
      <c r="F350" s="78"/>
      <c r="G350" s="78"/>
      <c r="H350" s="79"/>
      <c r="I350" s="265"/>
      <c r="K350" s="145">
        <f>((((E350+G350)+(F350+G350))/2)*D350)/10000</f>
        <v>0</v>
      </c>
      <c r="L350" s="96">
        <f>K350*B350</f>
        <v>0</v>
      </c>
      <c r="O350" s="42"/>
      <c r="P350" s="42"/>
    </row>
    <row r="351" spans="1:16" s="1" customFormat="1" ht="15" customHeight="1" outlineLevel="1" x14ac:dyDescent="0.25">
      <c r="A351" s="65">
        <f>+A350+1</f>
        <v>2</v>
      </c>
      <c r="B351" s="49"/>
      <c r="C351" s="49"/>
      <c r="D351" s="49"/>
      <c r="E351" s="49"/>
      <c r="F351" s="80"/>
      <c r="G351" s="80"/>
      <c r="H351" s="81"/>
      <c r="I351" s="265"/>
      <c r="J351" s="47"/>
      <c r="K351" s="145">
        <f t="shared" ref="K351:K364" si="53">((((E351+G351)+(F351+G351))/2)*D351)/10000</f>
        <v>0</v>
      </c>
      <c r="L351" s="96">
        <f>K351*B351</f>
        <v>0</v>
      </c>
    </row>
    <row r="352" spans="1:16" s="1" customFormat="1" ht="15" customHeight="1" outlineLevel="1" x14ac:dyDescent="0.25">
      <c r="A352" s="65">
        <f t="shared" ref="A352:A364" si="54">+A351+1</f>
        <v>3</v>
      </c>
      <c r="B352" s="49"/>
      <c r="C352" s="49"/>
      <c r="D352" s="49"/>
      <c r="E352" s="49"/>
      <c r="F352" s="80"/>
      <c r="G352" s="80"/>
      <c r="H352" s="81"/>
      <c r="I352" s="265"/>
      <c r="J352" s="47"/>
      <c r="K352" s="145">
        <f t="shared" si="53"/>
        <v>0</v>
      </c>
      <c r="L352" s="96">
        <f t="shared" ref="L352:L364" si="55">K352*B352</f>
        <v>0</v>
      </c>
    </row>
    <row r="353" spans="1:16" s="1" customFormat="1" ht="15" customHeight="1" outlineLevel="1" x14ac:dyDescent="0.25">
      <c r="A353" s="65">
        <f t="shared" si="54"/>
        <v>4</v>
      </c>
      <c r="B353" s="49"/>
      <c r="C353" s="49"/>
      <c r="D353" s="49"/>
      <c r="E353" s="49"/>
      <c r="F353" s="80"/>
      <c r="G353" s="80"/>
      <c r="H353" s="81"/>
      <c r="I353" s="265"/>
      <c r="J353" s="47"/>
      <c r="K353" s="145">
        <f t="shared" si="53"/>
        <v>0</v>
      </c>
      <c r="L353" s="96">
        <f t="shared" si="55"/>
        <v>0</v>
      </c>
    </row>
    <row r="354" spans="1:16" s="1" customFormat="1" ht="15" customHeight="1" outlineLevel="1" x14ac:dyDescent="0.25">
      <c r="A354" s="65">
        <f t="shared" si="54"/>
        <v>5</v>
      </c>
      <c r="B354" s="49"/>
      <c r="C354" s="49"/>
      <c r="D354" s="49"/>
      <c r="E354" s="49"/>
      <c r="F354" s="80"/>
      <c r="G354" s="80"/>
      <c r="H354" s="81"/>
      <c r="I354" s="265"/>
      <c r="J354" s="47"/>
      <c r="K354" s="145">
        <f t="shared" si="53"/>
        <v>0</v>
      </c>
      <c r="L354" s="96">
        <f t="shared" si="55"/>
        <v>0</v>
      </c>
    </row>
    <row r="355" spans="1:16" s="1" customFormat="1" ht="15" customHeight="1" outlineLevel="1" x14ac:dyDescent="0.25">
      <c r="A355" s="65">
        <f t="shared" si="54"/>
        <v>6</v>
      </c>
      <c r="B355" s="49"/>
      <c r="C355" s="49"/>
      <c r="D355" s="49"/>
      <c r="E355" s="49"/>
      <c r="F355" s="80"/>
      <c r="G355" s="80"/>
      <c r="H355" s="81"/>
      <c r="I355" s="265"/>
      <c r="J355" s="47"/>
      <c r="K355" s="145">
        <f t="shared" si="53"/>
        <v>0</v>
      </c>
      <c r="L355" s="96">
        <f t="shared" si="55"/>
        <v>0</v>
      </c>
    </row>
    <row r="356" spans="1:16" s="1" customFormat="1" ht="15" customHeight="1" outlineLevel="1" x14ac:dyDescent="0.25">
      <c r="A356" s="65">
        <f t="shared" si="54"/>
        <v>7</v>
      </c>
      <c r="B356" s="49"/>
      <c r="C356" s="49"/>
      <c r="D356" s="49"/>
      <c r="E356" s="49"/>
      <c r="F356" s="80"/>
      <c r="G356" s="80"/>
      <c r="H356" s="81"/>
      <c r="I356" s="265"/>
      <c r="J356" s="47"/>
      <c r="K356" s="145">
        <f t="shared" si="53"/>
        <v>0</v>
      </c>
      <c r="L356" s="96">
        <f t="shared" si="55"/>
        <v>0</v>
      </c>
    </row>
    <row r="357" spans="1:16" s="1" customFormat="1" ht="15" customHeight="1" outlineLevel="1" x14ac:dyDescent="0.25">
      <c r="A357" s="65">
        <f t="shared" si="54"/>
        <v>8</v>
      </c>
      <c r="B357" s="49"/>
      <c r="C357" s="49"/>
      <c r="D357" s="49"/>
      <c r="E357" s="49"/>
      <c r="F357" s="80"/>
      <c r="G357" s="80"/>
      <c r="H357" s="81"/>
      <c r="I357" s="265"/>
      <c r="J357" s="47"/>
      <c r="K357" s="145">
        <f t="shared" si="53"/>
        <v>0</v>
      </c>
      <c r="L357" s="96">
        <f t="shared" si="55"/>
        <v>0</v>
      </c>
    </row>
    <row r="358" spans="1:16" s="1" customFormat="1" ht="15" customHeight="1" outlineLevel="1" x14ac:dyDescent="0.25">
      <c r="A358" s="65">
        <f t="shared" si="54"/>
        <v>9</v>
      </c>
      <c r="B358" s="49"/>
      <c r="C358" s="49"/>
      <c r="D358" s="49"/>
      <c r="E358" s="49"/>
      <c r="F358" s="80"/>
      <c r="G358" s="80"/>
      <c r="H358" s="81"/>
      <c r="I358" s="265"/>
      <c r="J358" s="47"/>
      <c r="K358" s="145">
        <f t="shared" si="53"/>
        <v>0</v>
      </c>
      <c r="L358" s="96">
        <f t="shared" si="55"/>
        <v>0</v>
      </c>
    </row>
    <row r="359" spans="1:16" s="1" customFormat="1" ht="15" customHeight="1" outlineLevel="1" x14ac:dyDescent="0.25">
      <c r="A359" s="65">
        <f t="shared" si="54"/>
        <v>10</v>
      </c>
      <c r="B359" s="49"/>
      <c r="C359" s="49"/>
      <c r="D359" s="49"/>
      <c r="E359" s="49"/>
      <c r="F359" s="80"/>
      <c r="G359" s="80"/>
      <c r="H359" s="81"/>
      <c r="I359" s="265"/>
      <c r="J359" s="47"/>
      <c r="K359" s="145">
        <f t="shared" si="53"/>
        <v>0</v>
      </c>
      <c r="L359" s="96">
        <f t="shared" si="55"/>
        <v>0</v>
      </c>
    </row>
    <row r="360" spans="1:16" s="1" customFormat="1" ht="15" customHeight="1" outlineLevel="1" x14ac:dyDescent="0.25">
      <c r="A360" s="65">
        <f t="shared" si="54"/>
        <v>11</v>
      </c>
      <c r="B360" s="49"/>
      <c r="C360" s="49"/>
      <c r="D360" s="49"/>
      <c r="E360" s="49"/>
      <c r="F360" s="80"/>
      <c r="G360" s="80"/>
      <c r="H360" s="81"/>
      <c r="I360" s="265"/>
      <c r="J360" s="47"/>
      <c r="K360" s="145">
        <f t="shared" si="53"/>
        <v>0</v>
      </c>
      <c r="L360" s="96">
        <f t="shared" si="55"/>
        <v>0</v>
      </c>
    </row>
    <row r="361" spans="1:16" s="1" customFormat="1" ht="15" customHeight="1" outlineLevel="1" x14ac:dyDescent="0.25">
      <c r="A361" s="65">
        <f t="shared" si="54"/>
        <v>12</v>
      </c>
      <c r="B361" s="49"/>
      <c r="C361" s="49"/>
      <c r="D361" s="49"/>
      <c r="E361" s="49"/>
      <c r="F361" s="80"/>
      <c r="G361" s="80"/>
      <c r="H361" s="81"/>
      <c r="I361" s="265"/>
      <c r="J361" s="47"/>
      <c r="K361" s="145">
        <f t="shared" si="53"/>
        <v>0</v>
      </c>
      <c r="L361" s="96">
        <f t="shared" si="55"/>
        <v>0</v>
      </c>
    </row>
    <row r="362" spans="1:16" s="1" customFormat="1" ht="15" customHeight="1" outlineLevel="1" x14ac:dyDescent="0.25">
      <c r="A362" s="65">
        <f t="shared" si="54"/>
        <v>13</v>
      </c>
      <c r="B362" s="49"/>
      <c r="C362" s="49"/>
      <c r="D362" s="49"/>
      <c r="E362" s="49"/>
      <c r="F362" s="80"/>
      <c r="G362" s="80"/>
      <c r="H362" s="81"/>
      <c r="I362" s="265"/>
      <c r="J362" s="47"/>
      <c r="K362" s="145">
        <f t="shared" si="53"/>
        <v>0</v>
      </c>
      <c r="L362" s="96">
        <f t="shared" si="55"/>
        <v>0</v>
      </c>
    </row>
    <row r="363" spans="1:16" s="1" customFormat="1" ht="15" customHeight="1" outlineLevel="1" x14ac:dyDescent="0.25">
      <c r="A363" s="65">
        <f t="shared" si="54"/>
        <v>14</v>
      </c>
      <c r="B363" s="49"/>
      <c r="C363" s="49"/>
      <c r="D363" s="49"/>
      <c r="E363" s="49"/>
      <c r="F363" s="80"/>
      <c r="G363" s="80"/>
      <c r="H363" s="81"/>
      <c r="I363" s="265"/>
      <c r="J363" s="47"/>
      <c r="K363" s="145">
        <f t="shared" si="53"/>
        <v>0</v>
      </c>
      <c r="L363" s="96">
        <f t="shared" si="55"/>
        <v>0</v>
      </c>
    </row>
    <row r="364" spans="1:16" s="1" customFormat="1" ht="15" customHeight="1" outlineLevel="1" x14ac:dyDescent="0.25">
      <c r="A364" s="65">
        <f t="shared" si="54"/>
        <v>15</v>
      </c>
      <c r="B364" s="49"/>
      <c r="C364" s="49"/>
      <c r="D364" s="49"/>
      <c r="E364" s="49"/>
      <c r="F364" s="80"/>
      <c r="G364" s="80"/>
      <c r="H364" s="81"/>
      <c r="I364" s="265"/>
      <c r="J364" s="47"/>
      <c r="K364" s="145">
        <f t="shared" si="53"/>
        <v>0</v>
      </c>
      <c r="L364" s="96">
        <f t="shared" si="55"/>
        <v>0</v>
      </c>
    </row>
    <row r="365" spans="1:16" s="47" customFormat="1" ht="15" customHeight="1" outlineLevel="1" thickBot="1" x14ac:dyDescent="0.3">
      <c r="A365" s="202"/>
      <c r="B365" s="203"/>
      <c r="C365" s="203"/>
      <c r="D365" s="203"/>
      <c r="E365" s="203"/>
      <c r="F365" s="203"/>
      <c r="G365" s="203"/>
      <c r="H365" s="204"/>
      <c r="I365" s="266"/>
      <c r="J365" s="1"/>
      <c r="K365" s="145"/>
      <c r="L365" s="96"/>
      <c r="O365" s="1"/>
      <c r="P365" s="1"/>
    </row>
    <row r="366" spans="1:16" ht="15" customHeight="1" outlineLevel="1" thickBot="1" x14ac:dyDescent="0.3">
      <c r="A366" s="54"/>
      <c r="B366" s="51">
        <f>SUM(B350:B365)</f>
        <v>0</v>
      </c>
      <c r="C366" s="52" t="s">
        <v>85</v>
      </c>
      <c r="D366" s="67"/>
      <c r="E366" s="68"/>
      <c r="F366" s="54"/>
      <c r="G366" s="54"/>
      <c r="H366" s="47"/>
      <c r="I366" s="47"/>
      <c r="J366" s="1"/>
      <c r="K366" s="148"/>
      <c r="L366" s="100">
        <f>SUM(L350:L365)</f>
        <v>0</v>
      </c>
      <c r="O366" s="1"/>
      <c r="P366" s="1"/>
    </row>
    <row r="367" spans="1:16" s="47" customFormat="1" ht="15" customHeight="1" outlineLevel="1" thickBot="1" x14ac:dyDescent="0.3">
      <c r="A367" s="41"/>
      <c r="B367" s="95">
        <f>$L366</f>
        <v>0</v>
      </c>
      <c r="C367" s="55" t="s">
        <v>42</v>
      </c>
      <c r="D367" s="69"/>
      <c r="E367" s="70"/>
      <c r="F367" s="41"/>
      <c r="G367" s="41"/>
      <c r="H367" s="42"/>
      <c r="I367" s="42"/>
      <c r="J367" s="1"/>
      <c r="K367" s="146"/>
      <c r="L367" s="97"/>
    </row>
    <row r="368" spans="1:16" ht="15" customHeight="1" thickBot="1" x14ac:dyDescent="0.3">
      <c r="A368" s="54"/>
      <c r="B368" s="47"/>
      <c r="C368" s="47"/>
      <c r="D368" s="54"/>
      <c r="E368" s="54"/>
      <c r="F368" s="54"/>
      <c r="G368" s="54"/>
      <c r="H368" s="47"/>
      <c r="I368" s="47"/>
      <c r="J368" s="1"/>
      <c r="K368" s="148"/>
    </row>
    <row r="369" spans="1:16" ht="15" customHeight="1" outlineLevel="1" thickBot="1" x14ac:dyDescent="0.3">
      <c r="A369" s="229" t="s">
        <v>120</v>
      </c>
      <c r="B369" s="230"/>
      <c r="C369" s="230"/>
      <c r="D369" s="230"/>
      <c r="E369" s="230"/>
      <c r="F369" s="230"/>
      <c r="G369" s="230"/>
      <c r="H369" s="231"/>
      <c r="I369" s="264" t="s">
        <v>18</v>
      </c>
      <c r="J369" s="1"/>
      <c r="K369" s="148"/>
      <c r="O369" s="47"/>
      <c r="P369" s="47"/>
    </row>
    <row r="370" spans="1:16" s="1" customFormat="1" ht="15" customHeight="1" outlineLevel="1" thickBot="1" x14ac:dyDescent="0.3">
      <c r="A370" s="66" t="s">
        <v>34</v>
      </c>
      <c r="B370" s="66" t="s">
        <v>35</v>
      </c>
      <c r="C370" s="66" t="s">
        <v>45</v>
      </c>
      <c r="D370" s="66" t="s">
        <v>37</v>
      </c>
      <c r="E370" s="66" t="s">
        <v>38</v>
      </c>
      <c r="F370" s="66" t="s">
        <v>46</v>
      </c>
      <c r="G370" s="66" t="s">
        <v>40</v>
      </c>
      <c r="H370" s="66" t="s">
        <v>41</v>
      </c>
      <c r="I370" s="265"/>
      <c r="K370" s="148"/>
      <c r="L370" s="97"/>
      <c r="O370" s="42"/>
      <c r="P370" s="42"/>
    </row>
    <row r="371" spans="1:16" s="1" customFormat="1" ht="15" customHeight="1" outlineLevel="1" x14ac:dyDescent="0.25">
      <c r="A371" s="64">
        <v>1</v>
      </c>
      <c r="B371" s="46"/>
      <c r="C371" s="46"/>
      <c r="D371" s="46"/>
      <c r="E371" s="199"/>
      <c r="F371" s="78"/>
      <c r="G371" s="78"/>
      <c r="H371" s="79"/>
      <c r="I371" s="265"/>
      <c r="K371" s="149">
        <f t="shared" ref="K371:K385" si="56">+(((F371+G371)*D371)/10000)</f>
        <v>0</v>
      </c>
      <c r="L371" s="96">
        <f t="shared" ref="L371:L385" si="57">K371*B371</f>
        <v>0</v>
      </c>
      <c r="O371" s="42"/>
      <c r="P371" s="42"/>
    </row>
    <row r="372" spans="1:16" s="1" customFormat="1" ht="15" customHeight="1" outlineLevel="1" x14ac:dyDescent="0.25">
      <c r="A372" s="65">
        <f>+A371+1</f>
        <v>2</v>
      </c>
      <c r="B372" s="49"/>
      <c r="C372" s="49"/>
      <c r="D372" s="49"/>
      <c r="E372" s="200"/>
      <c r="F372" s="80"/>
      <c r="G372" s="80"/>
      <c r="H372" s="81"/>
      <c r="I372" s="265"/>
      <c r="J372" s="47"/>
      <c r="K372" s="149">
        <f t="shared" si="56"/>
        <v>0</v>
      </c>
      <c r="L372" s="96">
        <f t="shared" si="57"/>
        <v>0</v>
      </c>
    </row>
    <row r="373" spans="1:16" s="1" customFormat="1" ht="15" customHeight="1" outlineLevel="1" x14ac:dyDescent="0.25">
      <c r="A373" s="65">
        <f t="shared" ref="A373:A385" si="58">+A372+1</f>
        <v>3</v>
      </c>
      <c r="B373" s="49"/>
      <c r="C373" s="49"/>
      <c r="D373" s="49"/>
      <c r="E373" s="200"/>
      <c r="F373" s="80"/>
      <c r="G373" s="80"/>
      <c r="H373" s="81"/>
      <c r="I373" s="265"/>
      <c r="J373" s="42"/>
      <c r="K373" s="149">
        <f t="shared" si="56"/>
        <v>0</v>
      </c>
      <c r="L373" s="96">
        <f t="shared" si="57"/>
        <v>0</v>
      </c>
    </row>
    <row r="374" spans="1:16" s="1" customFormat="1" ht="15" customHeight="1" outlineLevel="1" x14ac:dyDescent="0.25">
      <c r="A374" s="65">
        <f t="shared" si="58"/>
        <v>4</v>
      </c>
      <c r="B374" s="49"/>
      <c r="C374" s="49"/>
      <c r="D374" s="49"/>
      <c r="E374" s="200"/>
      <c r="F374" s="80"/>
      <c r="G374" s="80"/>
      <c r="H374" s="81"/>
      <c r="I374" s="265"/>
      <c r="J374" s="42"/>
      <c r="K374" s="149">
        <f t="shared" si="56"/>
        <v>0</v>
      </c>
      <c r="L374" s="96">
        <f t="shared" si="57"/>
        <v>0</v>
      </c>
    </row>
    <row r="375" spans="1:16" s="1" customFormat="1" ht="15" customHeight="1" outlineLevel="1" x14ac:dyDescent="0.25">
      <c r="A375" s="65">
        <f t="shared" si="58"/>
        <v>5</v>
      </c>
      <c r="B375" s="49"/>
      <c r="C375" s="49"/>
      <c r="D375" s="49"/>
      <c r="E375" s="200"/>
      <c r="F375" s="80"/>
      <c r="G375" s="80"/>
      <c r="H375" s="81"/>
      <c r="I375" s="265"/>
      <c r="J375" s="42"/>
      <c r="K375" s="149">
        <f t="shared" si="56"/>
        <v>0</v>
      </c>
      <c r="L375" s="96">
        <f t="shared" si="57"/>
        <v>0</v>
      </c>
    </row>
    <row r="376" spans="1:16" s="1" customFormat="1" ht="15" customHeight="1" outlineLevel="1" x14ac:dyDescent="0.25">
      <c r="A376" s="65">
        <f t="shared" si="58"/>
        <v>6</v>
      </c>
      <c r="B376" s="49"/>
      <c r="C376" s="49"/>
      <c r="D376" s="49"/>
      <c r="E376" s="200"/>
      <c r="F376" s="80"/>
      <c r="G376" s="80"/>
      <c r="H376" s="81"/>
      <c r="I376" s="265"/>
      <c r="J376" s="42"/>
      <c r="K376" s="149">
        <f t="shared" si="56"/>
        <v>0</v>
      </c>
      <c r="L376" s="96">
        <f t="shared" si="57"/>
        <v>0</v>
      </c>
    </row>
    <row r="377" spans="1:16" s="1" customFormat="1" ht="15" customHeight="1" outlineLevel="1" x14ac:dyDescent="0.25">
      <c r="A377" s="65">
        <f t="shared" si="58"/>
        <v>7</v>
      </c>
      <c r="B377" s="49"/>
      <c r="C377" s="49"/>
      <c r="D377" s="49"/>
      <c r="E377" s="200"/>
      <c r="F377" s="80"/>
      <c r="G377" s="80"/>
      <c r="H377" s="81"/>
      <c r="I377" s="265"/>
      <c r="J377" s="42"/>
      <c r="K377" s="149">
        <f t="shared" si="56"/>
        <v>0</v>
      </c>
      <c r="L377" s="96">
        <f t="shared" si="57"/>
        <v>0</v>
      </c>
    </row>
    <row r="378" spans="1:16" s="1" customFormat="1" ht="15" customHeight="1" outlineLevel="1" x14ac:dyDescent="0.25">
      <c r="A378" s="65">
        <f t="shared" si="58"/>
        <v>8</v>
      </c>
      <c r="B378" s="49"/>
      <c r="C378" s="49"/>
      <c r="D378" s="49"/>
      <c r="E378" s="200"/>
      <c r="F378" s="80"/>
      <c r="G378" s="80"/>
      <c r="H378" s="81"/>
      <c r="I378" s="265"/>
      <c r="J378" s="42"/>
      <c r="K378" s="149">
        <f t="shared" si="56"/>
        <v>0</v>
      </c>
      <c r="L378" s="96">
        <f t="shared" si="57"/>
        <v>0</v>
      </c>
    </row>
    <row r="379" spans="1:16" s="1" customFormat="1" ht="15" customHeight="1" outlineLevel="1" x14ac:dyDescent="0.25">
      <c r="A379" s="65">
        <f t="shared" si="58"/>
        <v>9</v>
      </c>
      <c r="B379" s="49"/>
      <c r="C379" s="49"/>
      <c r="D379" s="49"/>
      <c r="E379" s="200"/>
      <c r="F379" s="80"/>
      <c r="G379" s="80"/>
      <c r="H379" s="81"/>
      <c r="I379" s="265"/>
      <c r="J379" s="42"/>
      <c r="K379" s="149">
        <f t="shared" si="56"/>
        <v>0</v>
      </c>
      <c r="L379" s="96">
        <f t="shared" si="57"/>
        <v>0</v>
      </c>
    </row>
    <row r="380" spans="1:16" s="1" customFormat="1" ht="15" customHeight="1" outlineLevel="1" x14ac:dyDescent="0.25">
      <c r="A380" s="65">
        <f t="shared" si="58"/>
        <v>10</v>
      </c>
      <c r="B380" s="49"/>
      <c r="C380" s="49"/>
      <c r="D380" s="49"/>
      <c r="E380" s="200"/>
      <c r="F380" s="80"/>
      <c r="G380" s="80"/>
      <c r="H380" s="81"/>
      <c r="I380" s="265"/>
      <c r="J380" s="47"/>
      <c r="K380" s="149">
        <f t="shared" si="56"/>
        <v>0</v>
      </c>
      <c r="L380" s="96">
        <f t="shared" si="57"/>
        <v>0</v>
      </c>
    </row>
    <row r="381" spans="1:16" s="1" customFormat="1" ht="15" customHeight="1" outlineLevel="1" x14ac:dyDescent="0.25">
      <c r="A381" s="65">
        <f t="shared" si="58"/>
        <v>11</v>
      </c>
      <c r="B381" s="49"/>
      <c r="C381" s="49"/>
      <c r="D381" s="49"/>
      <c r="E381" s="200"/>
      <c r="F381" s="80"/>
      <c r="G381" s="80"/>
      <c r="H381" s="81"/>
      <c r="I381" s="265"/>
      <c r="J381" s="42"/>
      <c r="K381" s="149">
        <f t="shared" si="56"/>
        <v>0</v>
      </c>
      <c r="L381" s="96">
        <f t="shared" si="57"/>
        <v>0</v>
      </c>
    </row>
    <row r="382" spans="1:16" s="1" customFormat="1" ht="15" customHeight="1" outlineLevel="1" x14ac:dyDescent="0.25">
      <c r="A382" s="65">
        <f t="shared" si="58"/>
        <v>12</v>
      </c>
      <c r="B382" s="49"/>
      <c r="C382" s="49"/>
      <c r="D382" s="49"/>
      <c r="E382" s="200"/>
      <c r="F382" s="80"/>
      <c r="G382" s="80"/>
      <c r="H382" s="81"/>
      <c r="I382" s="265"/>
      <c r="J382" s="42"/>
      <c r="K382" s="149">
        <f t="shared" si="56"/>
        <v>0</v>
      </c>
      <c r="L382" s="96">
        <f t="shared" si="57"/>
        <v>0</v>
      </c>
    </row>
    <row r="383" spans="1:16" s="1" customFormat="1" ht="15" customHeight="1" outlineLevel="1" x14ac:dyDescent="0.25">
      <c r="A383" s="65">
        <f t="shared" si="58"/>
        <v>13</v>
      </c>
      <c r="B383" s="49"/>
      <c r="C383" s="49"/>
      <c r="D383" s="49"/>
      <c r="E383" s="200"/>
      <c r="F383" s="80"/>
      <c r="G383" s="80"/>
      <c r="H383" s="81"/>
      <c r="I383" s="265"/>
      <c r="K383" s="149">
        <f t="shared" si="56"/>
        <v>0</v>
      </c>
      <c r="L383" s="96">
        <f t="shared" si="57"/>
        <v>0</v>
      </c>
    </row>
    <row r="384" spans="1:16" s="1" customFormat="1" ht="15" customHeight="1" outlineLevel="1" x14ac:dyDescent="0.25">
      <c r="A384" s="65">
        <f t="shared" si="58"/>
        <v>14</v>
      </c>
      <c r="B384" s="49"/>
      <c r="C384" s="49"/>
      <c r="D384" s="49"/>
      <c r="E384" s="200"/>
      <c r="F384" s="80"/>
      <c r="G384" s="80"/>
      <c r="H384" s="81"/>
      <c r="I384" s="265"/>
      <c r="K384" s="149">
        <f t="shared" si="56"/>
        <v>0</v>
      </c>
      <c r="L384" s="96">
        <f t="shared" si="57"/>
        <v>0</v>
      </c>
    </row>
    <row r="385" spans="1:16" s="1" customFormat="1" ht="15" customHeight="1" outlineLevel="1" x14ac:dyDescent="0.25">
      <c r="A385" s="65">
        <f t="shared" si="58"/>
        <v>15</v>
      </c>
      <c r="B385" s="49"/>
      <c r="C385" s="49"/>
      <c r="D385" s="49"/>
      <c r="E385" s="201"/>
      <c r="F385" s="80"/>
      <c r="G385" s="80"/>
      <c r="H385" s="81"/>
      <c r="I385" s="265"/>
      <c r="K385" s="149">
        <f t="shared" si="56"/>
        <v>0</v>
      </c>
      <c r="L385" s="96">
        <f t="shared" si="57"/>
        <v>0</v>
      </c>
    </row>
    <row r="386" spans="1:16" s="47" customFormat="1" ht="15" customHeight="1" outlineLevel="1" thickBot="1" x14ac:dyDescent="0.3">
      <c r="A386" s="202"/>
      <c r="B386" s="203"/>
      <c r="C386" s="203"/>
      <c r="D386" s="203"/>
      <c r="E386" s="203"/>
      <c r="F386" s="203"/>
      <c r="G386" s="203"/>
      <c r="H386" s="204"/>
      <c r="I386" s="266"/>
      <c r="J386" s="1"/>
      <c r="K386" s="149"/>
      <c r="L386" s="96"/>
      <c r="O386" s="1"/>
      <c r="P386" s="1"/>
    </row>
    <row r="387" spans="1:16" ht="15" customHeight="1" outlineLevel="1" thickBot="1" x14ac:dyDescent="0.3">
      <c r="A387" s="54"/>
      <c r="B387" s="51">
        <f>SUM(B371:B386)</f>
        <v>0</v>
      </c>
      <c r="C387" s="52" t="s">
        <v>86</v>
      </c>
      <c r="D387" s="67"/>
      <c r="E387" s="68"/>
      <c r="F387" s="54"/>
      <c r="G387" s="54"/>
      <c r="H387" s="47"/>
      <c r="I387" s="47"/>
      <c r="J387" s="1"/>
      <c r="K387" s="148"/>
      <c r="L387" s="100">
        <f>SUM(L371:L386)</f>
        <v>0</v>
      </c>
      <c r="O387" s="1"/>
      <c r="P387" s="1"/>
    </row>
    <row r="388" spans="1:16" s="47" customFormat="1" ht="15" customHeight="1" outlineLevel="1" thickBot="1" x14ac:dyDescent="0.3">
      <c r="A388" s="41"/>
      <c r="B388" s="44">
        <f>$L387</f>
        <v>0</v>
      </c>
      <c r="C388" s="55" t="s">
        <v>42</v>
      </c>
      <c r="D388" s="69"/>
      <c r="E388" s="70"/>
      <c r="F388" s="41"/>
      <c r="G388" s="41"/>
      <c r="H388" s="42"/>
      <c r="I388" s="42"/>
      <c r="J388" s="1"/>
      <c r="K388" s="146"/>
      <c r="L388" s="97"/>
    </row>
    <row r="389" spans="1:16" ht="15" customHeight="1" thickBot="1" x14ac:dyDescent="0.3">
      <c r="A389" s="54"/>
      <c r="B389" s="47"/>
      <c r="C389" s="47"/>
      <c r="D389" s="54"/>
      <c r="E389" s="54"/>
      <c r="F389" s="54"/>
      <c r="G389" s="54"/>
      <c r="H389" s="47"/>
      <c r="I389" s="47"/>
      <c r="J389" s="1"/>
      <c r="K389" s="148"/>
      <c r="L389" s="161" t="s">
        <v>119</v>
      </c>
    </row>
    <row r="390" spans="1:16" ht="15" customHeight="1" thickBot="1" x14ac:dyDescent="0.3">
      <c r="A390" s="32"/>
      <c r="B390" s="82">
        <f>+B387+B366+B345+B324+B303+B282+B240+B219+B198+B177+B156+B135+B114+B93+B72+B51+B30+B19</f>
        <v>0</v>
      </c>
      <c r="C390" s="83" t="s">
        <v>47</v>
      </c>
      <c r="D390" s="261">
        <f>+$C$7</f>
        <v>0</v>
      </c>
      <c r="E390" s="262"/>
      <c r="F390" s="262"/>
      <c r="G390" s="263"/>
      <c r="J390" s="1"/>
      <c r="L390" s="184">
        <v>0</v>
      </c>
      <c r="O390" s="47"/>
      <c r="P390" s="47"/>
    </row>
    <row r="391" spans="1:16" s="1" customFormat="1" ht="15" customHeight="1" thickBot="1" x14ac:dyDescent="0.3">
      <c r="A391" s="32"/>
      <c r="B391" s="102">
        <f>+B388+B367+B346+B325+B304+B283+B241+B220+B199+B178+B157+B136+B115+B94+B73+B52+B31+B20</f>
        <v>0</v>
      </c>
      <c r="C391" s="83" t="s">
        <v>42</v>
      </c>
      <c r="D391" s="182" t="s">
        <v>117</v>
      </c>
      <c r="E391" s="163">
        <f>+B391</f>
        <v>0</v>
      </c>
      <c r="F391" s="183" t="s">
        <v>118</v>
      </c>
      <c r="G391" s="162">
        <f>+$L$390-$E$391</f>
        <v>0</v>
      </c>
      <c r="H391" s="42"/>
      <c r="I391" s="42"/>
      <c r="K391" s="146"/>
      <c r="L391" s="97"/>
      <c r="O391" s="42"/>
      <c r="P391" s="42"/>
    </row>
    <row r="392" spans="1:16" s="1" customFormat="1" ht="15" customHeight="1" x14ac:dyDescent="0.25">
      <c r="A392" s="32"/>
      <c r="C392" s="32"/>
      <c r="D392" s="84"/>
      <c r="E392" s="164" t="e">
        <f>+$E$391/$L$390</f>
        <v>#DIV/0!</v>
      </c>
      <c r="F392"/>
      <c r="G392" s="165" t="e">
        <f>+$G$391/$L$390</f>
        <v>#DIV/0!</v>
      </c>
      <c r="H392" s="42"/>
      <c r="I392" s="42"/>
      <c r="K392" s="146"/>
      <c r="L392" s="97"/>
      <c r="O392" s="42"/>
      <c r="P392" s="42"/>
    </row>
    <row r="393" spans="1:16" s="1" customFormat="1" ht="15" customHeight="1" x14ac:dyDescent="0.25">
      <c r="A393" s="32"/>
      <c r="B393" s="32"/>
      <c r="C393" s="32"/>
      <c r="D393" s="84"/>
      <c r="E393" s="85"/>
      <c r="F393" s="41"/>
      <c r="G393" s="41"/>
      <c r="H393" s="42"/>
      <c r="I393" s="42"/>
      <c r="J393" s="47"/>
      <c r="K393" s="146"/>
      <c r="L393" s="97"/>
    </row>
    <row r="394" spans="1:16" s="1" customFormat="1" ht="15" customHeight="1" x14ac:dyDescent="0.25">
      <c r="A394" s="32"/>
      <c r="B394" s="32"/>
      <c r="C394" s="32"/>
      <c r="D394" s="84"/>
      <c r="E394" s="85"/>
      <c r="F394" s="41"/>
      <c r="G394" s="41"/>
      <c r="H394" s="42"/>
      <c r="I394" s="42"/>
      <c r="J394" s="42"/>
      <c r="K394" s="146"/>
      <c r="L394" s="97"/>
    </row>
    <row r="395" spans="1:16" s="1" customFormat="1" ht="15" customHeight="1" x14ac:dyDescent="0.25">
      <c r="A395" s="86"/>
      <c r="B395" s="40"/>
      <c r="C395" s="86"/>
      <c r="D395" s="84"/>
      <c r="E395" s="87"/>
      <c r="F395" s="88"/>
      <c r="G395" s="88"/>
      <c r="H395" s="89"/>
      <c r="I395" s="42"/>
      <c r="J395" s="47"/>
      <c r="K395" s="146"/>
      <c r="L395" s="97"/>
    </row>
    <row r="396" spans="1:16" s="1" customFormat="1" ht="15" customHeight="1" x14ac:dyDescent="0.25">
      <c r="A396" s="252" t="s">
        <v>48</v>
      </c>
      <c r="B396" s="252"/>
      <c r="C396" s="252"/>
      <c r="D396" s="84"/>
      <c r="E396" s="253" t="s">
        <v>49</v>
      </c>
      <c r="F396" s="253"/>
      <c r="G396" s="253"/>
      <c r="H396" s="253"/>
      <c r="I396" s="42"/>
      <c r="J396" s="42"/>
      <c r="K396" s="146"/>
      <c r="L396" s="97"/>
    </row>
    <row r="397" spans="1:16" s="1" customFormat="1" ht="15" customHeight="1" x14ac:dyDescent="0.25">
      <c r="A397" s="41"/>
      <c r="B397" s="42"/>
      <c r="C397" s="42"/>
      <c r="D397" s="41"/>
      <c r="E397" s="41"/>
      <c r="F397" s="41"/>
      <c r="G397" s="41"/>
      <c r="H397" s="42"/>
      <c r="I397" s="42"/>
      <c r="J397" s="42"/>
      <c r="K397" s="146"/>
      <c r="L397" s="97"/>
    </row>
    <row r="398" spans="1:16" s="1" customFormat="1" ht="15" customHeight="1" x14ac:dyDescent="0.25">
      <c r="A398" s="41"/>
      <c r="B398" s="42"/>
      <c r="C398" s="42"/>
      <c r="D398" s="41"/>
      <c r="E398" s="41"/>
      <c r="F398" s="41"/>
      <c r="G398" s="41"/>
      <c r="H398" s="42"/>
      <c r="I398" s="42"/>
      <c r="J398" s="42"/>
      <c r="K398" s="146"/>
      <c r="L398" s="97"/>
    </row>
    <row r="399" spans="1:16" s="1" customFormat="1" x14ac:dyDescent="0.25">
      <c r="A399" s="41"/>
      <c r="B399" s="42"/>
      <c r="C399" s="42"/>
      <c r="D399" s="41"/>
      <c r="E399" s="41"/>
      <c r="F399" s="41"/>
      <c r="G399" s="41"/>
      <c r="H399" s="42"/>
      <c r="I399" s="42"/>
      <c r="J399" s="42"/>
      <c r="K399" s="146"/>
      <c r="L399" s="97"/>
    </row>
    <row r="400" spans="1:16" s="1" customFormat="1" x14ac:dyDescent="0.25">
      <c r="A400" s="41"/>
      <c r="B400" s="42"/>
      <c r="C400" s="42"/>
      <c r="D400" s="41"/>
      <c r="E400" s="41"/>
      <c r="F400" s="41"/>
      <c r="G400" s="41"/>
      <c r="H400" s="42"/>
      <c r="I400" s="42"/>
      <c r="J400" s="42"/>
      <c r="K400" s="146"/>
      <c r="L400" s="97"/>
    </row>
    <row r="401" spans="1:16" s="47" customFormat="1" x14ac:dyDescent="0.25">
      <c r="A401" s="41"/>
      <c r="B401" s="42"/>
      <c r="C401" s="42"/>
      <c r="D401" s="41"/>
      <c r="E401" s="41"/>
      <c r="F401" s="41"/>
      <c r="G401" s="41"/>
      <c r="H401" s="42"/>
      <c r="I401" s="42"/>
      <c r="J401" s="42"/>
      <c r="K401" s="146"/>
      <c r="L401" s="97"/>
      <c r="O401" s="1"/>
      <c r="P401" s="1"/>
    </row>
    <row r="402" spans="1:16" x14ac:dyDescent="0.25">
      <c r="O402" s="1"/>
      <c r="P402" s="1"/>
    </row>
    <row r="403" spans="1:16" s="47" customFormat="1" x14ac:dyDescent="0.25">
      <c r="A403" s="41"/>
      <c r="B403" s="42"/>
      <c r="C403" s="42"/>
      <c r="D403" s="41"/>
      <c r="E403" s="41"/>
      <c r="F403" s="41"/>
      <c r="G403" s="41"/>
      <c r="H403" s="42"/>
      <c r="I403" s="42"/>
      <c r="J403" s="42"/>
      <c r="K403" s="146"/>
      <c r="L403" s="97"/>
    </row>
    <row r="405" spans="1:16" x14ac:dyDescent="0.25">
      <c r="O405" s="47"/>
      <c r="P405" s="47"/>
    </row>
  </sheetData>
  <mergeCells count="98">
    <mergeCell ref="D390:G390"/>
    <mergeCell ref="A396:C396"/>
    <mergeCell ref="E396:H396"/>
    <mergeCell ref="A348:H348"/>
    <mergeCell ref="I348:I365"/>
    <mergeCell ref="A369:H369"/>
    <mergeCell ref="I369:I386"/>
    <mergeCell ref="A365:H365"/>
    <mergeCell ref="E371:E385"/>
    <mergeCell ref="A386:H386"/>
    <mergeCell ref="A285:H285"/>
    <mergeCell ref="I285:I302"/>
    <mergeCell ref="A306:H306"/>
    <mergeCell ref="I306:I323"/>
    <mergeCell ref="A327:H327"/>
    <mergeCell ref="I327:I344"/>
    <mergeCell ref="F287:F301"/>
    <mergeCell ref="A302:H302"/>
    <mergeCell ref="G308:G322"/>
    <mergeCell ref="A323:H323"/>
    <mergeCell ref="E329:E343"/>
    <mergeCell ref="G329:G343"/>
    <mergeCell ref="A344:H344"/>
    <mergeCell ref="A222:H222"/>
    <mergeCell ref="I222:I239"/>
    <mergeCell ref="A243:H243"/>
    <mergeCell ref="I243:I260"/>
    <mergeCell ref="A264:H264"/>
    <mergeCell ref="I264:I281"/>
    <mergeCell ref="F224:F238"/>
    <mergeCell ref="A239:H239"/>
    <mergeCell ref="A260:H260"/>
    <mergeCell ref="A281:H281"/>
    <mergeCell ref="G266:G280"/>
    <mergeCell ref="A159:H159"/>
    <mergeCell ref="I159:I176"/>
    <mergeCell ref="A180:H180"/>
    <mergeCell ref="I180:I197"/>
    <mergeCell ref="A201:H201"/>
    <mergeCell ref="I201:I218"/>
    <mergeCell ref="F161:F175"/>
    <mergeCell ref="G161:G175"/>
    <mergeCell ref="A176:H176"/>
    <mergeCell ref="F182:F196"/>
    <mergeCell ref="G182:G196"/>
    <mergeCell ref="A197:H197"/>
    <mergeCell ref="G203:G217"/>
    <mergeCell ref="A218:H218"/>
    <mergeCell ref="A96:H96"/>
    <mergeCell ref="I96:I113"/>
    <mergeCell ref="A117:H117"/>
    <mergeCell ref="I117:I134"/>
    <mergeCell ref="A138:H138"/>
    <mergeCell ref="I138:I155"/>
    <mergeCell ref="F98:F112"/>
    <mergeCell ref="G98:G112"/>
    <mergeCell ref="A113:H113"/>
    <mergeCell ref="F119:F133"/>
    <mergeCell ref="G119:G133"/>
    <mergeCell ref="A134:H134"/>
    <mergeCell ref="F140:F154"/>
    <mergeCell ref="G140:G154"/>
    <mergeCell ref="A155:H155"/>
    <mergeCell ref="A33:H33"/>
    <mergeCell ref="I33:I50"/>
    <mergeCell ref="A54:H54"/>
    <mergeCell ref="I54:I71"/>
    <mergeCell ref="A75:H75"/>
    <mergeCell ref="I75:I92"/>
    <mergeCell ref="F35:F49"/>
    <mergeCell ref="A50:H50"/>
    <mergeCell ref="F56:F70"/>
    <mergeCell ref="A71:H71"/>
    <mergeCell ref="A92:H92"/>
    <mergeCell ref="A8:B8"/>
    <mergeCell ref="F8:G8"/>
    <mergeCell ref="A11:H11"/>
    <mergeCell ref="I11:I18"/>
    <mergeCell ref="A22:H22"/>
    <mergeCell ref="I22:I29"/>
    <mergeCell ref="F13:F17"/>
    <mergeCell ref="A18:H18"/>
    <mergeCell ref="F24:F28"/>
    <mergeCell ref="A29:H29"/>
    <mergeCell ref="T1:U1"/>
    <mergeCell ref="R4:S4"/>
    <mergeCell ref="A6:B6"/>
    <mergeCell ref="F6:G6"/>
    <mergeCell ref="A7:B7"/>
    <mergeCell ref="F7:G7"/>
    <mergeCell ref="A1:C5"/>
    <mergeCell ref="D1:G5"/>
    <mergeCell ref="H1:I5"/>
    <mergeCell ref="N1:O1"/>
    <mergeCell ref="P1:Q1"/>
    <mergeCell ref="R1:S1"/>
    <mergeCell ref="K2:L2"/>
    <mergeCell ref="K3:L4"/>
  </mergeCells>
  <conditionalFormatting sqref="A260">
    <cfRule type="expression" dxfId="29" priority="18">
      <formula>$H260&lt;&gt;0</formula>
    </cfRule>
  </conditionalFormatting>
  <conditionalFormatting sqref="A323">
    <cfRule type="expression" dxfId="28" priority="21">
      <formula>$H323&lt;&gt;0</formula>
    </cfRule>
  </conditionalFormatting>
  <conditionalFormatting sqref="A344">
    <cfRule type="expression" dxfId="27" priority="20">
      <formula>$H344&lt;&gt;0</formula>
    </cfRule>
  </conditionalFormatting>
  <conditionalFormatting sqref="A386">
    <cfRule type="expression" dxfId="26" priority="19">
      <formula>$H386&lt;&gt;0</formula>
    </cfRule>
  </conditionalFormatting>
  <conditionalFormatting sqref="A329:D343 F329:F343 H329:H343">
    <cfRule type="expression" dxfId="25" priority="25">
      <formula>$H329&lt;&gt;0</formula>
    </cfRule>
  </conditionalFormatting>
  <conditionalFormatting sqref="A371:D385 F371:H385">
    <cfRule type="expression" dxfId="24" priority="24">
      <formula>$H371&lt;&gt;0</formula>
    </cfRule>
  </conditionalFormatting>
  <conditionalFormatting sqref="A24:E28 G24:G28 A161:E175">
    <cfRule type="expression" dxfId="23" priority="22">
      <formula>$H24&lt;&gt;0</formula>
    </cfRule>
  </conditionalFormatting>
  <conditionalFormatting sqref="A245:F259">
    <cfRule type="expression" dxfId="22" priority="23">
      <formula>$H245&lt;&gt;0</formula>
    </cfRule>
  </conditionalFormatting>
  <conditionalFormatting sqref="A13:G13 A14:E17 G14:G17 A35:E49 G35:G49 A56:E70 G56:G70 A77:F91 A92 A98:E112 A140:E154 A182:E196 A197 A203:F217 A218 A224:E238 A239 A266:E280 A281 A287:E301 G287:G301 A302 A350:H364 A365 A119:E133">
    <cfRule type="expression" dxfId="21" priority="27">
      <formula>$H13&lt;&gt;0</formula>
    </cfRule>
  </conditionalFormatting>
  <conditionalFormatting sqref="B21:H21 B32:H32">
    <cfRule type="expression" dxfId="20" priority="29">
      <formula>$H21&lt;&gt;0</formula>
    </cfRule>
  </conditionalFormatting>
  <conditionalFormatting sqref="E329">
    <cfRule type="expression" dxfId="19" priority="4">
      <formula>$H329&lt;&gt;0</formula>
    </cfRule>
  </conditionalFormatting>
  <conditionalFormatting sqref="E371">
    <cfRule type="expression" dxfId="18" priority="2">
      <formula>$H371&lt;&gt;0</formula>
    </cfRule>
  </conditionalFormatting>
  <conditionalFormatting sqref="E19:H20 A19:A21 E30:H31 A30:A32 A308:F322 H308:H322">
    <cfRule type="expression" dxfId="17" priority="30">
      <formula>$H19&lt;&gt;0</formula>
    </cfRule>
  </conditionalFormatting>
  <conditionalFormatting sqref="F24">
    <cfRule type="expression" dxfId="16" priority="17">
      <formula>$H24&lt;&gt;0</formula>
    </cfRule>
  </conditionalFormatting>
  <conditionalFormatting sqref="F35">
    <cfRule type="expression" dxfId="15" priority="16">
      <formula>$H35&lt;&gt;0</formula>
    </cfRule>
  </conditionalFormatting>
  <conditionalFormatting sqref="F56">
    <cfRule type="expression" dxfId="14" priority="15">
      <formula>$H56&lt;&gt;0</formula>
    </cfRule>
  </conditionalFormatting>
  <conditionalFormatting sqref="F224">
    <cfRule type="expression" dxfId="13" priority="8">
      <formula>$H224&lt;&gt;0</formula>
    </cfRule>
  </conditionalFormatting>
  <conditionalFormatting sqref="G266">
    <cfRule type="expression" dxfId="12" priority="7">
      <formula>$H266&lt;&gt;0</formula>
    </cfRule>
  </conditionalFormatting>
  <conditionalFormatting sqref="F287">
    <cfRule type="expression" dxfId="11" priority="6">
      <formula>$H287&lt;&gt;0</formula>
    </cfRule>
  </conditionalFormatting>
  <conditionalFormatting sqref="F98:G98">
    <cfRule type="expression" dxfId="10" priority="14">
      <formula>$H98&lt;&gt;0</formula>
    </cfRule>
  </conditionalFormatting>
  <conditionalFormatting sqref="F119:G119">
    <cfRule type="expression" dxfId="9" priority="13">
      <formula>$H119&lt;&gt;0</formula>
    </cfRule>
  </conditionalFormatting>
  <conditionalFormatting sqref="F140:G140">
    <cfRule type="expression" dxfId="8" priority="12">
      <formula>$H140&lt;&gt;0</formula>
    </cfRule>
  </conditionalFormatting>
  <conditionalFormatting sqref="F161:G161">
    <cfRule type="expression" dxfId="7" priority="11">
      <formula>$H161&lt;&gt;0</formula>
    </cfRule>
  </conditionalFormatting>
  <conditionalFormatting sqref="F182:G182">
    <cfRule type="expression" dxfId="6" priority="10">
      <formula>$H182&lt;&gt;0</formula>
    </cfRule>
  </conditionalFormatting>
  <conditionalFormatting sqref="G203">
    <cfRule type="expression" dxfId="5" priority="9">
      <formula>$H203&lt;&gt;0</formula>
    </cfRule>
  </conditionalFormatting>
  <conditionalFormatting sqref="G308">
    <cfRule type="expression" dxfId="4" priority="5">
      <formula>$H308&lt;&gt;0</formula>
    </cfRule>
  </conditionalFormatting>
  <conditionalFormatting sqref="G329">
    <cfRule type="expression" dxfId="3" priority="3">
      <formula>$H329&lt;&gt;0</formula>
    </cfRule>
  </conditionalFormatting>
  <conditionalFormatting sqref="Q71 Q73">
    <cfRule type="expression" dxfId="2" priority="28">
      <formula>$H51&lt;&gt;0</formula>
    </cfRule>
  </conditionalFormatting>
  <conditionalFormatting sqref="Q92">
    <cfRule type="expression" dxfId="1" priority="26">
      <formula>$H72&lt;&gt;0</formula>
    </cfRule>
  </conditionalFormatting>
  <conditionalFormatting sqref="F266:F280">
    <cfRule type="expression" dxfId="0" priority="1">
      <formula>$H266&lt;&gt;0</formula>
    </cfRule>
  </conditionalFormatting>
  <pageMargins left="0.70866141732283472" right="0.51181102362204722" top="0.74803149606299213" bottom="0.74803149606299213" header="0.31496062992125984" footer="0.31496062992125984"/>
  <pageSetup scale="70" orientation="portrait" r:id="rId1"/>
  <headerFooter>
    <oddFooter>&amp;R&amp;P/&amp;N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AF33A1CAC883449B5BBD0FBF822BC1" ma:contentTypeVersion="31" ma:contentTypeDescription="Crear nuevo documento." ma:contentTypeScope="" ma:versionID="86d93ffb36910698250245b7f25abf3f">
  <xsd:schema xmlns:xsd="http://www.w3.org/2001/XMLSchema" xmlns:xs="http://www.w3.org/2001/XMLSchema" xmlns:p="http://schemas.microsoft.com/office/2006/metadata/properties" xmlns:ns2="3127066b-9cde-4812-8d54-8b28d4311050" xmlns:ns3="f837ea0d-cae6-4c6f-840c-17dd79c87ae5" targetNamespace="http://schemas.microsoft.com/office/2006/metadata/properties" ma:root="true" ma:fieldsID="a13c111028962e7405031585c2a94966" ns2:_="" ns3:_="">
    <xsd:import namespace="3127066b-9cde-4812-8d54-8b28d4311050"/>
    <xsd:import namespace="f837ea0d-cae6-4c6f-840c-17dd79c87a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7066b-9cde-4812-8d54-8b28d43110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ea0d-cae6-4c6f-840c-17dd79c87ae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14fd881-57b4-41ff-a993-98ed677ca48d}" ma:internalName="TaxCatchAll" ma:showField="CatchAllData" ma:web="f837ea0d-cae6-4c6f-840c-17dd79c87a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27066b-9cde-4812-8d54-8b28d4311050" xsi:nil="true"/>
    <TaxCatchAll xmlns="f837ea0d-cae6-4c6f-840c-17dd79c87ae5" xsi:nil="true"/>
  </documentManagement>
</p:properties>
</file>

<file path=customXml/itemProps1.xml><?xml version="1.0" encoding="utf-8"?>
<ds:datastoreItem xmlns:ds="http://schemas.openxmlformats.org/officeDocument/2006/customXml" ds:itemID="{52648F69-6C89-4EF7-A99C-FBD78ECB35B2}"/>
</file>

<file path=customXml/itemProps2.xml><?xml version="1.0" encoding="utf-8"?>
<ds:datastoreItem xmlns:ds="http://schemas.openxmlformats.org/officeDocument/2006/customXml" ds:itemID="{F08E6CBC-47FD-4508-A70E-4606C2399766}"/>
</file>

<file path=customXml/itemProps3.xml><?xml version="1.0" encoding="utf-8"?>
<ds:datastoreItem xmlns:ds="http://schemas.openxmlformats.org/officeDocument/2006/customXml" ds:itemID="{510E4E4C-EC48-42F0-BDE8-AD37003F1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22</vt:i4>
      </vt:variant>
    </vt:vector>
  </HeadingPairs>
  <TitlesOfParts>
    <vt:vector size="33" baseType="lpstr">
      <vt:lpstr>ÁREAS E IMÁGENES</vt:lpstr>
      <vt:lpstr>1. EQ. BASE</vt:lpstr>
      <vt:lpstr>2. EQ. ADIC. "A"</vt:lpstr>
      <vt:lpstr>3. EQ. ADIC. "B"</vt:lpstr>
      <vt:lpstr>4. EQ. ADIC. "C"</vt:lpstr>
      <vt:lpstr>5. EQ. ADIC. "D"</vt:lpstr>
      <vt:lpstr>6. EQ. ADIC. "E"</vt:lpstr>
      <vt:lpstr>7. EQ. ADIC. "F"</vt:lpstr>
      <vt:lpstr>8. EQ. ADIC. "G"</vt:lpstr>
      <vt:lpstr>9. EQ. ADIC. "H"</vt:lpstr>
      <vt:lpstr>10. EQ. ADIC. "I"</vt:lpstr>
      <vt:lpstr>'1. EQ. BASE'!Área_de_impresión</vt:lpstr>
      <vt:lpstr>'10. EQ. ADIC. "I"'!Área_de_impresión</vt:lpstr>
      <vt:lpstr>'2. EQ. ADIC. "A"'!Área_de_impresión</vt:lpstr>
      <vt:lpstr>'3. EQ. ADIC. "B"'!Área_de_impresión</vt:lpstr>
      <vt:lpstr>'4. EQ. ADIC. "C"'!Área_de_impresión</vt:lpstr>
      <vt:lpstr>'5. EQ. ADIC. "D"'!Área_de_impresión</vt:lpstr>
      <vt:lpstr>'6. EQ. ADIC. "E"'!Área_de_impresión</vt:lpstr>
      <vt:lpstr>'7. EQ. ADIC. "F"'!Área_de_impresión</vt:lpstr>
      <vt:lpstr>'8. EQ. ADIC. "G"'!Área_de_impresión</vt:lpstr>
      <vt:lpstr>'9. EQ. ADIC. "H"'!Área_de_impresión</vt:lpstr>
      <vt:lpstr>'ÁREAS E IMÁGENES'!Área_de_impresión</vt:lpstr>
      <vt:lpstr>'1. EQ. BASE'!Títulos_a_imprimir</vt:lpstr>
      <vt:lpstr>'10. EQ. ADIC. "I"'!Títulos_a_imprimir</vt:lpstr>
      <vt:lpstr>'2. EQ. ADIC. "A"'!Títulos_a_imprimir</vt:lpstr>
      <vt:lpstr>'3. EQ. ADIC. "B"'!Títulos_a_imprimir</vt:lpstr>
      <vt:lpstr>'4. EQ. ADIC. "C"'!Títulos_a_imprimir</vt:lpstr>
      <vt:lpstr>'5. EQ. ADIC. "D"'!Títulos_a_imprimir</vt:lpstr>
      <vt:lpstr>'6. EQ. ADIC. "E"'!Títulos_a_imprimir</vt:lpstr>
      <vt:lpstr>'7. EQ. ADIC. "F"'!Títulos_a_imprimir</vt:lpstr>
      <vt:lpstr>'8. EQ. ADIC. "G"'!Títulos_a_imprimir</vt:lpstr>
      <vt:lpstr>'9. EQ. ADIC. "H"'!Títulos_a_imprimir</vt:lpstr>
      <vt:lpstr>'ÁREAS E IMÁGENES'!Títulos_a_imprimir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2025-03-31T14:53:35Z</cp:lastPrinted>
  <dcterms:created xsi:type="dcterms:W3CDTF">2024-09-13T14:19:35Z</dcterms:created>
  <dcterms:modified xsi:type="dcterms:W3CDTF">2025-05-07T15:38:47Z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0x010100FDAF33A1CAC883449B5BBD0FBF822BC1</vt:lpwstr>
  </property>
</Properties>
</file>