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ots2022" sheetId="1" state="visible" r:id="rId2"/>
    <sheet name="W-SKJ2022" sheetId="2" state="visible" r:id="rId3"/>
    <sheet name="E-SKJ2022" sheetId="3" state="visible" r:id="rId4"/>
    <sheet name="CPUE Eval Table" sheetId="4" state="visible" r:id="rId5"/>
    <sheet name="W-SKJ_MSE2024" sheetId="5" state="visible" r:id="rId6"/>
  </sheets>
  <definedNames>
    <definedName function="false" hidden="false" name="avelarval" vbProcedure="false">#REF!</definedName>
    <definedName function="false" hidden="false" name="dat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RS</author>
  </authors>
  <commentList>
    <comment ref="S6" authorId="0">
      <text>
        <r>
          <rPr>
            <sz val="10"/>
            <rFont val="Arial"/>
            <family val="2"/>
            <charset val="1"/>
          </rPr>
          <t xml:space="preserve">M Ortiz:
</t>
        </r>
        <r>
          <rPr>
            <sz val="9"/>
            <color rgb="FF000000"/>
            <rFont val="Tahoma"/>
            <family val="2"/>
            <charset val="1"/>
          </rPr>
          <t xml:space="preserve">1st version, not adopted
by WG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RS</author>
  </authors>
  <commentList>
    <comment ref="X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are including all undertainty in index, and taking the geometric central tendency for CV</t>
        </r>
      </text>
    </comment>
    <comment ref="AG135" authorId="0">
      <text>
        <r>
          <rPr>
            <sz val="10"/>
            <rFont val="Arial"/>
            <family val="2"/>
            <charset val="1"/>
          </rPr>
          <t xml:space="preserve">M Ortiz:
</t>
        </r>
        <r>
          <rPr>
            <sz val="9"/>
            <color rgb="FF000000"/>
            <rFont val="Tahoma"/>
            <family val="2"/>
            <charset val="1"/>
          </rPr>
          <t xml:space="preserve">For plotting selected common years to scale the series 2010-18
</t>
        </r>
      </text>
    </comment>
  </commentList>
</comments>
</file>

<file path=xl/sharedStrings.xml><?xml version="1.0" encoding="utf-8"?>
<sst xmlns="http://schemas.openxmlformats.org/spreadsheetml/2006/main" count="470" uniqueCount="187">
  <si>
    <t xml:space="preserve">Name</t>
  </si>
  <si>
    <t xml:space="preserve">BRA BB</t>
  </si>
  <si>
    <t xml:space="preserve">BRA HL schools</t>
  </si>
  <si>
    <t xml:space="preserve">USA GOM </t>
  </si>
  <si>
    <t xml:space="preserve">USA LL observer </t>
  </si>
  <si>
    <t xml:space="preserve">VEN PS</t>
  </si>
  <si>
    <t xml:space="preserve">BRA BB hist</t>
  </si>
  <si>
    <t xml:space="preserve">SCRS Doc</t>
  </si>
  <si>
    <t xml:space="preserve">SCRS/2022/029</t>
  </si>
  <si>
    <t xml:space="preserve">SCRS/2022/036</t>
  </si>
  <si>
    <t xml:space="preserve">SCRS/2022/040</t>
  </si>
  <si>
    <t xml:space="preserve">SCRS/2022/037</t>
  </si>
  <si>
    <t xml:space="preserve">SCRS/2022/039</t>
  </si>
  <si>
    <t xml:space="preserve">Use in 2022 Assessment</t>
  </si>
  <si>
    <t xml:space="preserve">Yes + use early period of BRA BB 1981 1999 (2014 SA)</t>
  </si>
  <si>
    <t xml:space="preserve">Yes for West up to 2016 only, re-estimate w/o 2017-2020 data</t>
  </si>
  <si>
    <t xml:space="preserve">only sensitivity</t>
  </si>
  <si>
    <t xml:space="preserve">Yes</t>
  </si>
  <si>
    <t xml:space="preserve">VZA PS old </t>
  </si>
  <si>
    <t xml:space="preserve">Year</t>
  </si>
  <si>
    <t xml:space="preserve">Index</t>
  </si>
  <si>
    <t xml:space="preserve">SE</t>
  </si>
  <si>
    <t xml:space="preserve">CV</t>
  </si>
  <si>
    <t xml:space="preserve">PS VEN [Scaled Index]</t>
  </si>
  <si>
    <t xml:space="preserve">PS VEN [CV]</t>
  </si>
  <si>
    <t xml:space="preserve">Avg 2010 - 2020</t>
  </si>
  <si>
    <t xml:space="preserve">US GOM </t>
  </si>
  <si>
    <t xml:space="preserve">USA LL observer</t>
  </si>
  <si>
    <t xml:space="preserve">VZA PS 1</t>
  </si>
  <si>
    <t xml:space="preserve">VZA PS Final</t>
  </si>
  <si>
    <t xml:space="preserve">EU FAD VAST</t>
  </si>
  <si>
    <t xml:space="preserve">W-Med RR</t>
  </si>
  <si>
    <t xml:space="preserve">EU Echosounder Index [CPUE]</t>
  </si>
  <si>
    <t xml:space="preserve">EU Echosounder Index [SE]</t>
  </si>
  <si>
    <t xml:space="preserve">Catch Ratio YFT/SKJ [CPUE]</t>
  </si>
  <si>
    <t xml:space="preserve">Catch Ratio YFT/SKJ [SE] (log scale?)</t>
  </si>
  <si>
    <t xml:space="preserve">average</t>
  </si>
  <si>
    <t xml:space="preserve">50%tile</t>
  </si>
  <si>
    <t xml:space="preserve">For Graph</t>
  </si>
  <si>
    <t xml:space="preserve">For report SKJ DP 2022</t>
  </si>
  <si>
    <t xml:space="preserve">REVISED May9</t>
  </si>
  <si>
    <t xml:space="preserve">Revised after DP meeting</t>
  </si>
  <si>
    <t xml:space="preserve">Historic Index 2014 SA SKJ East BB</t>
  </si>
  <si>
    <t xml:space="preserve">Annual</t>
  </si>
  <si>
    <t xml:space="preserve">SCRS/2019/169</t>
  </si>
  <si>
    <t xml:space="preserve">May 9 EU-Echosounder Correction</t>
  </si>
  <si>
    <t xml:space="preserve">EU Echosounder</t>
  </si>
  <si>
    <t xml:space="preserve">Catch Ratio YFT/SKJ</t>
  </si>
  <si>
    <t xml:space="preserve">EU PS VAST</t>
  </si>
  <si>
    <t xml:space="preserve">Azores BB</t>
  </si>
  <si>
    <t xml:space="preserve">Canary BB</t>
  </si>
  <si>
    <t xml:space="preserve">Dakar BB</t>
  </si>
  <si>
    <t xml:space="preserve">YrQt</t>
  </si>
  <si>
    <t xml:space="preserve">EchoSounder</t>
  </si>
  <si>
    <t xml:space="preserve">Yr</t>
  </si>
  <si>
    <t xml:space="preserve">SCRS/2022/026</t>
  </si>
  <si>
    <t xml:space="preserve">SCRS/2022/031</t>
  </si>
  <si>
    <t xml:space="preserve">SCRS/2022/028</t>
  </si>
  <si>
    <t xml:space="preserve">Assessment 2014</t>
  </si>
  <si>
    <t xml:space="preserve">Yes for Stock Synthesis</t>
  </si>
  <si>
    <t xml:space="preserve">Yes, Annual for production models</t>
  </si>
  <si>
    <t xml:space="preserve">No</t>
  </si>
  <si>
    <t xml:space="preserve">Continuity runs</t>
  </si>
  <si>
    <t xml:space="preserve">scaled  index</t>
  </si>
  <si>
    <t xml:space="preserve">Quarter</t>
  </si>
  <si>
    <t xml:space="preserve">STD, ln(est)</t>
  </si>
  <si>
    <t xml:space="preserve">Scaled index</t>
  </si>
  <si>
    <t xml:space="preserve">index </t>
  </si>
  <si>
    <t xml:space="preserve">at DataPreparatory</t>
  </si>
  <si>
    <t xml:space="preserve">at StockAssessment</t>
  </si>
  <si>
    <t xml:space="preserve">Avg</t>
  </si>
  <si>
    <t xml:space="preserve">2020 4thQt Echosounder, corrected on May 9, 2022</t>
  </si>
  <si>
    <t xml:space="preserve">avg 2010-18</t>
  </si>
  <si>
    <t xml:space="preserve">Historic BB index East SKJ</t>
  </si>
  <si>
    <t xml:space="preserve">Used in stock assessment?</t>
  </si>
  <si>
    <t xml:space="preserve">Yes for West up to 2016 only, re estimate w/o 2017-2020 data</t>
  </si>
  <si>
    <t xml:space="preserve">As sensitivity</t>
  </si>
  <si>
    <t xml:space="preserve">Adequate</t>
  </si>
  <si>
    <t xml:space="preserve">Yes </t>
  </si>
  <si>
    <t xml:space="preserve">Yes for Sensitivity Analyses</t>
  </si>
  <si>
    <t xml:space="preserve">Yes annual estimates </t>
  </si>
  <si>
    <t xml:space="preserve">No use </t>
  </si>
  <si>
    <t xml:space="preserve">For continuity runs </t>
  </si>
  <si>
    <t xml:space="preserve">Ages to apply</t>
  </si>
  <si>
    <t xml:space="preserve">Selectivity size</t>
  </si>
  <si>
    <t xml:space="preserve">Index Name:</t>
  </si>
  <si>
    <t xml:space="preserve">BRA BB </t>
  </si>
  <si>
    <t xml:space="preserve">US GOM Larvae</t>
  </si>
  <si>
    <t xml:space="preserve">US LL Observer</t>
  </si>
  <si>
    <t xml:space="preserve">Catch ratio YFT/SKJ</t>
  </si>
  <si>
    <t xml:space="preserve">SCRS Document</t>
  </si>
  <si>
    <t xml:space="preserve">SKJ stock unit</t>
  </si>
  <si>
    <t xml:space="preserve">West</t>
  </si>
  <si>
    <t xml:space="preserve">West/East</t>
  </si>
  <si>
    <t xml:space="preserve">East</t>
  </si>
  <si>
    <t xml:space="preserve">Data Source (state if based on logbooks, observer data etc)</t>
  </si>
  <si>
    <t xml:space="preserve">logbooks, landings interviews and observer data</t>
  </si>
  <si>
    <t xml:space="preserve">logbooks</t>
  </si>
  <si>
    <t xml:space="preserve">larval survey</t>
  </si>
  <si>
    <t xml:space="preserve">Observer Program</t>
  </si>
  <si>
    <t xml:space="preserve">echosounder buoys</t>
  </si>
  <si>
    <t xml:space="preserve">Port sampling/stock assessment results</t>
  </si>
  <si>
    <t xml:space="preserve">logbooks (T3 corrected)</t>
  </si>
  <si>
    <t xml:space="preserve">Tournaments</t>
  </si>
  <si>
    <t xml:space="preserve">Do the authors indicate the percentage of total effort of the fleet the CPUE data represents?</t>
  </si>
  <si>
    <t xml:space="preserve">N/A</t>
  </si>
  <si>
    <t xml:space="preserve">NA</t>
  </si>
  <si>
    <t xml:space="preserve">no</t>
  </si>
  <si>
    <t xml:space="preserve">If the answer to 1 is yes, what is the percentage?</t>
  </si>
  <si>
    <t xml:space="preserve">51-60%</t>
  </si>
  <si>
    <t xml:space="preserve">0-10%</t>
  </si>
  <si>
    <t xml:space="preserve">-</t>
  </si>
  <si>
    <t xml:space="preserve">91-100%</t>
  </si>
  <si>
    <t xml:space="preserve">Are sufficient diagnostics provided to assess model performance??</t>
  </si>
  <si>
    <t xml:space="preserve">Sufficient</t>
  </si>
  <si>
    <t xml:space="preserve">How does the model perform relative to the diagnostics ?</t>
  </si>
  <si>
    <t xml:space="preserve">Well</t>
  </si>
  <si>
    <t xml:space="preserve">Fair</t>
  </si>
  <si>
    <t xml:space="preserve">Some residual patterns</t>
  </si>
  <si>
    <t xml:space="preserve">n/a</t>
  </si>
  <si>
    <t xml:space="preserve">Documented data exclusions and classifications?</t>
  </si>
  <si>
    <t xml:space="preserve">yes</t>
  </si>
  <si>
    <t xml:space="preserve">Data exclusions appropriate?</t>
  </si>
  <si>
    <t xml:space="preserve">Data classifications appropriate?</t>
  </si>
  <si>
    <t xml:space="preserve">Geographical Area</t>
  </si>
  <si>
    <t xml:space="preserve">Atl SW</t>
  </si>
  <si>
    <t xml:space="preserve">Tropical</t>
  </si>
  <si>
    <t xml:space="preserve">Gulf of Mexico</t>
  </si>
  <si>
    <t xml:space="preserve">Atl NW</t>
  </si>
  <si>
    <t xml:space="preserve">30W-10E; 10S-10N</t>
  </si>
  <si>
    <t xml:space="preserve">Mediterranean</t>
  </si>
  <si>
    <t xml:space="preserve">Data resolution level</t>
  </si>
  <si>
    <t xml:space="preserve">trip</t>
  </si>
  <si>
    <t xml:space="preserve">Station</t>
  </si>
  <si>
    <t xml:space="preserve">Set</t>
  </si>
  <si>
    <t xml:space="preserve">Acoustic record</t>
  </si>
  <si>
    <t xml:space="preserve">Well; &lt;100 km</t>
  </si>
  <si>
    <t xml:space="preserve">set</t>
  </si>
  <si>
    <t xml:space="preserve">Ranking of Catch of fleet in TINC database (use data catalogue)</t>
  </si>
  <si>
    <t xml:space="preserve">11 or more</t>
  </si>
  <si>
    <t xml:space="preserve">Not applicable</t>
  </si>
  <si>
    <t xml:space="preserve">1-5</t>
  </si>
  <si>
    <t xml:space="preserve">lowest</t>
  </si>
  <si>
    <t xml:space="preserve">Length of Time Series</t>
  </si>
  <si>
    <t xml:space="preserve">longer than 20 years</t>
  </si>
  <si>
    <t xml:space="preserve">6-10 years</t>
  </si>
  <si>
    <t xml:space="preserve">32 years</t>
  </si>
  <si>
    <t xml:space="preserve">33 years</t>
  </si>
  <si>
    <t xml:space="preserve">11 years</t>
  </si>
  <si>
    <t xml:space="preserve">29 years</t>
  </si>
  <si>
    <t xml:space="preserve">Are other indices available for the same time period?</t>
  </si>
  <si>
    <t xml:space="preserve">Few</t>
  </si>
  <si>
    <t xml:space="preserve">Are other indices available for the same geographic range?</t>
  </si>
  <si>
    <t xml:space="preserve">None</t>
  </si>
  <si>
    <t xml:space="preserve">Does the index standardization account for Known factors that influence catchability/selectivity? (eg. Type of hook, bait type, depth etc.)</t>
  </si>
  <si>
    <t xml:space="preserve">Estimated annual CV of the CPUE series</t>
  </si>
  <si>
    <t xml:space="preserve">Low</t>
  </si>
  <si>
    <t xml:space="preserve">Fairly low</t>
  </si>
  <si>
    <t xml:space="preserve">Annual variation in the estimated CPUE exceeds biological plausibility</t>
  </si>
  <si>
    <t xml:space="preserve">Possible</t>
  </si>
  <si>
    <t xml:space="preserve">Likely</t>
  </si>
  <si>
    <t xml:space="preserve">Unlikely</t>
  </si>
  <si>
    <t xml:space="preserve">unlikely</t>
  </si>
  <si>
    <t xml:space="preserve">Is data adequate for standardization purposes</t>
  </si>
  <si>
    <t xml:space="preserve">Is this standardised CPUE time series continuous?</t>
  </si>
  <si>
    <t xml:space="preserve">For fisheries independent surveys: what is the survey type?</t>
  </si>
  <si>
    <t xml:space="preserve">Acoustic</t>
  </si>
  <si>
    <t xml:space="preserve">For 19: Is the survey design clearly described?</t>
  </si>
  <si>
    <t xml:space="preserve">Other Comments</t>
  </si>
  <si>
    <t xml:space="preserve">Diagnostics not provided in current version of MS, but shown in the presentation. MS can be revised as advised.</t>
  </si>
  <si>
    <t xml:space="preserve">Probably at the limit of the distribution of the stock in an area where the species is expanding its distribution </t>
  </si>
  <si>
    <t xml:space="preserve">updated July2024</t>
  </si>
  <si>
    <t xml:space="preserve">SCRS/2024/122</t>
  </si>
  <si>
    <t xml:space="preserve">SCRS/P/2024/089</t>
  </si>
  <si>
    <t xml:space="preserve">SCRS/2024/117</t>
  </si>
  <si>
    <t xml:space="preserve">SD</t>
  </si>
  <si>
    <t xml:space="preserve">scaled to the average between</t>
  </si>
  <si>
    <t xml:space="preserve">in 2022</t>
  </si>
  <si>
    <t xml:space="preserve">2000-2021</t>
  </si>
  <si>
    <t xml:space="preserve">1987-2020</t>
  </si>
  <si>
    <t xml:space="preserve">1993-2020</t>
  </si>
  <si>
    <t xml:space="preserve">2022 BRA BB</t>
  </si>
  <si>
    <t xml:space="preserve">2024 BRA BB</t>
  </si>
  <si>
    <t xml:space="preserve">2022 VEN PS</t>
  </si>
  <si>
    <t xml:space="preserve">2024 VEN PS</t>
  </si>
  <si>
    <t xml:space="preserve">2022 USA LL</t>
  </si>
  <si>
    <t xml:space="preserve">2024 USA 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</si>
</sst>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%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9"/>
      <name val="Times New Roman"/>
      <family val="1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b val="true"/>
      <sz val="10"/>
      <name val="Arial"/>
      <family val="2"/>
      <charset val="1"/>
    </font>
    <font>
      <sz val="11"/>
      <name val="Cambria"/>
      <family val="1"/>
      <charset val="1"/>
    </font>
    <font>
      <sz val="10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5A5A5"/>
        <bgColor rgb="FFA6A6A6"/>
      </patternFill>
    </fill>
    <fill>
      <patternFill patternType="solid">
        <fgColor rgb="FF92D050"/>
        <bgColor rgb="FFA6A6A6"/>
      </patternFill>
    </fill>
    <fill>
      <patternFill patternType="solid">
        <fgColor rgb="FFC5E0B4"/>
        <bgColor rgb="FFD9D9D9"/>
      </patternFill>
    </fill>
    <fill>
      <patternFill patternType="solid">
        <fgColor rgb="FFDBDBDB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7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7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2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2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3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5B9BD5"/>
      <rgbColor rgb="FFA6A6A6"/>
      <rgbColor rgb="FF993366"/>
      <rgbColor rgb="FFFFFFCC"/>
      <rgbColor rgb="FFDBDBD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14" strike="noStrike">
                <a:solidFill>
                  <a:srgbClr val="595959"/>
                </a:solidFill>
                <a:latin typeface="Calibri"/>
              </a:rPr>
              <a:t>SKJ East CPUE Series (quartely)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'E-SKJ2022'!$AH$4</c:f>
              <c:strCache>
                <c:ptCount val="1"/>
                <c:pt idx="0">
                  <c:v>EchoSounder</c:v>
                </c:pt>
              </c:strCache>
            </c:strRef>
          </c:tx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'E-SKJ2022'!$AG$8:$AG$131</c:f>
              <c:numCache>
                <c:formatCode>General</c:formatCode>
                <c:ptCount val="124"/>
                <c:pt idx="0">
                  <c:v>1990.125</c:v>
                </c:pt>
                <c:pt idx="1">
                  <c:v>1990.375</c:v>
                </c:pt>
                <c:pt idx="2">
                  <c:v>1990.625</c:v>
                </c:pt>
                <c:pt idx="3">
                  <c:v>1990.875</c:v>
                </c:pt>
                <c:pt idx="4">
                  <c:v>1991.125</c:v>
                </c:pt>
                <c:pt idx="5">
                  <c:v>1991.375</c:v>
                </c:pt>
                <c:pt idx="6">
                  <c:v>1991.625</c:v>
                </c:pt>
                <c:pt idx="7">
                  <c:v>1991.875</c:v>
                </c:pt>
                <c:pt idx="8">
                  <c:v>1992.125</c:v>
                </c:pt>
                <c:pt idx="9">
                  <c:v>1992.375</c:v>
                </c:pt>
                <c:pt idx="10">
                  <c:v>1992.625</c:v>
                </c:pt>
                <c:pt idx="11">
                  <c:v>1992.875</c:v>
                </c:pt>
                <c:pt idx="12">
                  <c:v>1993.125</c:v>
                </c:pt>
                <c:pt idx="13">
                  <c:v>1993.375</c:v>
                </c:pt>
                <c:pt idx="14">
                  <c:v>1993.625</c:v>
                </c:pt>
                <c:pt idx="15">
                  <c:v>1993.875</c:v>
                </c:pt>
                <c:pt idx="16">
                  <c:v>1994.125</c:v>
                </c:pt>
                <c:pt idx="17">
                  <c:v>1994.375</c:v>
                </c:pt>
                <c:pt idx="18">
                  <c:v>1994.625</c:v>
                </c:pt>
                <c:pt idx="19">
                  <c:v>1994.875</c:v>
                </c:pt>
                <c:pt idx="20">
                  <c:v>1995.125</c:v>
                </c:pt>
                <c:pt idx="21">
                  <c:v>1995.375</c:v>
                </c:pt>
                <c:pt idx="22">
                  <c:v>1995.625</c:v>
                </c:pt>
                <c:pt idx="23">
                  <c:v>1995.875</c:v>
                </c:pt>
                <c:pt idx="24">
                  <c:v>1996.125</c:v>
                </c:pt>
                <c:pt idx="25">
                  <c:v>1996.375</c:v>
                </c:pt>
                <c:pt idx="26">
                  <c:v>1996.625</c:v>
                </c:pt>
                <c:pt idx="27">
                  <c:v>1996.875</c:v>
                </c:pt>
                <c:pt idx="28">
                  <c:v>1997.125</c:v>
                </c:pt>
                <c:pt idx="29">
                  <c:v>1997.375</c:v>
                </c:pt>
                <c:pt idx="30">
                  <c:v>1997.625</c:v>
                </c:pt>
                <c:pt idx="31">
                  <c:v>1997.875</c:v>
                </c:pt>
                <c:pt idx="32">
                  <c:v>1998.125</c:v>
                </c:pt>
                <c:pt idx="33">
                  <c:v>1998.375</c:v>
                </c:pt>
                <c:pt idx="34">
                  <c:v>1998.625</c:v>
                </c:pt>
                <c:pt idx="35">
                  <c:v>1998.875</c:v>
                </c:pt>
                <c:pt idx="36">
                  <c:v>1999.125</c:v>
                </c:pt>
                <c:pt idx="37">
                  <c:v>1999.375</c:v>
                </c:pt>
                <c:pt idx="38">
                  <c:v>1999.625</c:v>
                </c:pt>
                <c:pt idx="39">
                  <c:v>1999.875</c:v>
                </c:pt>
                <c:pt idx="40">
                  <c:v>2000.125</c:v>
                </c:pt>
                <c:pt idx="41">
                  <c:v>2000.375</c:v>
                </c:pt>
                <c:pt idx="42">
                  <c:v>2000.625</c:v>
                </c:pt>
                <c:pt idx="43">
                  <c:v>2000.875</c:v>
                </c:pt>
                <c:pt idx="44">
                  <c:v>2001.125</c:v>
                </c:pt>
                <c:pt idx="45">
                  <c:v>2001.375</c:v>
                </c:pt>
                <c:pt idx="46">
                  <c:v>2001.625</c:v>
                </c:pt>
                <c:pt idx="47">
                  <c:v>2001.875</c:v>
                </c:pt>
                <c:pt idx="48">
                  <c:v>2002.125</c:v>
                </c:pt>
                <c:pt idx="49">
                  <c:v>2002.375</c:v>
                </c:pt>
                <c:pt idx="50">
                  <c:v>2002.625</c:v>
                </c:pt>
                <c:pt idx="51">
                  <c:v>2002.875</c:v>
                </c:pt>
                <c:pt idx="52">
                  <c:v>2003.125</c:v>
                </c:pt>
                <c:pt idx="53">
                  <c:v>2003.375</c:v>
                </c:pt>
                <c:pt idx="54">
                  <c:v>2003.625</c:v>
                </c:pt>
                <c:pt idx="55">
                  <c:v>2003.875</c:v>
                </c:pt>
                <c:pt idx="56">
                  <c:v>2004.125</c:v>
                </c:pt>
                <c:pt idx="57">
                  <c:v>2004.375</c:v>
                </c:pt>
                <c:pt idx="58">
                  <c:v>2004.625</c:v>
                </c:pt>
                <c:pt idx="59">
                  <c:v>2004.875</c:v>
                </c:pt>
                <c:pt idx="60">
                  <c:v>2005.125</c:v>
                </c:pt>
                <c:pt idx="61">
                  <c:v>2005.375</c:v>
                </c:pt>
                <c:pt idx="62">
                  <c:v>2005.625</c:v>
                </c:pt>
                <c:pt idx="63">
                  <c:v>2005.875</c:v>
                </c:pt>
                <c:pt idx="64">
                  <c:v>2006.125</c:v>
                </c:pt>
                <c:pt idx="65">
                  <c:v>2006.375</c:v>
                </c:pt>
                <c:pt idx="66">
                  <c:v>2006.625</c:v>
                </c:pt>
                <c:pt idx="67">
                  <c:v>2006.875</c:v>
                </c:pt>
                <c:pt idx="68">
                  <c:v>2007.125</c:v>
                </c:pt>
                <c:pt idx="69">
                  <c:v>2007.375</c:v>
                </c:pt>
                <c:pt idx="70">
                  <c:v>2007.625</c:v>
                </c:pt>
                <c:pt idx="71">
                  <c:v>2007.875</c:v>
                </c:pt>
                <c:pt idx="72">
                  <c:v>2008.125</c:v>
                </c:pt>
                <c:pt idx="73">
                  <c:v>2008.375</c:v>
                </c:pt>
                <c:pt idx="74">
                  <c:v>2008.625</c:v>
                </c:pt>
                <c:pt idx="75">
                  <c:v>2008.875</c:v>
                </c:pt>
                <c:pt idx="76">
                  <c:v>2009.125</c:v>
                </c:pt>
                <c:pt idx="77">
                  <c:v>2009.375</c:v>
                </c:pt>
                <c:pt idx="78">
                  <c:v>2009.625</c:v>
                </c:pt>
                <c:pt idx="79">
                  <c:v>2009.875</c:v>
                </c:pt>
                <c:pt idx="80">
                  <c:v>2010.125</c:v>
                </c:pt>
                <c:pt idx="81">
                  <c:v>2010.375</c:v>
                </c:pt>
                <c:pt idx="82">
                  <c:v>2010.625</c:v>
                </c:pt>
                <c:pt idx="83">
                  <c:v>2010.875</c:v>
                </c:pt>
                <c:pt idx="84">
                  <c:v>2011.125</c:v>
                </c:pt>
                <c:pt idx="85">
                  <c:v>2011.375</c:v>
                </c:pt>
                <c:pt idx="86">
                  <c:v>2011.625</c:v>
                </c:pt>
                <c:pt idx="87">
                  <c:v>2011.875</c:v>
                </c:pt>
                <c:pt idx="88">
                  <c:v>2012.125</c:v>
                </c:pt>
                <c:pt idx="89">
                  <c:v>2012.375</c:v>
                </c:pt>
                <c:pt idx="90">
                  <c:v>2012.625</c:v>
                </c:pt>
                <c:pt idx="91">
                  <c:v>2012.875</c:v>
                </c:pt>
                <c:pt idx="92">
                  <c:v>2013.125</c:v>
                </c:pt>
                <c:pt idx="93">
                  <c:v>2013.375</c:v>
                </c:pt>
                <c:pt idx="94">
                  <c:v>2013.625</c:v>
                </c:pt>
                <c:pt idx="95">
                  <c:v>2013.875</c:v>
                </c:pt>
                <c:pt idx="96">
                  <c:v>2014.125</c:v>
                </c:pt>
                <c:pt idx="97">
                  <c:v>2014.375</c:v>
                </c:pt>
                <c:pt idx="98">
                  <c:v>2014.625</c:v>
                </c:pt>
                <c:pt idx="99">
                  <c:v>2014.875</c:v>
                </c:pt>
                <c:pt idx="100">
                  <c:v>2015.125</c:v>
                </c:pt>
                <c:pt idx="101">
                  <c:v>2015.375</c:v>
                </c:pt>
                <c:pt idx="102">
                  <c:v>2015.625</c:v>
                </c:pt>
                <c:pt idx="103">
                  <c:v>2015.875</c:v>
                </c:pt>
                <c:pt idx="104">
                  <c:v>2016.125</c:v>
                </c:pt>
                <c:pt idx="105">
                  <c:v>2016.375</c:v>
                </c:pt>
                <c:pt idx="106">
                  <c:v>2016.625</c:v>
                </c:pt>
                <c:pt idx="107">
                  <c:v>2016.875</c:v>
                </c:pt>
                <c:pt idx="108">
                  <c:v>2017.125</c:v>
                </c:pt>
                <c:pt idx="109">
                  <c:v>2017.375</c:v>
                </c:pt>
                <c:pt idx="110">
                  <c:v>2017.625</c:v>
                </c:pt>
                <c:pt idx="111">
                  <c:v>2017.875</c:v>
                </c:pt>
                <c:pt idx="112">
                  <c:v>2018.125</c:v>
                </c:pt>
                <c:pt idx="113">
                  <c:v>2018.375</c:v>
                </c:pt>
                <c:pt idx="114">
                  <c:v>2018.625</c:v>
                </c:pt>
                <c:pt idx="115">
                  <c:v>2018.875</c:v>
                </c:pt>
                <c:pt idx="116">
                  <c:v>2019.125</c:v>
                </c:pt>
                <c:pt idx="117">
                  <c:v>2019.375</c:v>
                </c:pt>
                <c:pt idx="118">
                  <c:v>2019.625</c:v>
                </c:pt>
                <c:pt idx="119">
                  <c:v>2019.875</c:v>
                </c:pt>
                <c:pt idx="120">
                  <c:v>2020.125</c:v>
                </c:pt>
                <c:pt idx="121">
                  <c:v>2020.375</c:v>
                </c:pt>
                <c:pt idx="122">
                  <c:v>2020.625</c:v>
                </c:pt>
                <c:pt idx="123">
                  <c:v>2020.875</c:v>
                </c:pt>
              </c:numCache>
            </c:numRef>
          </c:xVal>
          <c:yVal>
            <c:numRef>
              <c:f>'E-SKJ2022'!$AH$8:$AH$131</c:f>
              <c:numCache>
                <c:formatCode>General</c:formatCode>
                <c:ptCount val="124"/>
                <c:pt idx="80">
                  <c:v>1.59280751941152</c:v>
                </c:pt>
                <c:pt idx="81">
                  <c:v>1.35055169595423</c:v>
                </c:pt>
                <c:pt idx="82">
                  <c:v>1.01315897016755</c:v>
                </c:pt>
                <c:pt idx="83">
                  <c:v>1.91450756027789</c:v>
                </c:pt>
                <c:pt idx="84">
                  <c:v>1.33093583980384</c:v>
                </c:pt>
                <c:pt idx="85">
                  <c:v>1.41822639967307</c:v>
                </c:pt>
                <c:pt idx="86">
                  <c:v>0.65026563138537</c:v>
                </c:pt>
                <c:pt idx="87">
                  <c:v>0.809154066203515</c:v>
                </c:pt>
                <c:pt idx="88">
                  <c:v>0.618880261544749</c:v>
                </c:pt>
                <c:pt idx="89">
                  <c:v>1.061217817736</c:v>
                </c:pt>
                <c:pt idx="90">
                  <c:v>0.55022476501839</c:v>
                </c:pt>
                <c:pt idx="91">
                  <c:v>0.507069881487536</c:v>
                </c:pt>
                <c:pt idx="92">
                  <c:v>0.656150388230486</c:v>
                </c:pt>
                <c:pt idx="93">
                  <c:v>0.722844299141806</c:v>
                </c:pt>
                <c:pt idx="94">
                  <c:v>0.559051900286065</c:v>
                </c:pt>
                <c:pt idx="95">
                  <c:v>0.935676338373519</c:v>
                </c:pt>
                <c:pt idx="96">
                  <c:v>0.812096444626073</c:v>
                </c:pt>
                <c:pt idx="97">
                  <c:v>0.730690641601962</c:v>
                </c:pt>
                <c:pt idx="98">
                  <c:v>0.774826317940335</c:v>
                </c:pt>
                <c:pt idx="99">
                  <c:v>0.843481814466694</c:v>
                </c:pt>
                <c:pt idx="100">
                  <c:v>0.743440948099714</c:v>
                </c:pt>
                <c:pt idx="101">
                  <c:v>0.747364119329792</c:v>
                </c:pt>
                <c:pt idx="102">
                  <c:v>0.794442174090723</c:v>
                </c:pt>
                <c:pt idx="103">
                  <c:v>0.925868410298324</c:v>
                </c:pt>
                <c:pt idx="104">
                  <c:v>0.746383326522272</c:v>
                </c:pt>
                <c:pt idx="105">
                  <c:v>0.846424192889252</c:v>
                </c:pt>
                <c:pt idx="106">
                  <c:v>0.829750715161422</c:v>
                </c:pt>
                <c:pt idx="107">
                  <c:v>0.885655905190029</c:v>
                </c:pt>
                <c:pt idx="108">
                  <c:v>0.753248876174908</c:v>
                </c:pt>
                <c:pt idx="109">
                  <c:v>0.976869636289334</c:v>
                </c:pt>
                <c:pt idx="110">
                  <c:v>1.07592970984879</c:v>
                </c:pt>
                <c:pt idx="111">
                  <c:v>1.46432366162648</c:v>
                </c:pt>
                <c:pt idx="112">
                  <c:v>1.40645688598284</c:v>
                </c:pt>
                <c:pt idx="113">
                  <c:v>1.94098896608092</c:v>
                </c:pt>
                <c:pt idx="114">
                  <c:v>1.45647731916633</c:v>
                </c:pt>
                <c:pt idx="115">
                  <c:v>1.55455659991827</c:v>
                </c:pt>
                <c:pt idx="116">
                  <c:v>1.71540662035145</c:v>
                </c:pt>
                <c:pt idx="117">
                  <c:v>1.49472823865958</c:v>
                </c:pt>
                <c:pt idx="118">
                  <c:v>1.39076420106253</c:v>
                </c:pt>
                <c:pt idx="119">
                  <c:v>1.54671025745811</c:v>
                </c:pt>
                <c:pt idx="120">
                  <c:v>1.31524315488353</c:v>
                </c:pt>
                <c:pt idx="121">
                  <c:v>1.80269718022068</c:v>
                </c:pt>
                <c:pt idx="122">
                  <c:v>1.10044953003678</c:v>
                </c:pt>
                <c:pt idx="123">
                  <c:v>1.44274621986105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'E-SKJ2022'!$AI$4</c:f>
              <c:strCache>
                <c:ptCount val="1"/>
                <c:pt idx="0">
                  <c:v>Catch Ratio YFT/SKJ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'E-SKJ2022'!$AG$8:$AG$131</c:f>
              <c:numCache>
                <c:formatCode>General</c:formatCode>
                <c:ptCount val="124"/>
                <c:pt idx="0">
                  <c:v>1990.125</c:v>
                </c:pt>
                <c:pt idx="1">
                  <c:v>1990.375</c:v>
                </c:pt>
                <c:pt idx="2">
                  <c:v>1990.625</c:v>
                </c:pt>
                <c:pt idx="3">
                  <c:v>1990.875</c:v>
                </c:pt>
                <c:pt idx="4">
                  <c:v>1991.125</c:v>
                </c:pt>
                <c:pt idx="5">
                  <c:v>1991.375</c:v>
                </c:pt>
                <c:pt idx="6">
                  <c:v>1991.625</c:v>
                </c:pt>
                <c:pt idx="7">
                  <c:v>1991.875</c:v>
                </c:pt>
                <c:pt idx="8">
                  <c:v>1992.125</c:v>
                </c:pt>
                <c:pt idx="9">
                  <c:v>1992.375</c:v>
                </c:pt>
                <c:pt idx="10">
                  <c:v>1992.625</c:v>
                </c:pt>
                <c:pt idx="11">
                  <c:v>1992.875</c:v>
                </c:pt>
                <c:pt idx="12">
                  <c:v>1993.125</c:v>
                </c:pt>
                <c:pt idx="13">
                  <c:v>1993.375</c:v>
                </c:pt>
                <c:pt idx="14">
                  <c:v>1993.625</c:v>
                </c:pt>
                <c:pt idx="15">
                  <c:v>1993.875</c:v>
                </c:pt>
                <c:pt idx="16">
                  <c:v>1994.125</c:v>
                </c:pt>
                <c:pt idx="17">
                  <c:v>1994.375</c:v>
                </c:pt>
                <c:pt idx="18">
                  <c:v>1994.625</c:v>
                </c:pt>
                <c:pt idx="19">
                  <c:v>1994.875</c:v>
                </c:pt>
                <c:pt idx="20">
                  <c:v>1995.125</c:v>
                </c:pt>
                <c:pt idx="21">
                  <c:v>1995.375</c:v>
                </c:pt>
                <c:pt idx="22">
                  <c:v>1995.625</c:v>
                </c:pt>
                <c:pt idx="23">
                  <c:v>1995.875</c:v>
                </c:pt>
                <c:pt idx="24">
                  <c:v>1996.125</c:v>
                </c:pt>
                <c:pt idx="25">
                  <c:v>1996.375</c:v>
                </c:pt>
                <c:pt idx="26">
                  <c:v>1996.625</c:v>
                </c:pt>
                <c:pt idx="27">
                  <c:v>1996.875</c:v>
                </c:pt>
                <c:pt idx="28">
                  <c:v>1997.125</c:v>
                </c:pt>
                <c:pt idx="29">
                  <c:v>1997.375</c:v>
                </c:pt>
                <c:pt idx="30">
                  <c:v>1997.625</c:v>
                </c:pt>
                <c:pt idx="31">
                  <c:v>1997.875</c:v>
                </c:pt>
                <c:pt idx="32">
                  <c:v>1998.125</c:v>
                </c:pt>
                <c:pt idx="33">
                  <c:v>1998.375</c:v>
                </c:pt>
                <c:pt idx="34">
                  <c:v>1998.625</c:v>
                </c:pt>
                <c:pt idx="35">
                  <c:v>1998.875</c:v>
                </c:pt>
                <c:pt idx="36">
                  <c:v>1999.125</c:v>
                </c:pt>
                <c:pt idx="37">
                  <c:v>1999.375</c:v>
                </c:pt>
                <c:pt idx="38">
                  <c:v>1999.625</c:v>
                </c:pt>
                <c:pt idx="39">
                  <c:v>1999.875</c:v>
                </c:pt>
                <c:pt idx="40">
                  <c:v>2000.125</c:v>
                </c:pt>
                <c:pt idx="41">
                  <c:v>2000.375</c:v>
                </c:pt>
                <c:pt idx="42">
                  <c:v>2000.625</c:v>
                </c:pt>
                <c:pt idx="43">
                  <c:v>2000.875</c:v>
                </c:pt>
                <c:pt idx="44">
                  <c:v>2001.125</c:v>
                </c:pt>
                <c:pt idx="45">
                  <c:v>2001.375</c:v>
                </c:pt>
                <c:pt idx="46">
                  <c:v>2001.625</c:v>
                </c:pt>
                <c:pt idx="47">
                  <c:v>2001.875</c:v>
                </c:pt>
                <c:pt idx="48">
                  <c:v>2002.125</c:v>
                </c:pt>
                <c:pt idx="49">
                  <c:v>2002.375</c:v>
                </c:pt>
                <c:pt idx="50">
                  <c:v>2002.625</c:v>
                </c:pt>
                <c:pt idx="51">
                  <c:v>2002.875</c:v>
                </c:pt>
                <c:pt idx="52">
                  <c:v>2003.125</c:v>
                </c:pt>
                <c:pt idx="53">
                  <c:v>2003.375</c:v>
                </c:pt>
                <c:pt idx="54">
                  <c:v>2003.625</c:v>
                </c:pt>
                <c:pt idx="55">
                  <c:v>2003.875</c:v>
                </c:pt>
                <c:pt idx="56">
                  <c:v>2004.125</c:v>
                </c:pt>
                <c:pt idx="57">
                  <c:v>2004.375</c:v>
                </c:pt>
                <c:pt idx="58">
                  <c:v>2004.625</c:v>
                </c:pt>
                <c:pt idx="59">
                  <c:v>2004.875</c:v>
                </c:pt>
                <c:pt idx="60">
                  <c:v>2005.125</c:v>
                </c:pt>
                <c:pt idx="61">
                  <c:v>2005.375</c:v>
                </c:pt>
                <c:pt idx="62">
                  <c:v>2005.625</c:v>
                </c:pt>
                <c:pt idx="63">
                  <c:v>2005.875</c:v>
                </c:pt>
                <c:pt idx="64">
                  <c:v>2006.125</c:v>
                </c:pt>
                <c:pt idx="65">
                  <c:v>2006.375</c:v>
                </c:pt>
                <c:pt idx="66">
                  <c:v>2006.625</c:v>
                </c:pt>
                <c:pt idx="67">
                  <c:v>2006.875</c:v>
                </c:pt>
                <c:pt idx="68">
                  <c:v>2007.125</c:v>
                </c:pt>
                <c:pt idx="69">
                  <c:v>2007.375</c:v>
                </c:pt>
                <c:pt idx="70">
                  <c:v>2007.625</c:v>
                </c:pt>
                <c:pt idx="71">
                  <c:v>2007.875</c:v>
                </c:pt>
                <c:pt idx="72">
                  <c:v>2008.125</c:v>
                </c:pt>
                <c:pt idx="73">
                  <c:v>2008.375</c:v>
                </c:pt>
                <c:pt idx="74">
                  <c:v>2008.625</c:v>
                </c:pt>
                <c:pt idx="75">
                  <c:v>2008.875</c:v>
                </c:pt>
                <c:pt idx="76">
                  <c:v>2009.125</c:v>
                </c:pt>
                <c:pt idx="77">
                  <c:v>2009.375</c:v>
                </c:pt>
                <c:pt idx="78">
                  <c:v>2009.625</c:v>
                </c:pt>
                <c:pt idx="79">
                  <c:v>2009.875</c:v>
                </c:pt>
                <c:pt idx="80">
                  <c:v>2010.125</c:v>
                </c:pt>
                <c:pt idx="81">
                  <c:v>2010.375</c:v>
                </c:pt>
                <c:pt idx="82">
                  <c:v>2010.625</c:v>
                </c:pt>
                <c:pt idx="83">
                  <c:v>2010.875</c:v>
                </c:pt>
                <c:pt idx="84">
                  <c:v>2011.125</c:v>
                </c:pt>
                <c:pt idx="85">
                  <c:v>2011.375</c:v>
                </c:pt>
                <c:pt idx="86">
                  <c:v>2011.625</c:v>
                </c:pt>
                <c:pt idx="87">
                  <c:v>2011.875</c:v>
                </c:pt>
                <c:pt idx="88">
                  <c:v>2012.125</c:v>
                </c:pt>
                <c:pt idx="89">
                  <c:v>2012.375</c:v>
                </c:pt>
                <c:pt idx="90">
                  <c:v>2012.625</c:v>
                </c:pt>
                <c:pt idx="91">
                  <c:v>2012.875</c:v>
                </c:pt>
                <c:pt idx="92">
                  <c:v>2013.125</c:v>
                </c:pt>
                <c:pt idx="93">
                  <c:v>2013.375</c:v>
                </c:pt>
                <c:pt idx="94">
                  <c:v>2013.625</c:v>
                </c:pt>
                <c:pt idx="95">
                  <c:v>2013.875</c:v>
                </c:pt>
                <c:pt idx="96">
                  <c:v>2014.125</c:v>
                </c:pt>
                <c:pt idx="97">
                  <c:v>2014.375</c:v>
                </c:pt>
                <c:pt idx="98">
                  <c:v>2014.625</c:v>
                </c:pt>
                <c:pt idx="99">
                  <c:v>2014.875</c:v>
                </c:pt>
                <c:pt idx="100">
                  <c:v>2015.125</c:v>
                </c:pt>
                <c:pt idx="101">
                  <c:v>2015.375</c:v>
                </c:pt>
                <c:pt idx="102">
                  <c:v>2015.625</c:v>
                </c:pt>
                <c:pt idx="103">
                  <c:v>2015.875</c:v>
                </c:pt>
                <c:pt idx="104">
                  <c:v>2016.125</c:v>
                </c:pt>
                <c:pt idx="105">
                  <c:v>2016.375</c:v>
                </c:pt>
                <c:pt idx="106">
                  <c:v>2016.625</c:v>
                </c:pt>
                <c:pt idx="107">
                  <c:v>2016.875</c:v>
                </c:pt>
                <c:pt idx="108">
                  <c:v>2017.125</c:v>
                </c:pt>
                <c:pt idx="109">
                  <c:v>2017.375</c:v>
                </c:pt>
                <c:pt idx="110">
                  <c:v>2017.625</c:v>
                </c:pt>
                <c:pt idx="111">
                  <c:v>2017.875</c:v>
                </c:pt>
                <c:pt idx="112">
                  <c:v>2018.125</c:v>
                </c:pt>
                <c:pt idx="113">
                  <c:v>2018.375</c:v>
                </c:pt>
                <c:pt idx="114">
                  <c:v>2018.625</c:v>
                </c:pt>
                <c:pt idx="115">
                  <c:v>2018.875</c:v>
                </c:pt>
                <c:pt idx="116">
                  <c:v>2019.125</c:v>
                </c:pt>
                <c:pt idx="117">
                  <c:v>2019.375</c:v>
                </c:pt>
                <c:pt idx="118">
                  <c:v>2019.625</c:v>
                </c:pt>
                <c:pt idx="119">
                  <c:v>2019.875</c:v>
                </c:pt>
                <c:pt idx="120">
                  <c:v>2020.125</c:v>
                </c:pt>
                <c:pt idx="121">
                  <c:v>2020.375</c:v>
                </c:pt>
                <c:pt idx="122">
                  <c:v>2020.625</c:v>
                </c:pt>
                <c:pt idx="123">
                  <c:v>2020.875</c:v>
                </c:pt>
              </c:numCache>
            </c:numRef>
          </c:xVal>
          <c:yVal>
            <c:numRef>
              <c:f>'E-SKJ2022'!$AI$8:$AI$131</c:f>
              <c:numCache>
                <c:formatCode>General</c:formatCode>
                <c:ptCount val="124"/>
                <c:pt idx="1">
                  <c:v>0.573622155196052</c:v>
                </c:pt>
                <c:pt idx="2">
                  <c:v>0.418791700941413</c:v>
                </c:pt>
                <c:pt idx="3">
                  <c:v>0.737958139109771</c:v>
                </c:pt>
                <c:pt idx="4">
                  <c:v>1.00923133168815</c:v>
                </c:pt>
                <c:pt idx="5">
                  <c:v>1.30335435517777</c:v>
                </c:pt>
                <c:pt idx="6">
                  <c:v>0.283520701946806</c:v>
                </c:pt>
                <c:pt idx="7">
                  <c:v>0.351887396033269</c:v>
                </c:pt>
                <c:pt idx="8">
                  <c:v>0.746549675532401</c:v>
                </c:pt>
                <c:pt idx="9">
                  <c:v>0.453889041221095</c:v>
                </c:pt>
                <c:pt idx="10">
                  <c:v>0.072205465679554</c:v>
                </c:pt>
                <c:pt idx="11">
                  <c:v>0.132894616579837</c:v>
                </c:pt>
                <c:pt idx="12">
                  <c:v>0.35572616762636</c:v>
                </c:pt>
                <c:pt idx="13">
                  <c:v>0.270541997989215</c:v>
                </c:pt>
                <c:pt idx="14">
                  <c:v>0.140206562471438</c:v>
                </c:pt>
                <c:pt idx="15">
                  <c:v>0.242573804953843</c:v>
                </c:pt>
                <c:pt idx="16">
                  <c:v>0.245132986015903</c:v>
                </c:pt>
                <c:pt idx="17">
                  <c:v>0.332693538067818</c:v>
                </c:pt>
                <c:pt idx="18">
                  <c:v>0.072388264326844</c:v>
                </c:pt>
                <c:pt idx="19">
                  <c:v>0.100356457362216</c:v>
                </c:pt>
                <c:pt idx="20">
                  <c:v>0.239466227949913</c:v>
                </c:pt>
                <c:pt idx="21">
                  <c:v>0.205100082259391</c:v>
                </c:pt>
                <c:pt idx="22">
                  <c:v>0.163787587971849</c:v>
                </c:pt>
                <c:pt idx="23">
                  <c:v>0.195960149894891</c:v>
                </c:pt>
                <c:pt idx="24">
                  <c:v>0.261219266977424</c:v>
                </c:pt>
                <c:pt idx="25">
                  <c:v>0.164701581208299</c:v>
                </c:pt>
                <c:pt idx="26">
                  <c:v>0.107485604606526</c:v>
                </c:pt>
                <c:pt idx="27">
                  <c:v>0.259574079151814</c:v>
                </c:pt>
                <c:pt idx="28">
                  <c:v>0.486792797733297</c:v>
                </c:pt>
                <c:pt idx="29">
                  <c:v>0.167991956859519</c:v>
                </c:pt>
                <c:pt idx="30">
                  <c:v>0.131249428754227</c:v>
                </c:pt>
                <c:pt idx="31">
                  <c:v>0.209487249794351</c:v>
                </c:pt>
                <c:pt idx="32">
                  <c:v>0.815464765560735</c:v>
                </c:pt>
                <c:pt idx="33">
                  <c:v>0.199433324193401</c:v>
                </c:pt>
                <c:pt idx="34">
                  <c:v>0.755506809249612</c:v>
                </c:pt>
                <c:pt idx="35">
                  <c:v>0.216068001096792</c:v>
                </c:pt>
                <c:pt idx="36">
                  <c:v>1.89854675075404</c:v>
                </c:pt>
                <c:pt idx="37">
                  <c:v>0.709258751485239</c:v>
                </c:pt>
                <c:pt idx="38">
                  <c:v>0.440910337263504</c:v>
                </c:pt>
                <c:pt idx="39">
                  <c:v>0.410748560460653</c:v>
                </c:pt>
                <c:pt idx="40">
                  <c:v>0.797184900831734</c:v>
                </c:pt>
                <c:pt idx="41">
                  <c:v>0.511287816470158</c:v>
                </c:pt>
                <c:pt idx="42">
                  <c:v>0.389909514669591</c:v>
                </c:pt>
                <c:pt idx="43">
                  <c:v>0.588428845626542</c:v>
                </c:pt>
                <c:pt idx="44">
                  <c:v>0.856594461200987</c:v>
                </c:pt>
                <c:pt idx="45">
                  <c:v>0.331596746184078</c:v>
                </c:pt>
                <c:pt idx="46">
                  <c:v>0.900283337903299</c:v>
                </c:pt>
                <c:pt idx="47">
                  <c:v>0.72991499862901</c:v>
                </c:pt>
                <c:pt idx="48">
                  <c:v>1.71794168723151</c:v>
                </c:pt>
                <c:pt idx="49">
                  <c:v>0.768668311854492</c:v>
                </c:pt>
                <c:pt idx="50">
                  <c:v>0.420802486061603</c:v>
                </c:pt>
                <c:pt idx="51">
                  <c:v>0.73466776345855</c:v>
                </c:pt>
                <c:pt idx="52">
                  <c:v>0.925875148523901</c:v>
                </c:pt>
                <c:pt idx="53">
                  <c:v>1.07613563659629</c:v>
                </c:pt>
                <c:pt idx="54">
                  <c:v>0.54729914998629</c:v>
                </c:pt>
                <c:pt idx="55">
                  <c:v>0.855314870669957</c:v>
                </c:pt>
                <c:pt idx="56">
                  <c:v>0.72735581756695</c:v>
                </c:pt>
                <c:pt idx="57">
                  <c:v>0.458276208756055</c:v>
                </c:pt>
                <c:pt idx="58">
                  <c:v>0.826615483045425</c:v>
                </c:pt>
                <c:pt idx="59">
                  <c:v>0.964262864454803</c:v>
                </c:pt>
                <c:pt idx="60">
                  <c:v>0.510556621880998</c:v>
                </c:pt>
                <c:pt idx="61">
                  <c:v>0.773603875331323</c:v>
                </c:pt>
                <c:pt idx="62">
                  <c:v>0.601955945526003</c:v>
                </c:pt>
                <c:pt idx="63">
                  <c:v>0.884745452883649</c:v>
                </c:pt>
                <c:pt idx="64">
                  <c:v>0.706516771775889</c:v>
                </c:pt>
                <c:pt idx="65">
                  <c:v>0.661182707247966</c:v>
                </c:pt>
                <c:pt idx="66">
                  <c:v>1.31761264966639</c:v>
                </c:pt>
                <c:pt idx="67">
                  <c:v>0.852755689607897</c:v>
                </c:pt>
                <c:pt idx="68">
                  <c:v>1.12293209030253</c:v>
                </c:pt>
                <c:pt idx="69">
                  <c:v>0.609450690064893</c:v>
                </c:pt>
                <c:pt idx="70">
                  <c:v>0.996983822319715</c:v>
                </c:pt>
                <c:pt idx="71">
                  <c:v>1.03354355177772</c:v>
                </c:pt>
                <c:pt idx="72">
                  <c:v>0.877250708344758</c:v>
                </c:pt>
                <c:pt idx="73">
                  <c:v>0.395393474088292</c:v>
                </c:pt>
                <c:pt idx="74">
                  <c:v>0.397221460561192</c:v>
                </c:pt>
                <c:pt idx="75">
                  <c:v>0.408189379398592</c:v>
                </c:pt>
                <c:pt idx="76">
                  <c:v>0.400146238917832</c:v>
                </c:pt>
                <c:pt idx="77">
                  <c:v>0.517502970478018</c:v>
                </c:pt>
                <c:pt idx="78">
                  <c:v>0.885842244767388</c:v>
                </c:pt>
                <c:pt idx="79">
                  <c:v>1.14505072662462</c:v>
                </c:pt>
                <c:pt idx="80">
                  <c:v>1.09368430673613</c:v>
                </c:pt>
                <c:pt idx="81">
                  <c:v>0.843981354537976</c:v>
                </c:pt>
                <c:pt idx="82">
                  <c:v>0.616031441367334</c:v>
                </c:pt>
                <c:pt idx="83">
                  <c:v>0.927703134996801</c:v>
                </c:pt>
                <c:pt idx="84">
                  <c:v>1.4218078786217</c:v>
                </c:pt>
                <c:pt idx="85">
                  <c:v>1.31030070377479</c:v>
                </c:pt>
                <c:pt idx="86">
                  <c:v>1.67333881729275</c:v>
                </c:pt>
                <c:pt idx="87">
                  <c:v>1.25856868659172</c:v>
                </c:pt>
                <c:pt idx="88">
                  <c:v>1.21195503153277</c:v>
                </c:pt>
                <c:pt idx="89">
                  <c:v>1.4748194863358</c:v>
                </c:pt>
                <c:pt idx="90">
                  <c:v>1.40517320171831</c:v>
                </c:pt>
                <c:pt idx="91">
                  <c:v>0.641074856046065</c:v>
                </c:pt>
                <c:pt idx="92">
                  <c:v>1.28781647015812</c:v>
                </c:pt>
                <c:pt idx="93">
                  <c:v>1.2571062974134</c:v>
                </c:pt>
                <c:pt idx="94">
                  <c:v>1.46110958778905</c:v>
                </c:pt>
                <c:pt idx="95">
                  <c:v>1.22091216524998</c:v>
                </c:pt>
                <c:pt idx="96">
                  <c:v>0.594643999634403</c:v>
                </c:pt>
                <c:pt idx="97">
                  <c:v>0.694452061054748</c:v>
                </c:pt>
                <c:pt idx="98">
                  <c:v>0.877067909697468</c:v>
                </c:pt>
                <c:pt idx="99">
                  <c:v>0.693538067818298</c:v>
                </c:pt>
                <c:pt idx="100">
                  <c:v>0.897724156841239</c:v>
                </c:pt>
                <c:pt idx="101">
                  <c:v>0.620053011607714</c:v>
                </c:pt>
                <c:pt idx="102">
                  <c:v>0.845809341010876</c:v>
                </c:pt>
                <c:pt idx="103">
                  <c:v>0.689516497577918</c:v>
                </c:pt>
                <c:pt idx="104">
                  <c:v>0.943423818663742</c:v>
                </c:pt>
                <c:pt idx="105">
                  <c:v>0.518599762361758</c:v>
                </c:pt>
                <c:pt idx="106">
                  <c:v>0.780001827986473</c:v>
                </c:pt>
                <c:pt idx="107">
                  <c:v>0.497943515217987</c:v>
                </c:pt>
                <c:pt idx="108">
                  <c:v>0.35718855680468</c:v>
                </c:pt>
                <c:pt idx="109">
                  <c:v>1.17996526825701</c:v>
                </c:pt>
                <c:pt idx="110">
                  <c:v>0.996983822319715</c:v>
                </c:pt>
                <c:pt idx="111">
                  <c:v>0.804862444017914</c:v>
                </c:pt>
                <c:pt idx="112">
                  <c:v>0.90229412302349</c:v>
                </c:pt>
                <c:pt idx="113">
                  <c:v>1.60881089479938</c:v>
                </c:pt>
                <c:pt idx="114">
                  <c:v>0.816378758797185</c:v>
                </c:pt>
                <c:pt idx="115">
                  <c:v>1.57535874234531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'E-SKJ2022'!$AJ$4</c:f>
              <c:strCache>
                <c:ptCount val="1"/>
                <c:pt idx="0">
                  <c:v>EU PS VAST</c:v>
                </c:pt>
              </c:strCache>
            </c:strRef>
          </c:tx>
          <c:spPr>
            <a:solidFill>
              <a:srgbClr val="548235"/>
            </a:solidFill>
            <a:ln cap="rnd" w="2232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'E-SKJ2022'!$AG$8:$AG$131</c:f>
              <c:numCache>
                <c:formatCode>General</c:formatCode>
                <c:ptCount val="124"/>
                <c:pt idx="0">
                  <c:v>1990.125</c:v>
                </c:pt>
                <c:pt idx="1">
                  <c:v>1990.375</c:v>
                </c:pt>
                <c:pt idx="2">
                  <c:v>1990.625</c:v>
                </c:pt>
                <c:pt idx="3">
                  <c:v>1990.875</c:v>
                </c:pt>
                <c:pt idx="4">
                  <c:v>1991.125</c:v>
                </c:pt>
                <c:pt idx="5">
                  <c:v>1991.375</c:v>
                </c:pt>
                <c:pt idx="6">
                  <c:v>1991.625</c:v>
                </c:pt>
                <c:pt idx="7">
                  <c:v>1991.875</c:v>
                </c:pt>
                <c:pt idx="8">
                  <c:v>1992.125</c:v>
                </c:pt>
                <c:pt idx="9">
                  <c:v>1992.375</c:v>
                </c:pt>
                <c:pt idx="10">
                  <c:v>1992.625</c:v>
                </c:pt>
                <c:pt idx="11">
                  <c:v>1992.875</c:v>
                </c:pt>
                <c:pt idx="12">
                  <c:v>1993.125</c:v>
                </c:pt>
                <c:pt idx="13">
                  <c:v>1993.375</c:v>
                </c:pt>
                <c:pt idx="14">
                  <c:v>1993.625</c:v>
                </c:pt>
                <c:pt idx="15">
                  <c:v>1993.875</c:v>
                </c:pt>
                <c:pt idx="16">
                  <c:v>1994.125</c:v>
                </c:pt>
                <c:pt idx="17">
                  <c:v>1994.375</c:v>
                </c:pt>
                <c:pt idx="18">
                  <c:v>1994.625</c:v>
                </c:pt>
                <c:pt idx="19">
                  <c:v>1994.875</c:v>
                </c:pt>
                <c:pt idx="20">
                  <c:v>1995.125</c:v>
                </c:pt>
                <c:pt idx="21">
                  <c:v>1995.375</c:v>
                </c:pt>
                <c:pt idx="22">
                  <c:v>1995.625</c:v>
                </c:pt>
                <c:pt idx="23">
                  <c:v>1995.875</c:v>
                </c:pt>
                <c:pt idx="24">
                  <c:v>1996.125</c:v>
                </c:pt>
                <c:pt idx="25">
                  <c:v>1996.375</c:v>
                </c:pt>
                <c:pt idx="26">
                  <c:v>1996.625</c:v>
                </c:pt>
                <c:pt idx="27">
                  <c:v>1996.875</c:v>
                </c:pt>
                <c:pt idx="28">
                  <c:v>1997.125</c:v>
                </c:pt>
                <c:pt idx="29">
                  <c:v>1997.375</c:v>
                </c:pt>
                <c:pt idx="30">
                  <c:v>1997.625</c:v>
                </c:pt>
                <c:pt idx="31">
                  <c:v>1997.875</c:v>
                </c:pt>
                <c:pt idx="32">
                  <c:v>1998.125</c:v>
                </c:pt>
                <c:pt idx="33">
                  <c:v>1998.375</c:v>
                </c:pt>
                <c:pt idx="34">
                  <c:v>1998.625</c:v>
                </c:pt>
                <c:pt idx="35">
                  <c:v>1998.875</c:v>
                </c:pt>
                <c:pt idx="36">
                  <c:v>1999.125</c:v>
                </c:pt>
                <c:pt idx="37">
                  <c:v>1999.375</c:v>
                </c:pt>
                <c:pt idx="38">
                  <c:v>1999.625</c:v>
                </c:pt>
                <c:pt idx="39">
                  <c:v>1999.875</c:v>
                </c:pt>
                <c:pt idx="40">
                  <c:v>2000.125</c:v>
                </c:pt>
                <c:pt idx="41">
                  <c:v>2000.375</c:v>
                </c:pt>
                <c:pt idx="42">
                  <c:v>2000.625</c:v>
                </c:pt>
                <c:pt idx="43">
                  <c:v>2000.875</c:v>
                </c:pt>
                <c:pt idx="44">
                  <c:v>2001.125</c:v>
                </c:pt>
                <c:pt idx="45">
                  <c:v>2001.375</c:v>
                </c:pt>
                <c:pt idx="46">
                  <c:v>2001.625</c:v>
                </c:pt>
                <c:pt idx="47">
                  <c:v>2001.875</c:v>
                </c:pt>
                <c:pt idx="48">
                  <c:v>2002.125</c:v>
                </c:pt>
                <c:pt idx="49">
                  <c:v>2002.375</c:v>
                </c:pt>
                <c:pt idx="50">
                  <c:v>2002.625</c:v>
                </c:pt>
                <c:pt idx="51">
                  <c:v>2002.875</c:v>
                </c:pt>
                <c:pt idx="52">
                  <c:v>2003.125</c:v>
                </c:pt>
                <c:pt idx="53">
                  <c:v>2003.375</c:v>
                </c:pt>
                <c:pt idx="54">
                  <c:v>2003.625</c:v>
                </c:pt>
                <c:pt idx="55">
                  <c:v>2003.875</c:v>
                </c:pt>
                <c:pt idx="56">
                  <c:v>2004.125</c:v>
                </c:pt>
                <c:pt idx="57">
                  <c:v>2004.375</c:v>
                </c:pt>
                <c:pt idx="58">
                  <c:v>2004.625</c:v>
                </c:pt>
                <c:pt idx="59">
                  <c:v>2004.875</c:v>
                </c:pt>
                <c:pt idx="60">
                  <c:v>2005.125</c:v>
                </c:pt>
                <c:pt idx="61">
                  <c:v>2005.375</c:v>
                </c:pt>
                <c:pt idx="62">
                  <c:v>2005.625</c:v>
                </c:pt>
                <c:pt idx="63">
                  <c:v>2005.875</c:v>
                </c:pt>
                <c:pt idx="64">
                  <c:v>2006.125</c:v>
                </c:pt>
                <c:pt idx="65">
                  <c:v>2006.375</c:v>
                </c:pt>
                <c:pt idx="66">
                  <c:v>2006.625</c:v>
                </c:pt>
                <c:pt idx="67">
                  <c:v>2006.875</c:v>
                </c:pt>
                <c:pt idx="68">
                  <c:v>2007.125</c:v>
                </c:pt>
                <c:pt idx="69">
                  <c:v>2007.375</c:v>
                </c:pt>
                <c:pt idx="70">
                  <c:v>2007.625</c:v>
                </c:pt>
                <c:pt idx="71">
                  <c:v>2007.875</c:v>
                </c:pt>
                <c:pt idx="72">
                  <c:v>2008.125</c:v>
                </c:pt>
                <c:pt idx="73">
                  <c:v>2008.375</c:v>
                </c:pt>
                <c:pt idx="74">
                  <c:v>2008.625</c:v>
                </c:pt>
                <c:pt idx="75">
                  <c:v>2008.875</c:v>
                </c:pt>
                <c:pt idx="76">
                  <c:v>2009.125</c:v>
                </c:pt>
                <c:pt idx="77">
                  <c:v>2009.375</c:v>
                </c:pt>
                <c:pt idx="78">
                  <c:v>2009.625</c:v>
                </c:pt>
                <c:pt idx="79">
                  <c:v>2009.875</c:v>
                </c:pt>
                <c:pt idx="80">
                  <c:v>2010.125</c:v>
                </c:pt>
                <c:pt idx="81">
                  <c:v>2010.375</c:v>
                </c:pt>
                <c:pt idx="82">
                  <c:v>2010.625</c:v>
                </c:pt>
                <c:pt idx="83">
                  <c:v>2010.875</c:v>
                </c:pt>
                <c:pt idx="84">
                  <c:v>2011.125</c:v>
                </c:pt>
                <c:pt idx="85">
                  <c:v>2011.375</c:v>
                </c:pt>
                <c:pt idx="86">
                  <c:v>2011.625</c:v>
                </c:pt>
                <c:pt idx="87">
                  <c:v>2011.875</c:v>
                </c:pt>
                <c:pt idx="88">
                  <c:v>2012.125</c:v>
                </c:pt>
                <c:pt idx="89">
                  <c:v>2012.375</c:v>
                </c:pt>
                <c:pt idx="90">
                  <c:v>2012.625</c:v>
                </c:pt>
                <c:pt idx="91">
                  <c:v>2012.875</c:v>
                </c:pt>
                <c:pt idx="92">
                  <c:v>2013.125</c:v>
                </c:pt>
                <c:pt idx="93">
                  <c:v>2013.375</c:v>
                </c:pt>
                <c:pt idx="94">
                  <c:v>2013.625</c:v>
                </c:pt>
                <c:pt idx="95">
                  <c:v>2013.875</c:v>
                </c:pt>
                <c:pt idx="96">
                  <c:v>2014.125</c:v>
                </c:pt>
                <c:pt idx="97">
                  <c:v>2014.375</c:v>
                </c:pt>
                <c:pt idx="98">
                  <c:v>2014.625</c:v>
                </c:pt>
                <c:pt idx="99">
                  <c:v>2014.875</c:v>
                </c:pt>
                <c:pt idx="100">
                  <c:v>2015.125</c:v>
                </c:pt>
                <c:pt idx="101">
                  <c:v>2015.375</c:v>
                </c:pt>
                <c:pt idx="102">
                  <c:v>2015.625</c:v>
                </c:pt>
                <c:pt idx="103">
                  <c:v>2015.875</c:v>
                </c:pt>
                <c:pt idx="104">
                  <c:v>2016.125</c:v>
                </c:pt>
                <c:pt idx="105">
                  <c:v>2016.375</c:v>
                </c:pt>
                <c:pt idx="106">
                  <c:v>2016.625</c:v>
                </c:pt>
                <c:pt idx="107">
                  <c:v>2016.875</c:v>
                </c:pt>
                <c:pt idx="108">
                  <c:v>2017.125</c:v>
                </c:pt>
                <c:pt idx="109">
                  <c:v>2017.375</c:v>
                </c:pt>
                <c:pt idx="110">
                  <c:v>2017.625</c:v>
                </c:pt>
                <c:pt idx="111">
                  <c:v>2017.875</c:v>
                </c:pt>
                <c:pt idx="112">
                  <c:v>2018.125</c:v>
                </c:pt>
                <c:pt idx="113">
                  <c:v>2018.375</c:v>
                </c:pt>
                <c:pt idx="114">
                  <c:v>2018.625</c:v>
                </c:pt>
                <c:pt idx="115">
                  <c:v>2018.875</c:v>
                </c:pt>
                <c:pt idx="116">
                  <c:v>2019.125</c:v>
                </c:pt>
                <c:pt idx="117">
                  <c:v>2019.375</c:v>
                </c:pt>
                <c:pt idx="118">
                  <c:v>2019.625</c:v>
                </c:pt>
                <c:pt idx="119">
                  <c:v>2019.875</c:v>
                </c:pt>
                <c:pt idx="120">
                  <c:v>2020.125</c:v>
                </c:pt>
                <c:pt idx="121">
                  <c:v>2020.375</c:v>
                </c:pt>
                <c:pt idx="122">
                  <c:v>2020.625</c:v>
                </c:pt>
                <c:pt idx="123">
                  <c:v>2020.875</c:v>
                </c:pt>
              </c:numCache>
            </c:numRef>
          </c:xVal>
          <c:yVal>
            <c:numRef>
              <c:f>'E-SKJ2022'!$AJ$8:$AJ$131</c:f>
              <c:numCache>
                <c:formatCode>General</c:formatCode>
                <c:ptCount val="124"/>
                <c:pt idx="80">
                  <c:v>1.14002341862199</c:v>
                </c:pt>
                <c:pt idx="81">
                  <c:v>1.10319041886917</c:v>
                </c:pt>
                <c:pt idx="82">
                  <c:v>0.890569417911829</c:v>
                </c:pt>
                <c:pt idx="83">
                  <c:v>0.977508419126857</c:v>
                </c:pt>
                <c:pt idx="84">
                  <c:v>1.17950308962335</c:v>
                </c:pt>
                <c:pt idx="85">
                  <c:v>1.2679350095461</c:v>
                </c:pt>
                <c:pt idx="86">
                  <c:v>0.980824599695449</c:v>
                </c:pt>
                <c:pt idx="87">
                  <c:v>0.888560324629986</c:v>
                </c:pt>
                <c:pt idx="88">
                  <c:v>0.911071575411865</c:v>
                </c:pt>
                <c:pt idx="89">
                  <c:v>1.06264726585753</c:v>
                </c:pt>
                <c:pt idx="90">
                  <c:v>0.893231364258872</c:v>
                </c:pt>
                <c:pt idx="91">
                  <c:v>1.08896250113651</c:v>
                </c:pt>
                <c:pt idx="92">
                  <c:v>0.994732594623727</c:v>
                </c:pt>
                <c:pt idx="93">
                  <c:v>0.997067561797498</c:v>
                </c:pt>
                <c:pt idx="94">
                  <c:v>1.0482333455612</c:v>
                </c:pt>
                <c:pt idx="95">
                  <c:v>0.90996949893711</c:v>
                </c:pt>
                <c:pt idx="96">
                  <c:v>1.08600645058854</c:v>
                </c:pt>
                <c:pt idx="97">
                  <c:v>1.14968050497978</c:v>
                </c:pt>
                <c:pt idx="98">
                  <c:v>1.26889994593699</c:v>
                </c:pt>
                <c:pt idx="99">
                  <c:v>1.05122061643108</c:v>
                </c:pt>
                <c:pt idx="100">
                  <c:v>0.943302708339528</c:v>
                </c:pt>
                <c:pt idx="101">
                  <c:v>0.924205156190987</c:v>
                </c:pt>
                <c:pt idx="102">
                  <c:v>0.962055321639696</c:v>
                </c:pt>
                <c:pt idx="103">
                  <c:v>0.851528541437969</c:v>
                </c:pt>
                <c:pt idx="104">
                  <c:v>0.888392363106199</c:v>
                </c:pt>
                <c:pt idx="105">
                  <c:v>1.07174125468067</c:v>
                </c:pt>
                <c:pt idx="106">
                  <c:v>1.00594034659238</c:v>
                </c:pt>
                <c:pt idx="107">
                  <c:v>1.09518281221572</c:v>
                </c:pt>
                <c:pt idx="108">
                  <c:v>0.888594617170783</c:v>
                </c:pt>
                <c:pt idx="109">
                  <c:v>0.905213149673501</c:v>
                </c:pt>
                <c:pt idx="110">
                  <c:v>0.962009362857952</c:v>
                </c:pt>
                <c:pt idx="111">
                  <c:v>0.92854637237238</c:v>
                </c:pt>
                <c:pt idx="112">
                  <c:v>0.950141470983194</c:v>
                </c:pt>
                <c:pt idx="113">
                  <c:v>0.880151672666957</c:v>
                </c:pt>
                <c:pt idx="114">
                  <c:v>0.861566862454973</c:v>
                </c:pt>
                <c:pt idx="115">
                  <c:v>0.991590064071652</c:v>
                </c:pt>
                <c:pt idx="116">
                  <c:v>0.854347057814069</c:v>
                </c:pt>
                <c:pt idx="117">
                  <c:v>0.847882451368644</c:v>
                </c:pt>
                <c:pt idx="118">
                  <c:v>0.927759723766493</c:v>
                </c:pt>
                <c:pt idx="119">
                  <c:v>0.951087443529315</c:v>
                </c:pt>
              </c:numCache>
            </c:numRef>
          </c:yVal>
          <c:smooth val="0"/>
        </c:ser>
        <c:axId val="59218658"/>
        <c:axId val="38860366"/>
      </c:scatterChart>
      <c:valAx>
        <c:axId val="59218658"/>
        <c:scaling>
          <c:orientation val="minMax"/>
          <c:min val="19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latin typeface="Calibri"/>
                  </a:rPr>
                  <a:t>YrQt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60366"/>
        <c:crosses val="autoZero"/>
        <c:crossBetween val="midCat"/>
      </c:valAx>
      <c:valAx>
        <c:axId val="388603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scaled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18658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USLL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'W-SKJ_MSE2024'!$M$105</c:f>
              <c:strCache>
                <c:ptCount val="1"/>
                <c:pt idx="0">
                  <c:v>2022 USA LL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'W-SKJ_MSE2024'!$M$106:$M$148</c:f>
              <c:numCache>
                <c:formatCode>General</c:formatCode>
                <c:ptCount val="43"/>
                <c:pt idx="12">
                  <c:v>0.390139335476956</c:v>
                </c:pt>
                <c:pt idx="13">
                  <c:v>0.650232225794927</c:v>
                </c:pt>
                <c:pt idx="14">
                  <c:v>0.350125044658807</c:v>
                </c:pt>
                <c:pt idx="15">
                  <c:v>1.36048588781708</c:v>
                </c:pt>
                <c:pt idx="16">
                  <c:v>0.510182207931404</c:v>
                </c:pt>
                <c:pt idx="17">
                  <c:v>2.1707752768846</c:v>
                </c:pt>
                <c:pt idx="18">
                  <c:v>0.820292961772061</c:v>
                </c:pt>
                <c:pt idx="19">
                  <c:v>0.870310825294748</c:v>
                </c:pt>
                <c:pt idx="20">
                  <c:v>1.25044658806717</c:v>
                </c:pt>
                <c:pt idx="21">
                  <c:v>0.30010718113612</c:v>
                </c:pt>
                <c:pt idx="22">
                  <c:v>1.12040014290818</c:v>
                </c:pt>
                <c:pt idx="23">
                  <c:v>1.43051089674884</c:v>
                </c:pt>
                <c:pt idx="24">
                  <c:v>1.37048946052162</c:v>
                </c:pt>
                <c:pt idx="25">
                  <c:v>1.98070739549839</c:v>
                </c:pt>
                <c:pt idx="26">
                  <c:v>1.08038585209003</c:v>
                </c:pt>
                <c:pt idx="27">
                  <c:v>0.94033583422651</c:v>
                </c:pt>
                <c:pt idx="28">
                  <c:v>1.11039657020364</c:v>
                </c:pt>
                <c:pt idx="29">
                  <c:v>0.660235798499464</c:v>
                </c:pt>
                <c:pt idx="30">
                  <c:v>2.05073240443015</c:v>
                </c:pt>
                <c:pt idx="31">
                  <c:v>1.46052161486245</c:v>
                </c:pt>
                <c:pt idx="32">
                  <c:v>0.610217934976778</c:v>
                </c:pt>
                <c:pt idx="33">
                  <c:v>0.580207216863165</c:v>
                </c:pt>
                <c:pt idx="34">
                  <c:v>0.830296534476599</c:v>
                </c:pt>
                <c:pt idx="35">
                  <c:v>1.340478742408</c:v>
                </c:pt>
                <c:pt idx="36">
                  <c:v>0.870310825294748</c:v>
                </c:pt>
                <c:pt idx="37">
                  <c:v>0.620221507681315</c:v>
                </c:pt>
                <c:pt idx="38">
                  <c:v>0.840300107181136</c:v>
                </c:pt>
                <c:pt idx="39">
                  <c:v>0.430153626295105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'W-SKJ_MSE2024'!$N$105</c:f>
              <c:strCache>
                <c:ptCount val="1"/>
                <c:pt idx="0">
                  <c:v>2024 USA LL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'W-SKJ_MSE2024'!$N$106:$N$148</c:f>
              <c:numCache>
                <c:formatCode>General</c:formatCode>
                <c:ptCount val="43"/>
                <c:pt idx="12">
                  <c:v>0.374384236453202</c:v>
                </c:pt>
                <c:pt idx="13">
                  <c:v>0.600985221674877</c:v>
                </c:pt>
                <c:pt idx="14">
                  <c:v>0.354679802955665</c:v>
                </c:pt>
                <c:pt idx="15">
                  <c:v>1.36945812807882</c:v>
                </c:pt>
                <c:pt idx="16">
                  <c:v>0.532019704433498</c:v>
                </c:pt>
                <c:pt idx="17">
                  <c:v>2.28571428571429</c:v>
                </c:pt>
                <c:pt idx="18">
                  <c:v>0.827586206896552</c:v>
                </c:pt>
                <c:pt idx="19">
                  <c:v>0.896551724137931</c:v>
                </c:pt>
                <c:pt idx="20">
                  <c:v>1.2807881773399</c:v>
                </c:pt>
                <c:pt idx="21">
                  <c:v>0.295566502463054</c:v>
                </c:pt>
                <c:pt idx="22">
                  <c:v>1.14285714285714</c:v>
                </c:pt>
                <c:pt idx="23">
                  <c:v>1.42857142857143</c:v>
                </c:pt>
                <c:pt idx="24">
                  <c:v>1.39901477832512</c:v>
                </c:pt>
                <c:pt idx="25">
                  <c:v>1.96059113300493</c:v>
                </c:pt>
                <c:pt idx="26">
                  <c:v>1.08374384236453</c:v>
                </c:pt>
                <c:pt idx="27">
                  <c:v>0.955665024630542</c:v>
                </c:pt>
                <c:pt idx="28">
                  <c:v>1.12315270935961</c:v>
                </c:pt>
                <c:pt idx="29">
                  <c:v>0.679802955665025</c:v>
                </c:pt>
                <c:pt idx="30">
                  <c:v>2.04926108374384</c:v>
                </c:pt>
                <c:pt idx="31">
                  <c:v>1.37931034482759</c:v>
                </c:pt>
                <c:pt idx="32">
                  <c:v>0.600985221674877</c:v>
                </c:pt>
                <c:pt idx="33">
                  <c:v>0.561576354679803</c:v>
                </c:pt>
                <c:pt idx="34">
                  <c:v>0.817733990147783</c:v>
                </c:pt>
                <c:pt idx="35">
                  <c:v>1.30049261083744</c:v>
                </c:pt>
                <c:pt idx="36">
                  <c:v>0.847290640394089</c:v>
                </c:pt>
                <c:pt idx="37">
                  <c:v>0.600985221674877</c:v>
                </c:pt>
                <c:pt idx="38">
                  <c:v>0.827586206896552</c:v>
                </c:pt>
                <c:pt idx="39">
                  <c:v>0.423645320197044</c:v>
                </c:pt>
                <c:pt idx="40">
                  <c:v>0.660098522167488</c:v>
                </c:pt>
                <c:pt idx="41">
                  <c:v>1.00492610837438</c:v>
                </c:pt>
                <c:pt idx="42">
                  <c:v>0.876847290640394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989576"/>
        <c:axId val="23588845"/>
      </c:lineChart>
      <c:catAx>
        <c:axId val="75989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88845"/>
        <c:crosses val="autoZero"/>
        <c:auto val="1"/>
        <c:lblAlgn val="ctr"/>
        <c:lblOffset val="100"/>
        <c:noMultiLvlLbl val="0"/>
      </c:catAx>
      <c:valAx>
        <c:axId val="2358884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Scaled the average 1993-2020</a:t>
                </a:r>
              </a:p>
            </c:rich>
          </c:tx>
          <c:layout>
            <c:manualLayout>
              <c:xMode val="edge"/>
              <c:yMode val="edge"/>
              <c:x val="0.0348258706467662"/>
              <c:y val="0.3452718371553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895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14" strike="noStrike">
                <a:solidFill>
                  <a:srgbClr val="595959"/>
                </a:solidFill>
                <a:latin typeface="Calibri"/>
              </a:rPr>
              <a:t>SKJ West CPUE series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'W-SKJ2022'!$B$58</c:f>
              <c:strCache>
                <c:ptCount val="1"/>
                <c:pt idx="0">
                  <c:v>BRA BB</c:v>
                </c:pt>
              </c:strCache>
            </c:strRef>
          </c:tx>
          <c:spPr>
            <a:solidFill>
              <a:srgbClr val="ff0000"/>
            </a:solidFill>
            <a:ln cap="rnd" w="2232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'W-SKJ2022'!$B$59:$B$99</c:f>
              <c:numCache>
                <c:formatCode>General</c:formatCode>
                <c:ptCount val="41"/>
                <c:pt idx="19">
                  <c:v>1.3211323532093</c:v>
                </c:pt>
                <c:pt idx="20">
                  <c:v>1.16788988562296</c:v>
                </c:pt>
                <c:pt idx="21">
                  <c:v>1.11067556588124</c:v>
                </c:pt>
                <c:pt idx="22">
                  <c:v>0.836427863387885</c:v>
                </c:pt>
                <c:pt idx="23">
                  <c:v>1.01817981049001</c:v>
                </c:pt>
                <c:pt idx="24">
                  <c:v>1.11986352356726</c:v>
                </c:pt>
                <c:pt idx="25">
                  <c:v>1.42598642559096</c:v>
                </c:pt>
                <c:pt idx="26">
                  <c:v>1.47527044151424</c:v>
                </c:pt>
                <c:pt idx="27">
                  <c:v>1.41523626163609</c:v>
                </c:pt>
                <c:pt idx="28">
                  <c:v>1.41854783730706</c:v>
                </c:pt>
                <c:pt idx="29">
                  <c:v>1.17155771678157</c:v>
                </c:pt>
                <c:pt idx="30">
                  <c:v>1.65992987205153</c:v>
                </c:pt>
                <c:pt idx="31">
                  <c:v>2.01752701547123</c:v>
                </c:pt>
                <c:pt idx="32">
                  <c:v>1.26976763022177</c:v>
                </c:pt>
                <c:pt idx="33">
                  <c:v>0.998491142484534</c:v>
                </c:pt>
                <c:pt idx="34">
                  <c:v>0.891240202325439</c:v>
                </c:pt>
                <c:pt idx="35">
                  <c:v>0.674929822814861</c:v>
                </c:pt>
                <c:pt idx="36">
                  <c:v>0.480713013992948</c:v>
                </c:pt>
                <c:pt idx="37">
                  <c:v>0.531217371496544</c:v>
                </c:pt>
                <c:pt idx="38">
                  <c:v>0.565664813519788</c:v>
                </c:pt>
                <c:pt idx="39">
                  <c:v>0.73896139883978</c:v>
                </c:pt>
                <c:pt idx="40">
                  <c:v>0.636268701888985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'W-SKJ2022'!$C$58</c:f>
              <c:strCache>
                <c:ptCount val="1"/>
                <c:pt idx="0">
                  <c:v>BRA HL schools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'W-SKJ2022'!$C$59:$C$99</c:f>
              <c:numCache>
                <c:formatCode>General</c:formatCode>
                <c:ptCount val="41"/>
                <c:pt idx="29">
                  <c:v>0.0945758102712352</c:v>
                </c:pt>
                <c:pt idx="30">
                  <c:v>0.290240077606092</c:v>
                </c:pt>
                <c:pt idx="31">
                  <c:v>0.239329254777713</c:v>
                </c:pt>
                <c:pt idx="32">
                  <c:v>0.402927065048472</c:v>
                </c:pt>
                <c:pt idx="33">
                  <c:v>1.06251171497768</c:v>
                </c:pt>
                <c:pt idx="34">
                  <c:v>0.645450697394171</c:v>
                </c:pt>
                <c:pt idx="35">
                  <c:v>0.455852517363246</c:v>
                </c:pt>
                <c:pt idx="36">
                  <c:v>2.1121725888029</c:v>
                </c:pt>
                <c:pt idx="37">
                  <c:v>1.84171483742156</c:v>
                </c:pt>
                <c:pt idx="38">
                  <c:v>2.14831462860241</c:v>
                </c:pt>
                <c:pt idx="39">
                  <c:v>1.70691080773453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'W-SKJ2022'!$D$58</c:f>
              <c:strCache>
                <c:ptCount val="1"/>
                <c:pt idx="0">
                  <c:v>VEN PS</c:v>
                </c:pt>
              </c:strCache>
            </c:strRef>
          </c:tx>
          <c:spPr>
            <a:solidFill>
              <a:srgbClr val="a5a5a5"/>
            </a:solidFill>
            <a:ln cap="rnd"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'W-SKJ2022'!$D$59:$D$99</c:f>
              <c:numCache>
                <c:formatCode>General</c:formatCode>
                <c:ptCount val="41"/>
                <c:pt idx="6">
                  <c:v>0.819588768516471</c:v>
                </c:pt>
                <c:pt idx="7">
                  <c:v>0.705284103471147</c:v>
                </c:pt>
                <c:pt idx="8">
                  <c:v>0.802564669467168</c:v>
                </c:pt>
                <c:pt idx="9">
                  <c:v>0.836612867565775</c:v>
                </c:pt>
                <c:pt idx="10">
                  <c:v>1.02387795710811</c:v>
                </c:pt>
                <c:pt idx="11">
                  <c:v>0.897413221313287</c:v>
                </c:pt>
                <c:pt idx="12">
                  <c:v>0.9582135750608</c:v>
                </c:pt>
                <c:pt idx="13">
                  <c:v>0.853636966615078</c:v>
                </c:pt>
                <c:pt idx="14">
                  <c:v>0.651779792173336</c:v>
                </c:pt>
                <c:pt idx="15">
                  <c:v>0.90714127791289</c:v>
                </c:pt>
                <c:pt idx="16">
                  <c:v>1.27437541454787</c:v>
                </c:pt>
                <c:pt idx="17">
                  <c:v>1.31571965509618</c:v>
                </c:pt>
                <c:pt idx="18">
                  <c:v>0.783108556267964</c:v>
                </c:pt>
                <c:pt idx="19">
                  <c:v>1.06035816935662</c:v>
                </c:pt>
                <c:pt idx="20">
                  <c:v>1.00198982975901</c:v>
                </c:pt>
                <c:pt idx="21">
                  <c:v>1.19898297590095</c:v>
                </c:pt>
                <c:pt idx="22">
                  <c:v>0.865797037364581</c:v>
                </c:pt>
                <c:pt idx="23">
                  <c:v>0.826884810966173</c:v>
                </c:pt>
                <c:pt idx="24">
                  <c:v>0.773380499668362</c:v>
                </c:pt>
                <c:pt idx="25">
                  <c:v>0.590979438425824</c:v>
                </c:pt>
                <c:pt idx="26">
                  <c:v>0.396418306433783</c:v>
                </c:pt>
                <c:pt idx="27">
                  <c:v>0.552067212027415</c:v>
                </c:pt>
                <c:pt idx="28">
                  <c:v>0.661507848772938</c:v>
                </c:pt>
                <c:pt idx="29">
                  <c:v>0.817156754366571</c:v>
                </c:pt>
                <c:pt idx="30">
                  <c:v>0.705284103471147</c:v>
                </c:pt>
                <c:pt idx="31">
                  <c:v>0.71987618837055</c:v>
                </c:pt>
                <c:pt idx="32">
                  <c:v>0.9582135750608</c:v>
                </c:pt>
                <c:pt idx="33">
                  <c:v>0.975237674110104</c:v>
                </c:pt>
                <c:pt idx="34">
                  <c:v>1.4592084899403</c:v>
                </c:pt>
                <c:pt idx="35">
                  <c:v>1.25735131549856</c:v>
                </c:pt>
                <c:pt idx="36">
                  <c:v>1.09440636745523</c:v>
                </c:pt>
                <c:pt idx="37">
                  <c:v>0.963077603360601</c:v>
                </c:pt>
                <c:pt idx="38">
                  <c:v>1.09440636745523</c:v>
                </c:pt>
                <c:pt idx="39">
                  <c:v>0.9557815609109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'W-SKJ2022'!$E$58</c:f>
              <c:strCache>
                <c:ptCount val="1"/>
                <c:pt idx="0">
                  <c:v>US GOM 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'W-SKJ2022'!$E$59:$E$99</c:f>
              <c:numCache>
                <c:formatCode>General</c:formatCode>
                <c:ptCount val="41"/>
                <c:pt idx="1">
                  <c:v>1.05426994009162</c:v>
                </c:pt>
                <c:pt idx="2">
                  <c:v>0.300716551157054</c:v>
                </c:pt>
                <c:pt idx="3">
                  <c:v>0.307764595324797</c:v>
                </c:pt>
                <c:pt idx="4">
                  <c:v>0.0182074474333373</c:v>
                </c:pt>
                <c:pt idx="5">
                  <c:v>0.197932573710795</c:v>
                </c:pt>
                <c:pt idx="6">
                  <c:v>0.0834018559849642</c:v>
                </c:pt>
                <c:pt idx="7">
                  <c:v>0.103371314460237</c:v>
                </c:pt>
                <c:pt idx="8">
                  <c:v>0.489251732644191</c:v>
                </c:pt>
                <c:pt idx="9">
                  <c:v>0.389404440267826</c:v>
                </c:pt>
                <c:pt idx="10">
                  <c:v>0.389991777281804</c:v>
                </c:pt>
                <c:pt idx="11">
                  <c:v>0.27252437448608</c:v>
                </c:pt>
                <c:pt idx="12">
                  <c:v>0.585575002936685</c:v>
                </c:pt>
                <c:pt idx="13">
                  <c:v>0.492188417714084</c:v>
                </c:pt>
                <c:pt idx="14">
                  <c:v>0.378245037002232</c:v>
                </c:pt>
                <c:pt idx="15">
                  <c:v>0.295430518031246</c:v>
                </c:pt>
                <c:pt idx="16">
                  <c:v>0.264888993304358</c:v>
                </c:pt>
                <c:pt idx="17">
                  <c:v>0.439328086456009</c:v>
                </c:pt>
                <c:pt idx="18">
                  <c:v>0.374133677904382</c:v>
                </c:pt>
                <c:pt idx="19">
                  <c:v>0.478679666392576</c:v>
                </c:pt>
                <c:pt idx="20">
                  <c:v>0.573240925643134</c:v>
                </c:pt>
                <c:pt idx="21">
                  <c:v>0.443439445553859</c:v>
                </c:pt>
                <c:pt idx="22">
                  <c:v>0.692470339480794</c:v>
                </c:pt>
                <c:pt idx="23">
                  <c:v>0.950311288617409</c:v>
                </c:pt>
                <c:pt idx="24">
                  <c:v>0.403500528603313</c:v>
                </c:pt>
                <c:pt idx="25">
                  <c:v>0.520380594385058</c:v>
                </c:pt>
                <c:pt idx="26">
                  <c:v>0.556208152237754</c:v>
                </c:pt>
                <c:pt idx="27">
                  <c:v>0.562668859391519</c:v>
                </c:pt>
                <c:pt idx="28">
                  <c:v>0.701867731704452</c:v>
                </c:pt>
                <c:pt idx="29">
                  <c:v>0.950311288617409</c:v>
                </c:pt>
                <c:pt idx="30">
                  <c:v>1.05896863620345</c:v>
                </c:pt>
                <c:pt idx="31">
                  <c:v>0.578526958768942</c:v>
                </c:pt>
                <c:pt idx="32">
                  <c:v>1.32092094443792</c:v>
                </c:pt>
                <c:pt idx="33">
                  <c:v>0.967931399036767</c:v>
                </c:pt>
                <c:pt idx="34">
                  <c:v>1.11594032655938</c:v>
                </c:pt>
                <c:pt idx="35">
                  <c:v>1.1317984259368</c:v>
                </c:pt>
                <c:pt idx="36">
                  <c:v>1.39140138611535</c:v>
                </c:pt>
                <c:pt idx="37">
                  <c:v>0.789380946787267</c:v>
                </c:pt>
                <c:pt idx="38">
                  <c:v>0.694819687536709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'W-SKJ2022'!$F$58</c:f>
              <c:strCache>
                <c:ptCount val="1"/>
                <c:pt idx="0">
                  <c:v>USA LL observer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'W-SKJ2022'!$F$59:$F$99</c:f>
              <c:numCache>
                <c:formatCode>General</c:formatCode>
                <c:ptCount val="41"/>
                <c:pt idx="12">
                  <c:v>0.416909620991254</c:v>
                </c:pt>
                <c:pt idx="13">
                  <c:v>0.694849368318756</c:v>
                </c:pt>
                <c:pt idx="14">
                  <c:v>0.374149659863946</c:v>
                </c:pt>
                <c:pt idx="15">
                  <c:v>1.45383867832847</c:v>
                </c:pt>
                <c:pt idx="16">
                  <c:v>0.545189504373178</c:v>
                </c:pt>
                <c:pt idx="17">
                  <c:v>2.31972789115646</c:v>
                </c:pt>
                <c:pt idx="18">
                  <c:v>0.876579203109815</c:v>
                </c:pt>
                <c:pt idx="19">
                  <c:v>0.93002915451895</c:v>
                </c:pt>
                <c:pt idx="20">
                  <c:v>1.33624878522838</c:v>
                </c:pt>
                <c:pt idx="21">
                  <c:v>0.32069970845481</c:v>
                </c:pt>
                <c:pt idx="22">
                  <c:v>1.19727891156463</c:v>
                </c:pt>
                <c:pt idx="23">
                  <c:v>1.52866861030126</c:v>
                </c:pt>
                <c:pt idx="24">
                  <c:v>1.4645286686103</c:v>
                </c:pt>
                <c:pt idx="25">
                  <c:v>2.11661807580175</c:v>
                </c:pt>
                <c:pt idx="26">
                  <c:v>1.15451895043732</c:v>
                </c:pt>
                <c:pt idx="27">
                  <c:v>1.00485908649174</c:v>
                </c:pt>
                <c:pt idx="28">
                  <c:v>1.1865889212828</c:v>
                </c:pt>
                <c:pt idx="29">
                  <c:v>0.705539358600583</c:v>
                </c:pt>
                <c:pt idx="30">
                  <c:v>2.19144800777454</c:v>
                </c:pt>
                <c:pt idx="31">
                  <c:v>1.56073858114674</c:v>
                </c:pt>
                <c:pt idx="32">
                  <c:v>0.652089407191448</c:v>
                </c:pt>
                <c:pt idx="33">
                  <c:v>0.620019436345967</c:v>
                </c:pt>
                <c:pt idx="34">
                  <c:v>0.887269193391642</c:v>
                </c:pt>
                <c:pt idx="35">
                  <c:v>1.43245869776482</c:v>
                </c:pt>
                <c:pt idx="36">
                  <c:v>0.93002915451895</c:v>
                </c:pt>
                <c:pt idx="37">
                  <c:v>0.662779397473275</c:v>
                </c:pt>
                <c:pt idx="38">
                  <c:v>0.897959183673469</c:v>
                </c:pt>
                <c:pt idx="39">
                  <c:v>0.459669582118562</c:v>
                </c:pt>
              </c:numCache>
            </c:numRef>
          </c:yVal>
          <c:smooth val="0"/>
        </c:ser>
        <c:axId val="40442063"/>
        <c:axId val="16093"/>
      </c:scatterChart>
      <c:valAx>
        <c:axId val="40442063"/>
        <c:scaling>
          <c:orientation val="minMax"/>
          <c:min val="19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93"/>
        <c:crosses val="autoZero"/>
        <c:crossBetween val="midCat"/>
      </c:valAx>
      <c:valAx>
        <c:axId val="16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scaled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42063"/>
        <c:crosses val="autoZero"/>
        <c:crossBetween val="midCat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800142612231275"/>
          <c:y val="0.0913913043478261"/>
          <c:w val="0.847678454933018"/>
          <c:h val="0.048913385826771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SKJ EAST HISTORIC BB INDEX 2014 Assessment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'E-SKJ2022'!$Q$4</c:f>
              <c:strCache>
                <c:ptCount val="1"/>
                <c:pt idx="0">
                  <c:v>Azores BB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'E-SKJ2022'!$Q$8:$Q$61</c:f>
              <c:numCache>
                <c:formatCode>General</c:formatCode>
                <c:ptCount val="54"/>
                <c:pt idx="3">
                  <c:v>0.134941428199862</c:v>
                </c:pt>
                <c:pt idx="4">
                  <c:v>0.983338232525769</c:v>
                </c:pt>
                <c:pt idx="5">
                  <c:v>0.321335156757807</c:v>
                </c:pt>
                <c:pt idx="6">
                  <c:v>1.43595816682704</c:v>
                </c:pt>
                <c:pt idx="7">
                  <c:v>0.215101114776856</c:v>
                </c:pt>
                <c:pt idx="8">
                  <c:v>0.553144103714984</c:v>
                </c:pt>
                <c:pt idx="9">
                  <c:v>0.0506808876257151</c:v>
                </c:pt>
                <c:pt idx="10">
                  <c:v>0.00715230403546701</c:v>
                </c:pt>
                <c:pt idx="11">
                  <c:v>1.17111209714059</c:v>
                </c:pt>
                <c:pt idx="12">
                  <c:v>0.465790130228992</c:v>
                </c:pt>
                <c:pt idx="13">
                  <c:v>0.0911995404382472</c:v>
                </c:pt>
                <c:pt idx="14">
                  <c:v>0.0352984015867133</c:v>
                </c:pt>
                <c:pt idx="15">
                  <c:v>0.0104240035366063</c:v>
                </c:pt>
                <c:pt idx="16">
                  <c:v>0.293673438998871</c:v>
                </c:pt>
                <c:pt idx="17">
                  <c:v>1.61154679841136</c:v>
                </c:pt>
                <c:pt idx="18">
                  <c:v>1.3283577511698</c:v>
                </c:pt>
                <c:pt idx="19">
                  <c:v>0.732853344706282</c:v>
                </c:pt>
                <c:pt idx="20">
                  <c:v>0.715319701785517</c:v>
                </c:pt>
                <c:pt idx="21">
                  <c:v>1.07896684629229</c:v>
                </c:pt>
                <c:pt idx="22">
                  <c:v>1.54919088033465</c:v>
                </c:pt>
                <c:pt idx="23">
                  <c:v>0.385952361091927</c:v>
                </c:pt>
                <c:pt idx="24">
                  <c:v>1.48042870645965</c:v>
                </c:pt>
                <c:pt idx="25">
                  <c:v>0.221857569484593</c:v>
                </c:pt>
                <c:pt idx="26">
                  <c:v>0.720587996566326</c:v>
                </c:pt>
                <c:pt idx="27">
                  <c:v>1.18123438822415</c:v>
                </c:pt>
                <c:pt idx="28">
                  <c:v>2.68188056344712</c:v>
                </c:pt>
                <c:pt idx="29">
                  <c:v>1.84375782469201</c:v>
                </c:pt>
                <c:pt idx="30">
                  <c:v>0.0679200662789023</c:v>
                </c:pt>
                <c:pt idx="31">
                  <c:v>1.81835337673776</c:v>
                </c:pt>
                <c:pt idx="32">
                  <c:v>0.864366972082028</c:v>
                </c:pt>
                <c:pt idx="33">
                  <c:v>0.760064495291698</c:v>
                </c:pt>
                <c:pt idx="34">
                  <c:v>1.3769041911511</c:v>
                </c:pt>
                <c:pt idx="35">
                  <c:v>0.279060817264911</c:v>
                </c:pt>
                <c:pt idx="36">
                  <c:v>0.808117730463171</c:v>
                </c:pt>
                <c:pt idx="37">
                  <c:v>0.424309312747497</c:v>
                </c:pt>
                <c:pt idx="38">
                  <c:v>0.585908319361193</c:v>
                </c:pt>
                <c:pt idx="39">
                  <c:v>1.04703238524501</c:v>
                </c:pt>
                <c:pt idx="40">
                  <c:v>0.838470344623596</c:v>
                </c:pt>
                <c:pt idx="41">
                  <c:v>1.01867799776332</c:v>
                </c:pt>
                <c:pt idx="42">
                  <c:v>1.30250763186869</c:v>
                </c:pt>
                <c:pt idx="43">
                  <c:v>2.06929517233393</c:v>
                </c:pt>
                <c:pt idx="44">
                  <c:v>1.49006343408331</c:v>
                </c:pt>
                <c:pt idx="45">
                  <c:v>1.26631246275616</c:v>
                </c:pt>
                <c:pt idx="46">
                  <c:v>2.06198128787001</c:v>
                </c:pt>
                <c:pt idx="47">
                  <c:v>2.65075522231907</c:v>
                </c:pt>
                <c:pt idx="48">
                  <c:v>2.778853442069</c:v>
                </c:pt>
                <c:pt idx="49">
                  <c:v>0.23209256254028</c:v>
                </c:pt>
                <c:pt idx="50">
                  <c:v>3.60363589945692</c:v>
                </c:pt>
                <c:pt idx="51">
                  <c:v>1.5722480939109</c:v>
                </c:pt>
                <c:pt idx="52">
                  <c:v>0.243497548465402</c:v>
                </c:pt>
                <c:pt idx="53">
                  <c:v>0.538487494256929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'E-SKJ2022'!$U$4</c:f>
              <c:strCache>
                <c:ptCount val="1"/>
                <c:pt idx="0">
                  <c:v>Dakar BB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'E-SKJ2022'!$U$8:$U$61</c:f>
              <c:numCache>
                <c:formatCode>General</c:formatCode>
                <c:ptCount val="54"/>
                <c:pt idx="9">
                  <c:v>0.742855364011783</c:v>
                </c:pt>
                <c:pt idx="10">
                  <c:v>0.787572219664675</c:v>
                </c:pt>
                <c:pt idx="11">
                  <c:v>0.807504531989997</c:v>
                </c:pt>
                <c:pt idx="12">
                  <c:v>0.791940154028994</c:v>
                </c:pt>
                <c:pt idx="13">
                  <c:v>0.789829881123521</c:v>
                </c:pt>
                <c:pt idx="14">
                  <c:v>0.831027905806941</c:v>
                </c:pt>
                <c:pt idx="15">
                  <c:v>0.754736753901562</c:v>
                </c:pt>
                <c:pt idx="16">
                  <c:v>0.791908265839489</c:v>
                </c:pt>
                <c:pt idx="17">
                  <c:v>0.751586069424899</c:v>
                </c:pt>
                <c:pt idx="18">
                  <c:v>0.93049820816548</c:v>
                </c:pt>
                <c:pt idx="19">
                  <c:v>0.9089363283085</c:v>
                </c:pt>
                <c:pt idx="20">
                  <c:v>0.666729473137593</c:v>
                </c:pt>
                <c:pt idx="21">
                  <c:v>1.0085661624442</c:v>
                </c:pt>
                <c:pt idx="22">
                  <c:v>0.953704167335364</c:v>
                </c:pt>
                <c:pt idx="23">
                  <c:v>0.875789771038445</c:v>
                </c:pt>
                <c:pt idx="24">
                  <c:v>1.0234585897371</c:v>
                </c:pt>
                <c:pt idx="25">
                  <c:v>0.790757440364107</c:v>
                </c:pt>
                <c:pt idx="26">
                  <c:v>0.896816615424857</c:v>
                </c:pt>
                <c:pt idx="27">
                  <c:v>1.05112919587409</c:v>
                </c:pt>
                <c:pt idx="28">
                  <c:v>1.07506434934411</c:v>
                </c:pt>
                <c:pt idx="29">
                  <c:v>1.14271330582424</c:v>
                </c:pt>
                <c:pt idx="30">
                  <c:v>1.14151732404545</c:v>
                </c:pt>
                <c:pt idx="31">
                  <c:v>0.953498990172133</c:v>
                </c:pt>
                <c:pt idx="32">
                  <c:v>0.97516459747464</c:v>
                </c:pt>
                <c:pt idx="33">
                  <c:v>1.16564588176036</c:v>
                </c:pt>
                <c:pt idx="34">
                  <c:v>1.04733365590876</c:v>
                </c:pt>
                <c:pt idx="35">
                  <c:v>0.953504915059228</c:v>
                </c:pt>
                <c:pt idx="36">
                  <c:v>1.06639945349649</c:v>
                </c:pt>
                <c:pt idx="37">
                  <c:v>1.0082007478274</c:v>
                </c:pt>
                <c:pt idx="38">
                  <c:v>1.20678156936517</c:v>
                </c:pt>
                <c:pt idx="39">
                  <c:v>1.17176534689823</c:v>
                </c:pt>
                <c:pt idx="40">
                  <c:v>0.993751680953684</c:v>
                </c:pt>
                <c:pt idx="41">
                  <c:v>1.10398584028205</c:v>
                </c:pt>
                <c:pt idx="42">
                  <c:v>1.12791656406054</c:v>
                </c:pt>
                <c:pt idx="43">
                  <c:v>1.08747960789297</c:v>
                </c:pt>
                <c:pt idx="44">
                  <c:v>1.04365040233551</c:v>
                </c:pt>
                <c:pt idx="45">
                  <c:v>1.15831421127314</c:v>
                </c:pt>
                <c:pt idx="46">
                  <c:v>1.08825059081305</c:v>
                </c:pt>
                <c:pt idx="47">
                  <c:v>1.17840604140183</c:v>
                </c:pt>
                <c:pt idx="48">
                  <c:v>1.07225549172619</c:v>
                </c:pt>
                <c:pt idx="49">
                  <c:v>1.15585343378513</c:v>
                </c:pt>
                <c:pt idx="50">
                  <c:v>1.19213069301169</c:v>
                </c:pt>
                <c:pt idx="51">
                  <c:v>1.34367340970489</c:v>
                </c:pt>
                <c:pt idx="52">
                  <c:v>1.39139479796152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'E-SKJ2022'!$S$4</c:f>
              <c:strCache>
                <c:ptCount val="1"/>
                <c:pt idx="0">
                  <c:v>Canary BB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'E-SKJ2022'!$S$8:$S$61</c:f>
              <c:numCache>
                <c:formatCode>General</c:formatCode>
                <c:ptCount val="54"/>
                <c:pt idx="20">
                  <c:v>0.959336991510977</c:v>
                </c:pt>
                <c:pt idx="21">
                  <c:v>1.2248581084235</c:v>
                </c:pt>
                <c:pt idx="22">
                  <c:v>1.44344081621524</c:v>
                </c:pt>
                <c:pt idx="23">
                  <c:v>0.677438014806794</c:v>
                </c:pt>
                <c:pt idx="24">
                  <c:v>0.901403504824703</c:v>
                </c:pt>
                <c:pt idx="25">
                  <c:v>1.83921316851705</c:v>
                </c:pt>
                <c:pt idx="26">
                  <c:v>0.867211940219066</c:v>
                </c:pt>
                <c:pt idx="27">
                  <c:v>0.938197364675432</c:v>
                </c:pt>
                <c:pt idx="28">
                  <c:v>1.14625162119732</c:v>
                </c:pt>
                <c:pt idx="29">
                  <c:v>1.48309484417559</c:v>
                </c:pt>
                <c:pt idx="30">
                  <c:v>1.55794021156843</c:v>
                </c:pt>
                <c:pt idx="31">
                  <c:v>1.19226614292447</c:v>
                </c:pt>
                <c:pt idx="32">
                  <c:v>1.13703513964969</c:v>
                </c:pt>
                <c:pt idx="33">
                  <c:v>0.707372011208746</c:v>
                </c:pt>
                <c:pt idx="34">
                  <c:v>1.16885758032386</c:v>
                </c:pt>
                <c:pt idx="35">
                  <c:v>1.04182597463157</c:v>
                </c:pt>
                <c:pt idx="36">
                  <c:v>1.02609844197344</c:v>
                </c:pt>
                <c:pt idx="37">
                  <c:v>1.04582035526329</c:v>
                </c:pt>
                <c:pt idx="38">
                  <c:v>2.24121653156902</c:v>
                </c:pt>
                <c:pt idx="39">
                  <c:v>0.702311703574089</c:v>
                </c:pt>
                <c:pt idx="40">
                  <c:v>0.704650864856924</c:v>
                </c:pt>
                <c:pt idx="41">
                  <c:v>0.641437892321378</c:v>
                </c:pt>
                <c:pt idx="42">
                  <c:v>0.226391522609136</c:v>
                </c:pt>
                <c:pt idx="43">
                  <c:v>0.745092661418281</c:v>
                </c:pt>
                <c:pt idx="44">
                  <c:v>0.75003194575945</c:v>
                </c:pt>
                <c:pt idx="45">
                  <c:v>0.855287526377374</c:v>
                </c:pt>
                <c:pt idx="46">
                  <c:v>0.892603964095834</c:v>
                </c:pt>
                <c:pt idx="47">
                  <c:v>0.564603047128123</c:v>
                </c:pt>
                <c:pt idx="48">
                  <c:v>0.945592267166905</c:v>
                </c:pt>
                <c:pt idx="49">
                  <c:v>0.751224697164046</c:v>
                </c:pt>
                <c:pt idx="50">
                  <c:v>0.770799110357339</c:v>
                </c:pt>
                <c:pt idx="51">
                  <c:v>0.669304419191826</c:v>
                </c:pt>
                <c:pt idx="52">
                  <c:v>1.38080052649868</c:v>
                </c:pt>
                <c:pt idx="53">
                  <c:v>0.800989087802429</c:v>
                </c:pt>
              </c:numCache>
            </c:numRef>
          </c:yVal>
          <c:smooth val="0"/>
        </c:ser>
        <c:axId val="40090520"/>
        <c:axId val="75405341"/>
      </c:scatterChart>
      <c:valAx>
        <c:axId val="40090520"/>
        <c:scaling>
          <c:orientation val="minMax"/>
          <c:min val="196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05341"/>
        <c:crosses val="autoZero"/>
        <c:crossBetween val="midCat"/>
      </c:valAx>
      <c:valAx>
        <c:axId val="75405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SCALED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90520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SKJ East CPUE Series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1908486051126"/>
          <c:y val="0.185111989459816"/>
          <c:w val="0.837340959495739"/>
          <c:h val="0.630599472990777"/>
        </c:manualLayout>
      </c:layout>
      <c:scatterChart>
        <c:scatterStyle val="line"/>
        <c:varyColors val="0"/>
        <c:ser>
          <c:idx val="0"/>
          <c:order val="0"/>
          <c:tx>
            <c:strRef>
              <c:f>'E-SKJ2022'!$AL$4</c:f>
              <c:strCache>
                <c:ptCount val="1"/>
                <c:pt idx="0">
                  <c:v>EU PS VAST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'E-SKJ2022'!$AK$8:$AK$21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'E-SKJ2022'!$AL$8:$AL$21</c:f>
              <c:numCache>
                <c:formatCode>General</c:formatCode>
                <c:ptCount val="14"/>
                <c:pt idx="4">
                  <c:v>1.00095030229078</c:v>
                </c:pt>
                <c:pt idx="5">
                  <c:v>1.06941375895406</c:v>
                </c:pt>
                <c:pt idx="6">
                  <c:v>1.02781485611431</c:v>
                </c:pt>
                <c:pt idx="7">
                  <c:v>1.00889902996401</c:v>
                </c:pt>
                <c:pt idx="8">
                  <c:v>1.1105561538316</c:v>
                </c:pt>
                <c:pt idx="9">
                  <c:v>0.94512922670219</c:v>
                </c:pt>
                <c:pt idx="10">
                  <c:v>1.02103720712933</c:v>
                </c:pt>
                <c:pt idx="11">
                  <c:v>0.914558378159927</c:v>
                </c:pt>
                <c:pt idx="12">
                  <c:v>0.901641086853795</c:v>
                </c:pt>
                <c:pt idx="13">
                  <c:v>0.881912487872647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'E-SKJ2022'!$AM$4</c:f>
              <c:strCache>
                <c:ptCount val="1"/>
                <c:pt idx="0">
                  <c:v>W-Med RR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'E-SKJ2022'!$AK$8:$AK$21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'E-SKJ2022'!$AM$8:$AM$21</c:f>
              <c:numCache>
                <c:formatCode>General</c:formatCode>
                <c:ptCount val="14"/>
                <c:pt idx="0">
                  <c:v>0.549828178694158</c:v>
                </c:pt>
                <c:pt idx="1">
                  <c:v>0.869415807560137</c:v>
                </c:pt>
                <c:pt idx="2">
                  <c:v>0.756013745704467</c:v>
                </c:pt>
                <c:pt idx="4">
                  <c:v>1.09965635738832</c:v>
                </c:pt>
                <c:pt idx="5">
                  <c:v>0.769759450171821</c:v>
                </c:pt>
                <c:pt idx="6">
                  <c:v>0.783505154639175</c:v>
                </c:pt>
                <c:pt idx="7">
                  <c:v>1.16494845360825</c:v>
                </c:pt>
                <c:pt idx="8">
                  <c:v>1.52233676975945</c:v>
                </c:pt>
                <c:pt idx="9">
                  <c:v>1.27491408934708</c:v>
                </c:pt>
                <c:pt idx="10">
                  <c:v>0.852233676975945</c:v>
                </c:pt>
                <c:pt idx="11">
                  <c:v>0.814432989690721</c:v>
                </c:pt>
                <c:pt idx="12">
                  <c:v>0.718213058419244</c:v>
                </c:pt>
              </c:numCache>
            </c:numRef>
          </c:yVal>
          <c:smooth val="0"/>
        </c:ser>
        <c:axId val="35089802"/>
        <c:axId val="96545537"/>
      </c:scatterChart>
      <c:valAx>
        <c:axId val="35089802"/>
        <c:scaling>
          <c:orientation val="minMax"/>
          <c:max val="2025"/>
          <c:min val="19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545537"/>
        <c:crosses val="autoZero"/>
        <c:crossBetween val="midCat"/>
        <c:majorUnit val="5"/>
      </c:valAx>
      <c:valAx>
        <c:axId val="96545537"/>
        <c:scaling>
          <c:orientation val="minMax"/>
          <c:max val="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SCALED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89802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comparison VZA PS index 2022 versions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'W-SKJ2022'!$Q$58</c:f>
              <c:strCache>
                <c:ptCount val="1"/>
                <c:pt idx="0">
                  <c:v>VZA PS 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'W-SKJ2022'!$P$59:$P$92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xVal>
          <c:yVal>
            <c:numRef>
              <c:f>'W-SKJ2022'!$Q$59:$Q$92</c:f>
              <c:numCache>
                <c:formatCode>General</c:formatCode>
                <c:ptCount val="34"/>
                <c:pt idx="0">
                  <c:v>0.972126188418323</c:v>
                </c:pt>
                <c:pt idx="1">
                  <c:v>0.88180639585134</c:v>
                </c:pt>
                <c:pt idx="2">
                  <c:v>1.03630077787381</c:v>
                </c:pt>
                <c:pt idx="3">
                  <c:v>1.04818496110631</c:v>
                </c:pt>
                <c:pt idx="4">
                  <c:v>1.27398444252377</c:v>
                </c:pt>
                <c:pt idx="5">
                  <c:v>1.15751944684529</c:v>
                </c:pt>
                <c:pt idx="6">
                  <c:v>1.14563526361279</c:v>
                </c:pt>
                <c:pt idx="7">
                  <c:v>1.14801210025929</c:v>
                </c:pt>
                <c:pt idx="8">
                  <c:v>0.829515989628349</c:v>
                </c:pt>
                <c:pt idx="9">
                  <c:v>1.18604148660328</c:v>
                </c:pt>
                <c:pt idx="10">
                  <c:v>1.40233362143475</c:v>
                </c:pt>
                <c:pt idx="11">
                  <c:v>1.1171132238548</c:v>
                </c:pt>
                <c:pt idx="12">
                  <c:v>0.907951598962835</c:v>
                </c:pt>
                <c:pt idx="13">
                  <c:v>1.14563526361279</c:v>
                </c:pt>
                <c:pt idx="14">
                  <c:v>1.06957649092481</c:v>
                </c:pt>
                <c:pt idx="15">
                  <c:v>1.03630077787381</c:v>
                </c:pt>
                <c:pt idx="16">
                  <c:v>0.765341400172861</c:v>
                </c:pt>
                <c:pt idx="17">
                  <c:v>0.831892826274849</c:v>
                </c:pt>
                <c:pt idx="18">
                  <c:v>0.822385479688851</c:v>
                </c:pt>
                <c:pt idx="19">
                  <c:v>0.705920484010372</c:v>
                </c:pt>
                <c:pt idx="20">
                  <c:v>0.596585998271392</c:v>
                </c:pt>
                <c:pt idx="21">
                  <c:v>0.570440795159896</c:v>
                </c:pt>
                <c:pt idx="22">
                  <c:v>0.694036300777874</c:v>
                </c:pt>
                <c:pt idx="23">
                  <c:v>0.82713915298185</c:v>
                </c:pt>
                <c:pt idx="24">
                  <c:v>0.810501296456353</c:v>
                </c:pt>
                <c:pt idx="25">
                  <c:v>0.786732929991357</c:v>
                </c:pt>
                <c:pt idx="26">
                  <c:v>0.99114088159032</c:v>
                </c:pt>
                <c:pt idx="27">
                  <c:v>1.1099827139153</c:v>
                </c:pt>
                <c:pt idx="28">
                  <c:v>1.34053586862576</c:v>
                </c:pt>
                <c:pt idx="29">
                  <c:v>1.19554883318928</c:v>
                </c:pt>
                <c:pt idx="30">
                  <c:v>1.14325842696629</c:v>
                </c:pt>
                <c:pt idx="31">
                  <c:v>0.938850475367329</c:v>
                </c:pt>
                <c:pt idx="32">
                  <c:v>0.926966292134831</c:v>
                </c:pt>
                <c:pt idx="33">
                  <c:v>0.929343128781331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'W-SKJ2022'!$R$58</c:f>
              <c:strCache>
                <c:ptCount val="1"/>
                <c:pt idx="0">
                  <c:v>VZA PS Final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'W-SKJ2022'!$P$59:$P$92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xVal>
          <c:yVal>
            <c:numRef>
              <c:f>'W-SKJ2022'!$R$59:$R$92</c:f>
              <c:numCache>
                <c:formatCode>General</c:formatCode>
                <c:ptCount val="34"/>
                <c:pt idx="0">
                  <c:v>0.819588768516471</c:v>
                </c:pt>
                <c:pt idx="1">
                  <c:v>0.705284103471147</c:v>
                </c:pt>
                <c:pt idx="2">
                  <c:v>0.802564669467168</c:v>
                </c:pt>
                <c:pt idx="3">
                  <c:v>0.836612867565775</c:v>
                </c:pt>
                <c:pt idx="4">
                  <c:v>1.02387795710811</c:v>
                </c:pt>
                <c:pt idx="5">
                  <c:v>0.897413221313287</c:v>
                </c:pt>
                <c:pt idx="6">
                  <c:v>0.9582135750608</c:v>
                </c:pt>
                <c:pt idx="7">
                  <c:v>0.853636966615078</c:v>
                </c:pt>
                <c:pt idx="8">
                  <c:v>0.651779792173336</c:v>
                </c:pt>
                <c:pt idx="9">
                  <c:v>0.90714127791289</c:v>
                </c:pt>
                <c:pt idx="10">
                  <c:v>1.27437541454787</c:v>
                </c:pt>
                <c:pt idx="11">
                  <c:v>1.31571965509618</c:v>
                </c:pt>
                <c:pt idx="12">
                  <c:v>0.783108556267964</c:v>
                </c:pt>
                <c:pt idx="13">
                  <c:v>1.06035816935662</c:v>
                </c:pt>
                <c:pt idx="14">
                  <c:v>1.00198982975901</c:v>
                </c:pt>
                <c:pt idx="15">
                  <c:v>1.19898297590095</c:v>
                </c:pt>
                <c:pt idx="16">
                  <c:v>0.865797037364581</c:v>
                </c:pt>
                <c:pt idx="17">
                  <c:v>0.826884810966173</c:v>
                </c:pt>
                <c:pt idx="18">
                  <c:v>0.773380499668362</c:v>
                </c:pt>
                <c:pt idx="19">
                  <c:v>0.590979438425824</c:v>
                </c:pt>
                <c:pt idx="20">
                  <c:v>0.396418306433783</c:v>
                </c:pt>
                <c:pt idx="21">
                  <c:v>0.552067212027415</c:v>
                </c:pt>
                <c:pt idx="22">
                  <c:v>0.661507848772938</c:v>
                </c:pt>
                <c:pt idx="23">
                  <c:v>0.817156754366571</c:v>
                </c:pt>
                <c:pt idx="24">
                  <c:v>0.705284103471147</c:v>
                </c:pt>
                <c:pt idx="25">
                  <c:v>0.71987618837055</c:v>
                </c:pt>
                <c:pt idx="26">
                  <c:v>0.9582135750608</c:v>
                </c:pt>
                <c:pt idx="27">
                  <c:v>0.975237674110104</c:v>
                </c:pt>
                <c:pt idx="28">
                  <c:v>1.4592084899403</c:v>
                </c:pt>
                <c:pt idx="29">
                  <c:v>1.25735131549856</c:v>
                </c:pt>
                <c:pt idx="30">
                  <c:v>1.09440636745523</c:v>
                </c:pt>
                <c:pt idx="31">
                  <c:v>0.963077603360601</c:v>
                </c:pt>
                <c:pt idx="32">
                  <c:v>1.09440636745523</c:v>
                </c:pt>
                <c:pt idx="33">
                  <c:v>0.9557815609109</c:v>
                </c:pt>
              </c:numCache>
            </c:numRef>
          </c:yVal>
          <c:smooth val="0"/>
        </c:ser>
        <c:axId val="9251440"/>
        <c:axId val="22691800"/>
      </c:scatterChart>
      <c:valAx>
        <c:axId val="92514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91800"/>
        <c:crosses val="autoZero"/>
        <c:crossBetween val="midCat"/>
      </c:valAx>
      <c:valAx>
        <c:axId val="22691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144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Historic Index 2014 SA SKJ East BB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'E-SKJ2022'!$Q$4</c:f>
              <c:strCache>
                <c:ptCount val="1"/>
                <c:pt idx="0">
                  <c:v>Azores BB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'E-SKJ2022'!$Q$8:$Q$61</c:f>
              <c:numCache>
                <c:formatCode>General</c:formatCode>
                <c:ptCount val="54"/>
                <c:pt idx="3">
                  <c:v>0.134941428199862</c:v>
                </c:pt>
                <c:pt idx="4">
                  <c:v>0.983338232525769</c:v>
                </c:pt>
                <c:pt idx="5">
                  <c:v>0.321335156757807</c:v>
                </c:pt>
                <c:pt idx="6">
                  <c:v>1.43595816682704</c:v>
                </c:pt>
                <c:pt idx="7">
                  <c:v>0.215101114776856</c:v>
                </c:pt>
                <c:pt idx="8">
                  <c:v>0.553144103714984</c:v>
                </c:pt>
                <c:pt idx="9">
                  <c:v>0.0506808876257151</c:v>
                </c:pt>
                <c:pt idx="10">
                  <c:v>0.00715230403546701</c:v>
                </c:pt>
                <c:pt idx="11">
                  <c:v>1.17111209714059</c:v>
                </c:pt>
                <c:pt idx="12">
                  <c:v>0.465790130228992</c:v>
                </c:pt>
                <c:pt idx="13">
                  <c:v>0.0911995404382472</c:v>
                </c:pt>
                <c:pt idx="14">
                  <c:v>0.0352984015867133</c:v>
                </c:pt>
                <c:pt idx="15">
                  <c:v>0.0104240035366063</c:v>
                </c:pt>
                <c:pt idx="16">
                  <c:v>0.293673438998871</c:v>
                </c:pt>
                <c:pt idx="17">
                  <c:v>1.61154679841136</c:v>
                </c:pt>
                <c:pt idx="18">
                  <c:v>1.3283577511698</c:v>
                </c:pt>
                <c:pt idx="19">
                  <c:v>0.732853344706282</c:v>
                </c:pt>
                <c:pt idx="20">
                  <c:v>0.715319701785517</c:v>
                </c:pt>
                <c:pt idx="21">
                  <c:v>1.07896684629229</c:v>
                </c:pt>
                <c:pt idx="22">
                  <c:v>1.54919088033465</c:v>
                </c:pt>
                <c:pt idx="23">
                  <c:v>0.385952361091927</c:v>
                </c:pt>
                <c:pt idx="24">
                  <c:v>1.48042870645965</c:v>
                </c:pt>
                <c:pt idx="25">
                  <c:v>0.221857569484593</c:v>
                </c:pt>
                <c:pt idx="26">
                  <c:v>0.720587996566326</c:v>
                </c:pt>
                <c:pt idx="27">
                  <c:v>1.18123438822415</c:v>
                </c:pt>
                <c:pt idx="28">
                  <c:v>2.68188056344712</c:v>
                </c:pt>
                <c:pt idx="29">
                  <c:v>1.84375782469201</c:v>
                </c:pt>
                <c:pt idx="30">
                  <c:v>0.0679200662789023</c:v>
                </c:pt>
                <c:pt idx="31">
                  <c:v>1.81835337673776</c:v>
                </c:pt>
                <c:pt idx="32">
                  <c:v>0.864366972082028</c:v>
                </c:pt>
                <c:pt idx="33">
                  <c:v>0.760064495291698</c:v>
                </c:pt>
                <c:pt idx="34">
                  <c:v>1.3769041911511</c:v>
                </c:pt>
                <c:pt idx="35">
                  <c:v>0.279060817264911</c:v>
                </c:pt>
                <c:pt idx="36">
                  <c:v>0.808117730463171</c:v>
                </c:pt>
                <c:pt idx="37">
                  <c:v>0.424309312747497</c:v>
                </c:pt>
                <c:pt idx="38">
                  <c:v>0.585908319361193</c:v>
                </c:pt>
                <c:pt idx="39">
                  <c:v>1.04703238524501</c:v>
                </c:pt>
                <c:pt idx="40">
                  <c:v>0.838470344623596</c:v>
                </c:pt>
                <c:pt idx="41">
                  <c:v>1.01867799776332</c:v>
                </c:pt>
                <c:pt idx="42">
                  <c:v>1.30250763186869</c:v>
                </c:pt>
                <c:pt idx="43">
                  <c:v>2.06929517233393</c:v>
                </c:pt>
                <c:pt idx="44">
                  <c:v>1.49006343408331</c:v>
                </c:pt>
                <c:pt idx="45">
                  <c:v>1.26631246275616</c:v>
                </c:pt>
                <c:pt idx="46">
                  <c:v>2.06198128787001</c:v>
                </c:pt>
                <c:pt idx="47">
                  <c:v>2.65075522231907</c:v>
                </c:pt>
                <c:pt idx="48">
                  <c:v>2.778853442069</c:v>
                </c:pt>
                <c:pt idx="49">
                  <c:v>0.23209256254028</c:v>
                </c:pt>
                <c:pt idx="50">
                  <c:v>3.60363589945692</c:v>
                </c:pt>
                <c:pt idx="51">
                  <c:v>1.5722480939109</c:v>
                </c:pt>
                <c:pt idx="52">
                  <c:v>0.243497548465402</c:v>
                </c:pt>
                <c:pt idx="53">
                  <c:v>0.538487494256929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'E-SKJ2022'!$U$4</c:f>
              <c:strCache>
                <c:ptCount val="1"/>
                <c:pt idx="0">
                  <c:v>Dakar BB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'E-SKJ2022'!$U$8:$U$61</c:f>
              <c:numCache>
                <c:formatCode>General</c:formatCode>
                <c:ptCount val="54"/>
                <c:pt idx="9">
                  <c:v>0.742855364011783</c:v>
                </c:pt>
                <c:pt idx="10">
                  <c:v>0.787572219664675</c:v>
                </c:pt>
                <c:pt idx="11">
                  <c:v>0.807504531989997</c:v>
                </c:pt>
                <c:pt idx="12">
                  <c:v>0.791940154028994</c:v>
                </c:pt>
                <c:pt idx="13">
                  <c:v>0.789829881123521</c:v>
                </c:pt>
                <c:pt idx="14">
                  <c:v>0.831027905806941</c:v>
                </c:pt>
                <c:pt idx="15">
                  <c:v>0.754736753901562</c:v>
                </c:pt>
                <c:pt idx="16">
                  <c:v>0.791908265839489</c:v>
                </c:pt>
                <c:pt idx="17">
                  <c:v>0.751586069424899</c:v>
                </c:pt>
                <c:pt idx="18">
                  <c:v>0.93049820816548</c:v>
                </c:pt>
                <c:pt idx="19">
                  <c:v>0.9089363283085</c:v>
                </c:pt>
                <c:pt idx="20">
                  <c:v>0.666729473137593</c:v>
                </c:pt>
                <c:pt idx="21">
                  <c:v>1.0085661624442</c:v>
                </c:pt>
                <c:pt idx="22">
                  <c:v>0.953704167335364</c:v>
                </c:pt>
                <c:pt idx="23">
                  <c:v>0.875789771038445</c:v>
                </c:pt>
                <c:pt idx="24">
                  <c:v>1.0234585897371</c:v>
                </c:pt>
                <c:pt idx="25">
                  <c:v>0.790757440364107</c:v>
                </c:pt>
                <c:pt idx="26">
                  <c:v>0.896816615424857</c:v>
                </c:pt>
                <c:pt idx="27">
                  <c:v>1.05112919587409</c:v>
                </c:pt>
                <c:pt idx="28">
                  <c:v>1.07506434934411</c:v>
                </c:pt>
                <c:pt idx="29">
                  <c:v>1.14271330582424</c:v>
                </c:pt>
                <c:pt idx="30">
                  <c:v>1.14151732404545</c:v>
                </c:pt>
                <c:pt idx="31">
                  <c:v>0.953498990172133</c:v>
                </c:pt>
                <c:pt idx="32">
                  <c:v>0.97516459747464</c:v>
                </c:pt>
                <c:pt idx="33">
                  <c:v>1.16564588176036</c:v>
                </c:pt>
                <c:pt idx="34">
                  <c:v>1.04733365590876</c:v>
                </c:pt>
                <c:pt idx="35">
                  <c:v>0.953504915059228</c:v>
                </c:pt>
                <c:pt idx="36">
                  <c:v>1.06639945349649</c:v>
                </c:pt>
                <c:pt idx="37">
                  <c:v>1.0082007478274</c:v>
                </c:pt>
                <c:pt idx="38">
                  <c:v>1.20678156936517</c:v>
                </c:pt>
                <c:pt idx="39">
                  <c:v>1.17176534689823</c:v>
                </c:pt>
                <c:pt idx="40">
                  <c:v>0.993751680953684</c:v>
                </c:pt>
                <c:pt idx="41">
                  <c:v>1.10398584028205</c:v>
                </c:pt>
                <c:pt idx="42">
                  <c:v>1.12791656406054</c:v>
                </c:pt>
                <c:pt idx="43">
                  <c:v>1.08747960789297</c:v>
                </c:pt>
                <c:pt idx="44">
                  <c:v>1.04365040233551</c:v>
                </c:pt>
                <c:pt idx="45">
                  <c:v>1.15831421127314</c:v>
                </c:pt>
                <c:pt idx="46">
                  <c:v>1.08825059081305</c:v>
                </c:pt>
                <c:pt idx="47">
                  <c:v>1.17840604140183</c:v>
                </c:pt>
                <c:pt idx="48">
                  <c:v>1.07225549172619</c:v>
                </c:pt>
                <c:pt idx="49">
                  <c:v>1.15585343378513</c:v>
                </c:pt>
                <c:pt idx="50">
                  <c:v>1.19213069301169</c:v>
                </c:pt>
                <c:pt idx="51">
                  <c:v>1.34367340970489</c:v>
                </c:pt>
                <c:pt idx="52">
                  <c:v>1.39139479796152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'E-SKJ2022'!$S$4</c:f>
              <c:strCache>
                <c:ptCount val="1"/>
                <c:pt idx="0">
                  <c:v>Canary BB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'E-SKJ2022'!$S$8:$S$61</c:f>
              <c:numCache>
                <c:formatCode>General</c:formatCode>
                <c:ptCount val="54"/>
                <c:pt idx="20">
                  <c:v>0.959336991510977</c:v>
                </c:pt>
                <c:pt idx="21">
                  <c:v>1.2248581084235</c:v>
                </c:pt>
                <c:pt idx="22">
                  <c:v>1.44344081621524</c:v>
                </c:pt>
                <c:pt idx="23">
                  <c:v>0.677438014806794</c:v>
                </c:pt>
                <c:pt idx="24">
                  <c:v>0.901403504824703</c:v>
                </c:pt>
                <c:pt idx="25">
                  <c:v>1.83921316851705</c:v>
                </c:pt>
                <c:pt idx="26">
                  <c:v>0.867211940219066</c:v>
                </c:pt>
                <c:pt idx="27">
                  <c:v>0.938197364675432</c:v>
                </c:pt>
                <c:pt idx="28">
                  <c:v>1.14625162119732</c:v>
                </c:pt>
                <c:pt idx="29">
                  <c:v>1.48309484417559</c:v>
                </c:pt>
                <c:pt idx="30">
                  <c:v>1.55794021156843</c:v>
                </c:pt>
                <c:pt idx="31">
                  <c:v>1.19226614292447</c:v>
                </c:pt>
                <c:pt idx="32">
                  <c:v>1.13703513964969</c:v>
                </c:pt>
                <c:pt idx="33">
                  <c:v>0.707372011208746</c:v>
                </c:pt>
                <c:pt idx="34">
                  <c:v>1.16885758032386</c:v>
                </c:pt>
                <c:pt idx="35">
                  <c:v>1.04182597463157</c:v>
                </c:pt>
                <c:pt idx="36">
                  <c:v>1.02609844197344</c:v>
                </c:pt>
                <c:pt idx="37">
                  <c:v>1.04582035526329</c:v>
                </c:pt>
                <c:pt idx="38">
                  <c:v>2.24121653156902</c:v>
                </c:pt>
                <c:pt idx="39">
                  <c:v>0.702311703574089</c:v>
                </c:pt>
                <c:pt idx="40">
                  <c:v>0.704650864856924</c:v>
                </c:pt>
                <c:pt idx="41">
                  <c:v>0.641437892321378</c:v>
                </c:pt>
                <c:pt idx="42">
                  <c:v>0.226391522609136</c:v>
                </c:pt>
                <c:pt idx="43">
                  <c:v>0.745092661418281</c:v>
                </c:pt>
                <c:pt idx="44">
                  <c:v>0.75003194575945</c:v>
                </c:pt>
                <c:pt idx="45">
                  <c:v>0.855287526377374</c:v>
                </c:pt>
                <c:pt idx="46">
                  <c:v>0.892603964095834</c:v>
                </c:pt>
                <c:pt idx="47">
                  <c:v>0.564603047128123</c:v>
                </c:pt>
                <c:pt idx="48">
                  <c:v>0.945592267166905</c:v>
                </c:pt>
                <c:pt idx="49">
                  <c:v>0.751224697164046</c:v>
                </c:pt>
                <c:pt idx="50">
                  <c:v>0.770799110357339</c:v>
                </c:pt>
                <c:pt idx="51">
                  <c:v>0.669304419191826</c:v>
                </c:pt>
                <c:pt idx="52">
                  <c:v>1.38080052649868</c:v>
                </c:pt>
                <c:pt idx="53">
                  <c:v>0.800989087802429</c:v>
                </c:pt>
              </c:numCache>
            </c:numRef>
          </c:yVal>
          <c:smooth val="0"/>
        </c:ser>
        <c:axId val="57853780"/>
        <c:axId val="93220572"/>
      </c:scatterChart>
      <c:valAx>
        <c:axId val="578537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20572"/>
        <c:crosses val="autoZero"/>
        <c:crossBetween val="midCat"/>
      </c:valAx>
      <c:valAx>
        <c:axId val="93220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5378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EU-Echosounder index correction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'E-SKJ2022'!$BK$7</c:f>
              <c:strCache>
                <c:ptCount val="1"/>
                <c:pt idx="0">
                  <c:v>at DataPreparatory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'E-SKJ2022'!$BJ$8:$BJ$51</c:f>
              <c:strCache>
                <c:ptCount val="44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2014</c:v>
                </c:pt>
                <c:pt idx="17">
                  <c:v>2014</c:v>
                </c:pt>
                <c:pt idx="18">
                  <c:v>2014</c:v>
                </c:pt>
                <c:pt idx="19">
                  <c:v>2014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</c:strCache>
            </c:strRef>
          </c:cat>
          <c:val>
            <c:numRef>
              <c:f>'E-SKJ2022'!$BK$8:$BK$51</c:f>
              <c:numCache>
                <c:formatCode>General</c:formatCode>
                <c:ptCount val="44"/>
                <c:pt idx="0">
                  <c:v>1.624</c:v>
                </c:pt>
                <c:pt idx="1">
                  <c:v>1.377</c:v>
                </c:pt>
                <c:pt idx="2">
                  <c:v>1.033</c:v>
                </c:pt>
                <c:pt idx="3">
                  <c:v>1.952</c:v>
                </c:pt>
                <c:pt idx="4">
                  <c:v>1.357</c:v>
                </c:pt>
                <c:pt idx="5">
                  <c:v>1.446</c:v>
                </c:pt>
                <c:pt idx="6">
                  <c:v>0.663</c:v>
                </c:pt>
                <c:pt idx="7">
                  <c:v>0.825</c:v>
                </c:pt>
                <c:pt idx="8">
                  <c:v>0.631</c:v>
                </c:pt>
                <c:pt idx="9">
                  <c:v>1.082</c:v>
                </c:pt>
                <c:pt idx="10">
                  <c:v>0.561</c:v>
                </c:pt>
                <c:pt idx="11">
                  <c:v>0.517</c:v>
                </c:pt>
                <c:pt idx="12">
                  <c:v>0.669</c:v>
                </c:pt>
                <c:pt idx="13">
                  <c:v>0.737</c:v>
                </c:pt>
                <c:pt idx="14">
                  <c:v>0.57</c:v>
                </c:pt>
                <c:pt idx="15">
                  <c:v>0.954</c:v>
                </c:pt>
                <c:pt idx="16">
                  <c:v>0.828</c:v>
                </c:pt>
                <c:pt idx="17">
                  <c:v>0.745</c:v>
                </c:pt>
                <c:pt idx="18">
                  <c:v>0.79</c:v>
                </c:pt>
                <c:pt idx="19">
                  <c:v>0.86</c:v>
                </c:pt>
                <c:pt idx="20">
                  <c:v>0.758</c:v>
                </c:pt>
                <c:pt idx="21">
                  <c:v>0.762</c:v>
                </c:pt>
                <c:pt idx="22">
                  <c:v>0.81</c:v>
                </c:pt>
                <c:pt idx="23">
                  <c:v>0.944</c:v>
                </c:pt>
                <c:pt idx="24">
                  <c:v>0.761</c:v>
                </c:pt>
                <c:pt idx="25">
                  <c:v>0.863</c:v>
                </c:pt>
                <c:pt idx="26">
                  <c:v>0.846</c:v>
                </c:pt>
                <c:pt idx="27">
                  <c:v>0.903</c:v>
                </c:pt>
                <c:pt idx="28">
                  <c:v>0.768</c:v>
                </c:pt>
                <c:pt idx="29">
                  <c:v>0.996</c:v>
                </c:pt>
                <c:pt idx="30">
                  <c:v>1.097</c:v>
                </c:pt>
                <c:pt idx="31">
                  <c:v>1.493</c:v>
                </c:pt>
                <c:pt idx="32">
                  <c:v>1.434</c:v>
                </c:pt>
                <c:pt idx="33">
                  <c:v>1.979</c:v>
                </c:pt>
                <c:pt idx="34">
                  <c:v>1.485</c:v>
                </c:pt>
                <c:pt idx="35">
                  <c:v>1.585</c:v>
                </c:pt>
                <c:pt idx="36">
                  <c:v>1.749</c:v>
                </c:pt>
                <c:pt idx="37">
                  <c:v>1.524</c:v>
                </c:pt>
                <c:pt idx="38">
                  <c:v>1.418</c:v>
                </c:pt>
                <c:pt idx="39">
                  <c:v>1.577</c:v>
                </c:pt>
                <c:pt idx="40">
                  <c:v>1.341</c:v>
                </c:pt>
                <c:pt idx="41">
                  <c:v>1.838</c:v>
                </c:pt>
                <c:pt idx="42">
                  <c:v>1.122</c:v>
                </c:pt>
                <c:pt idx="43">
                  <c:v>0.81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'E-SKJ2022'!$BM$7</c:f>
              <c:strCache>
                <c:ptCount val="1"/>
                <c:pt idx="0">
                  <c:v>at StockAssessment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'E-SKJ2022'!$BJ$8:$BJ$51</c:f>
              <c:strCache>
                <c:ptCount val="44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2014</c:v>
                </c:pt>
                <c:pt idx="17">
                  <c:v>2014</c:v>
                </c:pt>
                <c:pt idx="18">
                  <c:v>2014</c:v>
                </c:pt>
                <c:pt idx="19">
                  <c:v>2014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</c:strCache>
            </c:strRef>
          </c:cat>
          <c:val>
            <c:numRef>
              <c:f>'E-SKJ2022'!$BM$8:$BM$51</c:f>
              <c:numCache>
                <c:formatCode>General</c:formatCode>
                <c:ptCount val="44"/>
                <c:pt idx="0">
                  <c:v>1.624</c:v>
                </c:pt>
                <c:pt idx="1">
                  <c:v>1.377</c:v>
                </c:pt>
                <c:pt idx="2">
                  <c:v>1.033</c:v>
                </c:pt>
                <c:pt idx="3">
                  <c:v>1.952</c:v>
                </c:pt>
                <c:pt idx="4">
                  <c:v>1.357</c:v>
                </c:pt>
                <c:pt idx="5">
                  <c:v>1.446</c:v>
                </c:pt>
                <c:pt idx="6">
                  <c:v>0.663</c:v>
                </c:pt>
                <c:pt idx="7">
                  <c:v>0.825</c:v>
                </c:pt>
                <c:pt idx="8">
                  <c:v>0.631</c:v>
                </c:pt>
                <c:pt idx="9">
                  <c:v>1.082</c:v>
                </c:pt>
                <c:pt idx="10">
                  <c:v>0.561</c:v>
                </c:pt>
                <c:pt idx="11">
                  <c:v>0.517</c:v>
                </c:pt>
                <c:pt idx="12">
                  <c:v>0.669</c:v>
                </c:pt>
                <c:pt idx="13">
                  <c:v>0.737</c:v>
                </c:pt>
                <c:pt idx="14">
                  <c:v>0.57</c:v>
                </c:pt>
                <c:pt idx="15">
                  <c:v>0.954</c:v>
                </c:pt>
                <c:pt idx="16">
                  <c:v>0.828</c:v>
                </c:pt>
                <c:pt idx="17">
                  <c:v>0.745</c:v>
                </c:pt>
                <c:pt idx="18">
                  <c:v>0.79</c:v>
                </c:pt>
                <c:pt idx="19">
                  <c:v>0.86</c:v>
                </c:pt>
                <c:pt idx="20">
                  <c:v>0.758</c:v>
                </c:pt>
                <c:pt idx="21">
                  <c:v>0.762</c:v>
                </c:pt>
                <c:pt idx="22">
                  <c:v>0.81</c:v>
                </c:pt>
                <c:pt idx="23">
                  <c:v>0.944</c:v>
                </c:pt>
                <c:pt idx="24">
                  <c:v>0.761</c:v>
                </c:pt>
                <c:pt idx="25">
                  <c:v>0.863</c:v>
                </c:pt>
                <c:pt idx="26">
                  <c:v>0.846</c:v>
                </c:pt>
                <c:pt idx="27">
                  <c:v>0.903</c:v>
                </c:pt>
                <c:pt idx="28">
                  <c:v>0.768</c:v>
                </c:pt>
                <c:pt idx="29">
                  <c:v>0.996</c:v>
                </c:pt>
                <c:pt idx="30">
                  <c:v>1.097</c:v>
                </c:pt>
                <c:pt idx="31">
                  <c:v>1.493</c:v>
                </c:pt>
                <c:pt idx="32">
                  <c:v>1.434</c:v>
                </c:pt>
                <c:pt idx="33">
                  <c:v>1.979</c:v>
                </c:pt>
                <c:pt idx="34">
                  <c:v>1.485</c:v>
                </c:pt>
                <c:pt idx="35">
                  <c:v>1.585</c:v>
                </c:pt>
                <c:pt idx="36">
                  <c:v>1.749</c:v>
                </c:pt>
                <c:pt idx="37">
                  <c:v>1.524</c:v>
                </c:pt>
                <c:pt idx="38">
                  <c:v>1.418</c:v>
                </c:pt>
                <c:pt idx="39">
                  <c:v>1.577</c:v>
                </c:pt>
                <c:pt idx="40">
                  <c:v>1.341</c:v>
                </c:pt>
                <c:pt idx="41">
                  <c:v>1.838</c:v>
                </c:pt>
                <c:pt idx="42">
                  <c:v>1.122</c:v>
                </c:pt>
                <c:pt idx="43">
                  <c:v>1.471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713328"/>
        <c:axId val="14447688"/>
      </c:lineChart>
      <c:catAx>
        <c:axId val="8571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47688"/>
        <c:crosses val="autoZero"/>
        <c:auto val="1"/>
        <c:lblAlgn val="ctr"/>
        <c:lblOffset val="100"/>
        <c:noMultiLvlLbl val="0"/>
      </c:catAx>
      <c:valAx>
        <c:axId val="14447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133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BRABB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'W-SKJ_MSE2024'!$I$105</c:f>
              <c:strCache>
                <c:ptCount val="1"/>
                <c:pt idx="0">
                  <c:v>2022 BRA BB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'W-SKJ_MSE2024'!$I$106:$I$148</c:f>
              <c:numCache>
                <c:formatCode>General</c:formatCode>
                <c:ptCount val="43"/>
                <c:pt idx="19">
                  <c:v>1.21379539624329</c:v>
                </c:pt>
                <c:pt idx="20">
                  <c:v>1.07300329376135</c:v>
                </c:pt>
                <c:pt idx="21">
                  <c:v>1.02043741893965</c:v>
                </c:pt>
                <c:pt idx="22">
                  <c:v>0.768471294646277</c:v>
                </c:pt>
                <c:pt idx="23">
                  <c:v>0.935456590339704</c:v>
                </c:pt>
                <c:pt idx="24">
                  <c:v>1.02887889016173</c:v>
                </c:pt>
                <c:pt idx="25">
                  <c:v>1.31013047578704</c:v>
                </c:pt>
                <c:pt idx="26">
                  <c:v>1.35541035368173</c:v>
                </c:pt>
                <c:pt idx="27">
                  <c:v>1.30025372158782</c:v>
                </c:pt>
                <c:pt idx="28">
                  <c:v>1.30329624438576</c:v>
                </c:pt>
                <c:pt idx="29">
                  <c:v>1.07637312764945</c:v>
                </c:pt>
                <c:pt idx="30">
                  <c:v>1.52506691088783</c:v>
                </c:pt>
                <c:pt idx="31">
                  <c:v>1.85361065242757</c:v>
                </c:pt>
                <c:pt idx="32">
                  <c:v>1.166603860785</c:v>
                </c:pt>
                <c:pt idx="33">
                  <c:v>0.917367551398866</c:v>
                </c:pt>
                <c:pt idx="34">
                  <c:v>0.818830340428566</c:v>
                </c:pt>
                <c:pt idx="35">
                  <c:v>0.620094352946481</c:v>
                </c:pt>
                <c:pt idx="36">
                  <c:v>0.441656917932159</c:v>
                </c:pt>
                <c:pt idx="37">
                  <c:v>0.488057989315488</c:v>
                </c:pt>
                <c:pt idx="38">
                  <c:v>0.519706708263746</c:v>
                </c:pt>
                <c:pt idx="39">
                  <c:v>0.678923608020319</c:v>
                </c:pt>
                <c:pt idx="40">
                  <c:v>0.584574300410155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'W-SKJ_MSE2024'!$J$105</c:f>
              <c:strCache>
                <c:ptCount val="1"/>
                <c:pt idx="0">
                  <c:v>2024 BRA BB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'W-SKJ_MSE2024'!$J$106:$J$148</c:f>
              <c:numCache>
                <c:formatCode>General</c:formatCode>
                <c:ptCount val="43"/>
                <c:pt idx="19">
                  <c:v>1.13406103809312</c:v>
                </c:pt>
                <c:pt idx="20">
                  <c:v>0.924303853865003</c:v>
                </c:pt>
                <c:pt idx="21">
                  <c:v>0.896858988638895</c:v>
                </c:pt>
                <c:pt idx="22">
                  <c:v>0.73120962352417</c:v>
                </c:pt>
                <c:pt idx="23">
                  <c:v>0.884116729783916</c:v>
                </c:pt>
                <c:pt idx="24">
                  <c:v>1.01447983960793</c:v>
                </c:pt>
                <c:pt idx="25">
                  <c:v>1.21149476498107</c:v>
                </c:pt>
                <c:pt idx="26">
                  <c:v>1.22717754511027</c:v>
                </c:pt>
                <c:pt idx="27">
                  <c:v>1.22619737135219</c:v>
                </c:pt>
                <c:pt idx="28">
                  <c:v>1.21737580752952</c:v>
                </c:pt>
                <c:pt idx="29">
                  <c:v>1.11151704165738</c:v>
                </c:pt>
                <c:pt idx="30">
                  <c:v>1.57709957674315</c:v>
                </c:pt>
                <c:pt idx="31">
                  <c:v>1.92114056582758</c:v>
                </c:pt>
                <c:pt idx="32">
                  <c:v>1.27128536422366</c:v>
                </c:pt>
                <c:pt idx="33">
                  <c:v>1.01153931833371</c:v>
                </c:pt>
                <c:pt idx="34">
                  <c:v>0.9125417687681</c:v>
                </c:pt>
                <c:pt idx="35">
                  <c:v>0.742971708621074</c:v>
                </c:pt>
                <c:pt idx="36">
                  <c:v>0.594965471151704</c:v>
                </c:pt>
                <c:pt idx="37">
                  <c:v>0.572421474715972</c:v>
                </c:pt>
                <c:pt idx="38">
                  <c:v>0.462642013811539</c:v>
                </c:pt>
                <c:pt idx="39">
                  <c:v>0.71454666963689</c:v>
                </c:pt>
                <c:pt idx="40">
                  <c:v>0.640053464023168</c:v>
                </c:pt>
                <c:pt idx="41">
                  <c:v>0.68122076186233</c:v>
                </c:pt>
                <c:pt idx="42">
                  <c:v>0.841969258186679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606838"/>
        <c:axId val="99646394"/>
      </c:lineChart>
      <c:catAx>
        <c:axId val="156068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46394"/>
        <c:crosses val="autoZero"/>
        <c:auto val="1"/>
        <c:lblAlgn val="ctr"/>
        <c:lblOffset val="100"/>
        <c:noMultiLvlLbl val="0"/>
      </c:catAx>
      <c:valAx>
        <c:axId val="9964639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Scaled the average 2000-2021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0683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VENPS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'W-SKJ_MSE2024'!$K$105</c:f>
              <c:strCache>
                <c:ptCount val="1"/>
                <c:pt idx="0">
                  <c:v>2022 VEN PS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'W-SKJ_MSE2024'!$K$106:$K$148</c:f>
              <c:numCache>
                <c:formatCode>General</c:formatCode>
                <c:ptCount val="43"/>
                <c:pt idx="6">
                  <c:v>0.905985609235392</c:v>
                </c:pt>
                <c:pt idx="7">
                  <c:v>0.779631533169921</c:v>
                </c:pt>
                <c:pt idx="8">
                  <c:v>0.887166917055428</c:v>
                </c:pt>
                <c:pt idx="9">
                  <c:v>0.924804301415355</c:v>
                </c:pt>
                <c:pt idx="10">
                  <c:v>1.13180991539496</c:v>
                </c:pt>
                <c:pt idx="11">
                  <c:v>0.992013916343797</c:v>
                </c:pt>
                <c:pt idx="12">
                  <c:v>1.05922353127224</c:v>
                </c:pt>
                <c:pt idx="13">
                  <c:v>0.943622993595319</c:v>
                </c:pt>
                <c:pt idx="14">
                  <c:v>0.720487072032893</c:v>
                </c:pt>
                <c:pt idx="15">
                  <c:v>1.00276745473235</c:v>
                </c:pt>
                <c:pt idx="16">
                  <c:v>1.40871352890013</c:v>
                </c:pt>
                <c:pt idx="17">
                  <c:v>1.45441606705147</c:v>
                </c:pt>
                <c:pt idx="18">
                  <c:v>0.865659840278327</c:v>
                </c:pt>
                <c:pt idx="19">
                  <c:v>1.17213568435202</c:v>
                </c:pt>
                <c:pt idx="20">
                  <c:v>1.10761445402072</c:v>
                </c:pt>
                <c:pt idx="21">
                  <c:v>1.32537360638887</c:v>
                </c:pt>
                <c:pt idx="22">
                  <c:v>0.957064916581007</c:v>
                </c:pt>
                <c:pt idx="23">
                  <c:v>0.914050763026805</c:v>
                </c:pt>
                <c:pt idx="24">
                  <c:v>0.854906301889776</c:v>
                </c:pt>
                <c:pt idx="25">
                  <c:v>0.653277457104452</c:v>
                </c:pt>
                <c:pt idx="26">
                  <c:v>0.438206689333439</c:v>
                </c:pt>
                <c:pt idx="27">
                  <c:v>0.610263303550249</c:v>
                </c:pt>
                <c:pt idx="28">
                  <c:v>0.731240610421444</c:v>
                </c:pt>
                <c:pt idx="29">
                  <c:v>0.903297224638254</c:v>
                </c:pt>
                <c:pt idx="30">
                  <c:v>0.779631533169921</c:v>
                </c:pt>
                <c:pt idx="31">
                  <c:v>0.795761840752748</c:v>
                </c:pt>
                <c:pt idx="32">
                  <c:v>1.05922353127224</c:v>
                </c:pt>
                <c:pt idx="33">
                  <c:v>1.0780422234522</c:v>
                </c:pt>
                <c:pt idx="34">
                  <c:v>1.6130307582826</c:v>
                </c:pt>
                <c:pt idx="35">
                  <c:v>1.38989483672017</c:v>
                </c:pt>
                <c:pt idx="36">
                  <c:v>1.20977306871195</c:v>
                </c:pt>
                <c:pt idx="37">
                  <c:v>1.06460030046651</c:v>
                </c:pt>
                <c:pt idx="38">
                  <c:v>1.20977306871195</c:v>
                </c:pt>
                <c:pt idx="39">
                  <c:v>1.0565351466751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'W-SKJ_MSE2024'!$L$105</c:f>
              <c:strCache>
                <c:ptCount val="1"/>
                <c:pt idx="0">
                  <c:v>2024 VEN PS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'W-SKJ_MSE2024'!$L$106:$L$148</c:f>
              <c:numCache>
                <c:formatCode>General</c:formatCode>
                <c:ptCount val="43"/>
                <c:pt idx="6">
                  <c:v>1.02486812358704</c:v>
                </c:pt>
                <c:pt idx="7">
                  <c:v>0.813489073097212</c:v>
                </c:pt>
                <c:pt idx="8">
                  <c:v>1.14977392614921</c:v>
                </c:pt>
                <c:pt idx="9">
                  <c:v>0.983232856066315</c:v>
                </c:pt>
                <c:pt idx="10">
                  <c:v>1.20101733232856</c:v>
                </c:pt>
                <c:pt idx="11">
                  <c:v>0.996043707611153</c:v>
                </c:pt>
                <c:pt idx="12">
                  <c:v>1.08892238131123</c:v>
                </c:pt>
                <c:pt idx="13">
                  <c:v>0.931989449886963</c:v>
                </c:pt>
                <c:pt idx="14">
                  <c:v>0.727015825169555</c:v>
                </c:pt>
                <c:pt idx="15">
                  <c:v>1.06650339110776</c:v>
                </c:pt>
                <c:pt idx="16">
                  <c:v>1.38677467972871</c:v>
                </c:pt>
                <c:pt idx="17">
                  <c:v>1.38036925395629</c:v>
                </c:pt>
                <c:pt idx="18">
                  <c:v>0.871137905048983</c:v>
                </c:pt>
                <c:pt idx="19">
                  <c:v>1.06650339110776</c:v>
                </c:pt>
                <c:pt idx="20">
                  <c:v>1.05048982667671</c:v>
                </c:pt>
                <c:pt idx="21">
                  <c:v>1.13376036171816</c:v>
                </c:pt>
                <c:pt idx="22">
                  <c:v>0.858327053504145</c:v>
                </c:pt>
                <c:pt idx="23">
                  <c:v>0.775056518462698</c:v>
                </c:pt>
                <c:pt idx="24">
                  <c:v>0.781461944235117</c:v>
                </c:pt>
                <c:pt idx="25">
                  <c:v>0.560474755086662</c:v>
                </c:pt>
                <c:pt idx="26">
                  <c:v>0.416352675207234</c:v>
                </c:pt>
                <c:pt idx="27">
                  <c:v>0.592501883948757</c:v>
                </c:pt>
                <c:pt idx="28">
                  <c:v>0.63733986435569</c:v>
                </c:pt>
                <c:pt idx="29">
                  <c:v>0.723813112283346</c:v>
                </c:pt>
                <c:pt idx="30">
                  <c:v>0.755840241145441</c:v>
                </c:pt>
                <c:pt idx="31">
                  <c:v>0.842313489073097</c:v>
                </c:pt>
                <c:pt idx="32">
                  <c:v>1.2138281838734</c:v>
                </c:pt>
                <c:pt idx="33">
                  <c:v>1.0440844009043</c:v>
                </c:pt>
                <c:pt idx="34">
                  <c:v>1.70704596834966</c:v>
                </c:pt>
                <c:pt idx="35">
                  <c:v>1.45723436322532</c:v>
                </c:pt>
                <c:pt idx="36">
                  <c:v>1.32592313489073</c:v>
                </c:pt>
                <c:pt idx="37">
                  <c:v>1.0440844009043</c:v>
                </c:pt>
                <c:pt idx="38">
                  <c:v>1.19461190655614</c:v>
                </c:pt>
                <c:pt idx="39">
                  <c:v>1.19781461944235</c:v>
                </c:pt>
                <c:pt idx="40">
                  <c:v>1.02807083647325</c:v>
                </c:pt>
                <c:pt idx="41">
                  <c:v>0.361906556141673</c:v>
                </c:pt>
                <c:pt idx="42">
                  <c:v>0.582893745290128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63633"/>
        <c:axId val="4487962"/>
      </c:lineChart>
      <c:catAx>
        <c:axId val="94636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7962"/>
        <c:crosses val="autoZero"/>
        <c:auto val="1"/>
        <c:lblAlgn val="ctr"/>
        <c:lblOffset val="100"/>
        <c:noMultiLvlLbl val="0"/>
      </c:catAx>
      <c:valAx>
        <c:axId val="448796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Scaled to the average 1987-2020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363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2</xdr:row>
      <xdr:rowOff>156600</xdr:rowOff>
    </xdr:from>
    <xdr:to>
      <xdr:col>23</xdr:col>
      <xdr:colOff>611280</xdr:colOff>
      <xdr:row>29</xdr:row>
      <xdr:rowOff>161280</xdr:rowOff>
    </xdr:to>
    <xdr:graphicFrame>
      <xdr:nvGraphicFramePr>
        <xdr:cNvPr id="0" name="Chart 2"/>
        <xdr:cNvGraphicFramePr/>
      </xdr:nvGraphicFramePr>
      <xdr:xfrm>
        <a:off x="8578800" y="480600"/>
        <a:ext cx="6126480" cy="43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</xdr:row>
      <xdr:rowOff>19080</xdr:rowOff>
    </xdr:from>
    <xdr:to>
      <xdr:col>13</xdr:col>
      <xdr:colOff>494640</xdr:colOff>
      <xdr:row>30</xdr:row>
      <xdr:rowOff>27720</xdr:rowOff>
    </xdr:to>
    <xdr:graphicFrame>
      <xdr:nvGraphicFramePr>
        <xdr:cNvPr id="1" name="Chart 3"/>
        <xdr:cNvGraphicFramePr/>
      </xdr:nvGraphicFramePr>
      <xdr:xfrm>
        <a:off x="1838160" y="504720"/>
        <a:ext cx="6622560" cy="43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30</xdr:row>
      <xdr:rowOff>0</xdr:rowOff>
    </xdr:from>
    <xdr:to>
      <xdr:col>23</xdr:col>
      <xdr:colOff>611280</xdr:colOff>
      <xdr:row>52</xdr:row>
      <xdr:rowOff>161280</xdr:rowOff>
    </xdr:to>
    <xdr:graphicFrame>
      <xdr:nvGraphicFramePr>
        <xdr:cNvPr id="2" name="Chart 5"/>
        <xdr:cNvGraphicFramePr/>
      </xdr:nvGraphicFramePr>
      <xdr:xfrm>
        <a:off x="8578800" y="4857840"/>
        <a:ext cx="6126480" cy="37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40320</xdr:colOff>
      <xdr:row>29</xdr:row>
      <xdr:rowOff>161280</xdr:rowOff>
    </xdr:to>
    <xdr:graphicFrame>
      <xdr:nvGraphicFramePr>
        <xdr:cNvPr id="3" name="Chart 7"/>
        <xdr:cNvGraphicFramePr/>
      </xdr:nvGraphicFramePr>
      <xdr:xfrm>
        <a:off x="14706720" y="485640"/>
        <a:ext cx="6167880" cy="43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29160</xdr:colOff>
      <xdr:row>56</xdr:row>
      <xdr:rowOff>29880</xdr:rowOff>
    </xdr:from>
    <xdr:to>
      <xdr:col>25</xdr:col>
      <xdr:colOff>537120</xdr:colOff>
      <xdr:row>80</xdr:row>
      <xdr:rowOff>56160</xdr:rowOff>
    </xdr:to>
    <xdr:graphicFrame>
      <xdr:nvGraphicFramePr>
        <xdr:cNvPr id="4" name="Chart 1"/>
        <xdr:cNvGraphicFramePr/>
      </xdr:nvGraphicFramePr>
      <xdr:xfrm>
        <a:off x="18835920" y="9697680"/>
        <a:ext cx="5407560" cy="39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405720</xdr:colOff>
      <xdr:row>8</xdr:row>
      <xdr:rowOff>69120</xdr:rowOff>
    </xdr:from>
    <xdr:to>
      <xdr:col>32</xdr:col>
      <xdr:colOff>321480</xdr:colOff>
      <xdr:row>26</xdr:row>
      <xdr:rowOff>117360</xdr:rowOff>
    </xdr:to>
    <xdr:graphicFrame>
      <xdr:nvGraphicFramePr>
        <xdr:cNvPr id="5" name="Chart 1"/>
        <xdr:cNvGraphicFramePr/>
      </xdr:nvGraphicFramePr>
      <xdr:xfrm>
        <a:off x="22803480" y="1612080"/>
        <a:ext cx="4815360" cy="31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67</xdr:col>
      <xdr:colOff>5040</xdr:colOff>
      <xdr:row>7</xdr:row>
      <xdr:rowOff>13680</xdr:rowOff>
    </xdr:from>
    <xdr:to>
      <xdr:col>72</xdr:col>
      <xdr:colOff>469440</xdr:colOff>
      <xdr:row>22</xdr:row>
      <xdr:rowOff>84240</xdr:rowOff>
    </xdr:to>
    <xdr:graphicFrame>
      <xdr:nvGraphicFramePr>
        <xdr:cNvPr id="6" name="Chart 2"/>
        <xdr:cNvGraphicFramePr/>
      </xdr:nvGraphicFramePr>
      <xdr:xfrm>
        <a:off x="55816560" y="1385280"/>
        <a:ext cx="4547520" cy="26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5760</xdr:colOff>
      <xdr:row>105</xdr:row>
      <xdr:rowOff>119880</xdr:rowOff>
    </xdr:from>
    <xdr:to>
      <xdr:col>21</xdr:col>
      <xdr:colOff>20880</xdr:colOff>
      <xdr:row>122</xdr:row>
      <xdr:rowOff>151920</xdr:rowOff>
    </xdr:to>
    <xdr:graphicFrame>
      <xdr:nvGraphicFramePr>
        <xdr:cNvPr id="7" name="Chart 2"/>
        <xdr:cNvGraphicFramePr/>
      </xdr:nvGraphicFramePr>
      <xdr:xfrm>
        <a:off x="14618520" y="17560080"/>
        <a:ext cx="491472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772920</xdr:colOff>
      <xdr:row>122</xdr:row>
      <xdr:rowOff>152280</xdr:rowOff>
    </xdr:from>
    <xdr:to>
      <xdr:col>20</xdr:col>
      <xdr:colOff>814680</xdr:colOff>
      <xdr:row>139</xdr:row>
      <xdr:rowOff>129960</xdr:rowOff>
    </xdr:to>
    <xdr:graphicFrame>
      <xdr:nvGraphicFramePr>
        <xdr:cNvPr id="8" name="Chart 3"/>
        <xdr:cNvGraphicFramePr/>
      </xdr:nvGraphicFramePr>
      <xdr:xfrm>
        <a:off x="14568840" y="20345400"/>
        <a:ext cx="4941360" cy="2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794520</xdr:colOff>
      <xdr:row>105</xdr:row>
      <xdr:rowOff>119880</xdr:rowOff>
    </xdr:from>
    <xdr:to>
      <xdr:col>26</xdr:col>
      <xdr:colOff>814680</xdr:colOff>
      <xdr:row>122</xdr:row>
      <xdr:rowOff>160920</xdr:rowOff>
    </xdr:to>
    <xdr:graphicFrame>
      <xdr:nvGraphicFramePr>
        <xdr:cNvPr id="9" name="Chart 4"/>
        <xdr:cNvGraphicFramePr/>
      </xdr:nvGraphicFramePr>
      <xdr:xfrm>
        <a:off x="19490040" y="17560080"/>
        <a:ext cx="4920120" cy="279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AB37" activeCellId="0" sqref="AB37"/>
    </sheetView>
  </sheetViews>
  <sheetFormatPr defaultColWidth="8.695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T9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20" activeCellId="0" sqref="H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66"/>
    <col collapsed="false" customWidth="true" hidden="false" outlineLevel="0" max="11" min="2" style="0" width="13.78"/>
    <col collapsed="false" customWidth="true" hidden="false" outlineLevel="0" max="12" min="12" style="0" width="27"/>
    <col collapsed="false" customWidth="true" hidden="false" outlineLevel="0" max="13" min="13" style="0" width="18.66"/>
  </cols>
  <sheetData>
    <row r="4" customFormat="false" ht="13.5" hidden="false" customHeight="true" outlineLevel="0" collapsed="false">
      <c r="A4" s="1" t="s">
        <v>0</v>
      </c>
      <c r="B4" s="2" t="s">
        <v>1</v>
      </c>
      <c r="C4" s="2"/>
      <c r="D4" s="2" t="s">
        <v>2</v>
      </c>
      <c r="E4" s="2"/>
      <c r="F4" s="2" t="s">
        <v>3</v>
      </c>
      <c r="G4" s="2"/>
      <c r="H4" s="2" t="s">
        <v>4</v>
      </c>
      <c r="I4" s="2"/>
      <c r="J4" s="2" t="s">
        <v>5</v>
      </c>
      <c r="K4" s="2"/>
      <c r="L4" s="3" t="s">
        <v>6</v>
      </c>
      <c r="M4" s="3"/>
    </row>
    <row r="5" customFormat="false" ht="13.5" hidden="false" customHeight="false" outlineLevel="0" collapsed="false">
      <c r="A5" s="4" t="s">
        <v>7</v>
      </c>
      <c r="B5" s="5" t="s">
        <v>8</v>
      </c>
      <c r="C5" s="5"/>
      <c r="D5" s="5" t="s">
        <v>9</v>
      </c>
      <c r="E5" s="5"/>
      <c r="F5" s="5" t="s">
        <v>10</v>
      </c>
      <c r="G5" s="5"/>
      <c r="H5" s="5" t="s">
        <v>11</v>
      </c>
      <c r="I5" s="5"/>
      <c r="J5" s="5" t="s">
        <v>12</v>
      </c>
      <c r="K5" s="5"/>
      <c r="L5" s="4"/>
      <c r="M5" s="4"/>
      <c r="S5" s="6" t="s">
        <v>12</v>
      </c>
      <c r="T5" s="6"/>
    </row>
    <row r="6" customFormat="false" ht="27" hidden="false" customHeight="true" outlineLevel="0" collapsed="false">
      <c r="A6" s="7" t="s">
        <v>13</v>
      </c>
      <c r="B6" s="8" t="s">
        <v>14</v>
      </c>
      <c r="C6" s="8"/>
      <c r="D6" s="8" t="s">
        <v>15</v>
      </c>
      <c r="E6" s="8"/>
      <c r="F6" s="9" t="s">
        <v>16</v>
      </c>
      <c r="G6" s="9"/>
      <c r="H6" s="9" t="s">
        <v>17</v>
      </c>
      <c r="I6" s="9"/>
      <c r="J6" s="9" t="s">
        <v>17</v>
      </c>
      <c r="K6" s="9"/>
      <c r="L6" s="9" t="s">
        <v>17</v>
      </c>
      <c r="M6" s="9"/>
      <c r="S6" s="10" t="s">
        <v>18</v>
      </c>
      <c r="T6" s="10"/>
    </row>
    <row r="7" customFormat="false" ht="13.5" hidden="false" customHeight="false" outlineLevel="0" collapsed="false">
      <c r="A7" s="11" t="s">
        <v>19</v>
      </c>
      <c r="B7" s="11" t="s">
        <v>20</v>
      </c>
      <c r="C7" s="11" t="s">
        <v>21</v>
      </c>
      <c r="D7" s="11" t="s">
        <v>20</v>
      </c>
      <c r="E7" s="11" t="s">
        <v>21</v>
      </c>
      <c r="F7" s="11" t="s">
        <v>20</v>
      </c>
      <c r="G7" s="11" t="s">
        <v>22</v>
      </c>
      <c r="H7" s="11" t="s">
        <v>20</v>
      </c>
      <c r="I7" s="11" t="s">
        <v>22</v>
      </c>
      <c r="J7" s="11" t="s">
        <v>20</v>
      </c>
      <c r="K7" s="11" t="s">
        <v>22</v>
      </c>
      <c r="L7" s="11" t="s">
        <v>20</v>
      </c>
      <c r="M7" s="12" t="s">
        <v>22</v>
      </c>
      <c r="S7" s="13" t="s">
        <v>23</v>
      </c>
      <c r="T7" s="13" t="s">
        <v>24</v>
      </c>
    </row>
    <row r="8" customFormat="false" ht="13.5" hidden="false" customHeight="false" outlineLevel="0" collapsed="false">
      <c r="A8" s="4" t="n">
        <v>1981</v>
      </c>
      <c r="B8" s="4"/>
      <c r="C8" s="4"/>
      <c r="D8" s="4"/>
      <c r="E8" s="4"/>
      <c r="F8" s="4"/>
      <c r="G8" s="4"/>
      <c r="H8" s="4"/>
      <c r="I8" s="4"/>
      <c r="J8" s="4"/>
      <c r="K8" s="4"/>
      <c r="L8" s="4" t="n">
        <v>5.86</v>
      </c>
      <c r="M8" s="4" t="n">
        <v>0.22</v>
      </c>
      <c r="R8" s="0" t="n">
        <v>1981</v>
      </c>
      <c r="S8" s="13"/>
      <c r="T8" s="13"/>
    </row>
    <row r="9" customFormat="false" ht="13.5" hidden="false" customHeight="false" outlineLevel="0" collapsed="false">
      <c r="A9" s="4" t="n">
        <v>1982</v>
      </c>
      <c r="B9" s="4"/>
      <c r="C9" s="4"/>
      <c r="D9" s="4"/>
      <c r="E9" s="4"/>
      <c r="F9" s="14" t="n">
        <v>1.795</v>
      </c>
      <c r="G9" s="14" t="n">
        <v>0.164</v>
      </c>
      <c r="H9" s="4"/>
      <c r="I9" s="4"/>
      <c r="J9" s="4"/>
      <c r="K9" s="4"/>
      <c r="L9" s="4" t="n">
        <v>3.83</v>
      </c>
      <c r="M9" s="4" t="n">
        <v>0.3</v>
      </c>
      <c r="R9" s="0" t="n">
        <v>1982</v>
      </c>
      <c r="S9" s="13"/>
      <c r="T9" s="13"/>
    </row>
    <row r="10" customFormat="false" ht="13.5" hidden="false" customHeight="false" outlineLevel="0" collapsed="false">
      <c r="A10" s="4" t="n">
        <v>1983</v>
      </c>
      <c r="B10" s="4"/>
      <c r="C10" s="4"/>
      <c r="D10" s="4"/>
      <c r="E10" s="4"/>
      <c r="F10" s="14" t="n">
        <v>0.512</v>
      </c>
      <c r="G10" s="14" t="n">
        <v>0.279</v>
      </c>
      <c r="H10" s="4"/>
      <c r="I10" s="4"/>
      <c r="J10" s="4"/>
      <c r="K10" s="4"/>
      <c r="L10" s="4" t="n">
        <v>3.92</v>
      </c>
      <c r="M10" s="4" t="n">
        <v>0.34</v>
      </c>
      <c r="R10" s="0" t="n">
        <v>1983</v>
      </c>
      <c r="S10" s="13"/>
      <c r="T10" s="13"/>
    </row>
    <row r="11" customFormat="false" ht="13.5" hidden="false" customHeight="false" outlineLevel="0" collapsed="false">
      <c r="A11" s="4" t="n">
        <v>1984</v>
      </c>
      <c r="B11" s="4"/>
      <c r="C11" s="4"/>
      <c r="D11" s="4"/>
      <c r="E11" s="4"/>
      <c r="F11" s="14" t="n">
        <v>0.524</v>
      </c>
      <c r="G11" s="14" t="n">
        <v>0.23</v>
      </c>
      <c r="H11" s="4"/>
      <c r="I11" s="4"/>
      <c r="J11" s="4"/>
      <c r="K11" s="4"/>
      <c r="L11" s="4" t="n">
        <v>3.6</v>
      </c>
      <c r="M11" s="4" t="n">
        <v>0.33</v>
      </c>
      <c r="R11" s="0" t="n">
        <v>1984</v>
      </c>
      <c r="S11" s="13"/>
      <c r="T11" s="13"/>
    </row>
    <row r="12" customFormat="false" ht="13.5" hidden="false" customHeight="false" outlineLevel="0" collapsed="false">
      <c r="A12" s="4" t="n">
        <v>1985</v>
      </c>
      <c r="B12" s="4"/>
      <c r="C12" s="4"/>
      <c r="D12" s="4"/>
      <c r="E12" s="4"/>
      <c r="F12" s="14" t="n">
        <v>0.031</v>
      </c>
      <c r="G12" s="14" t="n">
        <v>1.449</v>
      </c>
      <c r="H12" s="4"/>
      <c r="I12" s="4"/>
      <c r="J12" s="4"/>
      <c r="K12" s="4"/>
      <c r="L12" s="4" t="n">
        <v>4.84</v>
      </c>
      <c r="M12" s="4" t="n">
        <v>0.25</v>
      </c>
      <c r="R12" s="0" t="n">
        <v>1985</v>
      </c>
      <c r="S12" s="13"/>
      <c r="T12" s="13"/>
    </row>
    <row r="13" customFormat="false" ht="13.5" hidden="false" customHeight="false" outlineLevel="0" collapsed="false">
      <c r="A13" s="4" t="n">
        <v>1986</v>
      </c>
      <c r="B13" s="4"/>
      <c r="C13" s="4"/>
      <c r="D13" s="4"/>
      <c r="E13" s="4"/>
      <c r="F13" s="14" t="n">
        <v>0.337</v>
      </c>
      <c r="G13" s="14" t="n">
        <v>0.356</v>
      </c>
      <c r="H13" s="4"/>
      <c r="I13" s="4"/>
      <c r="J13" s="4"/>
      <c r="K13" s="4"/>
      <c r="L13" s="4" t="n">
        <v>5.58</v>
      </c>
      <c r="M13" s="4" t="n">
        <v>0.25</v>
      </c>
      <c r="R13" s="0" t="n">
        <v>1986</v>
      </c>
      <c r="S13" s="13"/>
      <c r="T13" s="13"/>
    </row>
    <row r="14" customFormat="false" ht="13.5" hidden="false" customHeight="false" outlineLevel="0" collapsed="false">
      <c r="A14" s="4" t="n">
        <v>1987</v>
      </c>
      <c r="B14" s="4"/>
      <c r="C14" s="4"/>
      <c r="D14" s="4"/>
      <c r="E14" s="4"/>
      <c r="F14" s="14" t="n">
        <v>0.142</v>
      </c>
      <c r="G14" s="14" t="n">
        <v>0.368</v>
      </c>
      <c r="H14" s="4"/>
      <c r="I14" s="4"/>
      <c r="J14" s="14" t="n">
        <v>0.905985609235392</v>
      </c>
      <c r="K14" s="15" t="n">
        <v>0.3</v>
      </c>
      <c r="L14" s="4" t="n">
        <v>4.76</v>
      </c>
      <c r="M14" s="4" t="n">
        <v>0.3</v>
      </c>
      <c r="N14" s="16"/>
      <c r="R14" s="0" t="n">
        <v>1987</v>
      </c>
      <c r="S14" s="17" t="n">
        <v>0.991232447073918</v>
      </c>
      <c r="T14" s="13" t="n">
        <v>0.83</v>
      </c>
    </row>
    <row r="15" customFormat="false" ht="13.5" hidden="false" customHeight="false" outlineLevel="0" collapsed="false">
      <c r="A15" s="4" t="n">
        <v>1988</v>
      </c>
      <c r="B15" s="4"/>
      <c r="C15" s="4"/>
      <c r="D15" s="4"/>
      <c r="E15" s="4"/>
      <c r="F15" s="14" t="n">
        <v>0.176</v>
      </c>
      <c r="G15" s="14" t="n">
        <v>0.361</v>
      </c>
      <c r="H15" s="4"/>
      <c r="I15" s="4"/>
      <c r="J15" s="14" t="n">
        <v>0.779631533169922</v>
      </c>
      <c r="K15" s="15" t="n">
        <v>0.28</v>
      </c>
      <c r="L15" s="4" t="n">
        <v>6.51</v>
      </c>
      <c r="M15" s="4" t="n">
        <v>0.26</v>
      </c>
      <c r="N15" s="16"/>
      <c r="R15" s="0" t="n">
        <v>1988</v>
      </c>
      <c r="S15" s="17" t="n">
        <v>0.899137500891011</v>
      </c>
      <c r="T15" s="13" t="n">
        <v>0.88</v>
      </c>
    </row>
    <row r="16" customFormat="false" ht="13.5" hidden="false" customHeight="false" outlineLevel="0" collapsed="false">
      <c r="A16" s="4" t="n">
        <v>1989</v>
      </c>
      <c r="B16" s="4"/>
      <c r="C16" s="4"/>
      <c r="D16" s="4"/>
      <c r="E16" s="4"/>
      <c r="F16" s="14" t="n">
        <v>0.833</v>
      </c>
      <c r="G16" s="14" t="n">
        <v>0.209</v>
      </c>
      <c r="H16" s="4"/>
      <c r="I16" s="4"/>
      <c r="J16" s="14" t="n">
        <v>0.887166917055428</v>
      </c>
      <c r="K16" s="15" t="n">
        <v>0.28</v>
      </c>
      <c r="L16" s="4" t="n">
        <v>4.19</v>
      </c>
      <c r="M16" s="4" t="n">
        <v>0.3</v>
      </c>
      <c r="N16" s="16"/>
      <c r="R16" s="0" t="n">
        <v>1989</v>
      </c>
      <c r="S16" s="17" t="n">
        <v>1.05666832988809</v>
      </c>
      <c r="T16" s="13" t="n">
        <v>0.86</v>
      </c>
    </row>
    <row r="17" customFormat="false" ht="13.5" hidden="false" customHeight="false" outlineLevel="0" collapsed="false">
      <c r="A17" s="4" t="n">
        <v>1990</v>
      </c>
      <c r="B17" s="4"/>
      <c r="C17" s="4"/>
      <c r="D17" s="4"/>
      <c r="E17" s="4"/>
      <c r="F17" s="14" t="n">
        <v>0.663</v>
      </c>
      <c r="G17" s="14" t="n">
        <v>0.148</v>
      </c>
      <c r="H17" s="4"/>
      <c r="I17" s="4"/>
      <c r="J17" s="14" t="n">
        <v>0.924804301415355</v>
      </c>
      <c r="K17" s="15" t="n">
        <v>0.39</v>
      </c>
      <c r="L17" s="4" t="n">
        <v>8.19</v>
      </c>
      <c r="M17" s="4" t="n">
        <v>0.26</v>
      </c>
      <c r="N17" s="16"/>
      <c r="R17" s="0" t="n">
        <v>1990</v>
      </c>
      <c r="S17" s="17" t="n">
        <v>1.06878608596479</v>
      </c>
      <c r="T17" s="13" t="n">
        <v>0.9</v>
      </c>
    </row>
    <row r="18" customFormat="false" ht="13.5" hidden="false" customHeight="false" outlineLevel="0" collapsed="false">
      <c r="A18" s="4" t="n">
        <v>1991</v>
      </c>
      <c r="B18" s="4"/>
      <c r="C18" s="4"/>
      <c r="D18" s="4"/>
      <c r="E18" s="4"/>
      <c r="F18" s="14" t="n">
        <v>0.664</v>
      </c>
      <c r="G18" s="14" t="n">
        <v>0.273</v>
      </c>
      <c r="H18" s="4"/>
      <c r="I18" s="4"/>
      <c r="J18" s="14" t="n">
        <v>1.13180991539496</v>
      </c>
      <c r="K18" s="15" t="n">
        <v>0.27</v>
      </c>
      <c r="L18" s="4" t="n">
        <v>4.95</v>
      </c>
      <c r="M18" s="4" t="n">
        <v>0.26</v>
      </c>
      <c r="N18" s="16"/>
      <c r="R18" s="0" t="n">
        <v>1991</v>
      </c>
      <c r="S18" s="17" t="n">
        <v>1.29902345142205</v>
      </c>
      <c r="T18" s="13" t="n">
        <v>0.84</v>
      </c>
    </row>
    <row r="19" customFormat="false" ht="13.5" hidden="false" customHeight="false" outlineLevel="0" collapsed="false">
      <c r="A19" s="4" t="n">
        <v>1992</v>
      </c>
      <c r="B19" s="4"/>
      <c r="C19" s="4"/>
      <c r="D19" s="4"/>
      <c r="E19" s="4"/>
      <c r="F19" s="14" t="n">
        <v>0.464</v>
      </c>
      <c r="G19" s="14" t="n">
        <v>0.28</v>
      </c>
      <c r="H19" s="4"/>
      <c r="I19" s="4"/>
      <c r="J19" s="14" t="n">
        <v>0.992013916343797</v>
      </c>
      <c r="K19" s="15" t="n">
        <v>0.23</v>
      </c>
      <c r="L19" s="4" t="n">
        <v>6.55</v>
      </c>
      <c r="M19" s="4" t="n">
        <v>0.21</v>
      </c>
      <c r="N19" s="16"/>
      <c r="R19" s="0" t="n">
        <v>1992</v>
      </c>
      <c r="S19" s="17" t="n">
        <v>1.18026944187041</v>
      </c>
      <c r="T19" s="13" t="n">
        <v>0.81</v>
      </c>
    </row>
    <row r="20" customFormat="false" ht="13.5" hidden="false" customHeight="false" outlineLevel="0" collapsed="false">
      <c r="A20" s="4" t="n">
        <v>1993</v>
      </c>
      <c r="B20" s="4"/>
      <c r="C20" s="4"/>
      <c r="D20" s="4"/>
      <c r="E20" s="4"/>
      <c r="F20" s="14" t="n">
        <v>0.997</v>
      </c>
      <c r="G20" s="14" t="n">
        <v>0.15</v>
      </c>
      <c r="H20" s="14" t="n">
        <v>0.39</v>
      </c>
      <c r="I20" s="14" t="n">
        <v>0.23</v>
      </c>
      <c r="J20" s="14" t="n">
        <v>1.05922353127224</v>
      </c>
      <c r="K20" s="15" t="n">
        <v>0.3</v>
      </c>
      <c r="L20" s="4" t="n">
        <v>8.91</v>
      </c>
      <c r="M20" s="4" t="n">
        <v>0.26</v>
      </c>
      <c r="N20" s="16"/>
      <c r="R20" s="0" t="n">
        <v>1993</v>
      </c>
      <c r="S20" s="17" t="n">
        <v>1.16815168579371</v>
      </c>
      <c r="T20" s="13" t="n">
        <v>0.89</v>
      </c>
    </row>
    <row r="21" customFormat="false" ht="13.5" hidden="false" customHeight="false" outlineLevel="0" collapsed="false">
      <c r="A21" s="4" t="n">
        <v>1994</v>
      </c>
      <c r="B21" s="4"/>
      <c r="C21" s="4"/>
      <c r="D21" s="4"/>
      <c r="E21" s="4"/>
      <c r="F21" s="14" t="n">
        <v>0.838</v>
      </c>
      <c r="G21" s="14" t="n">
        <v>0.193</v>
      </c>
      <c r="H21" s="14" t="n">
        <v>0.65</v>
      </c>
      <c r="I21" s="14" t="n">
        <v>0.23</v>
      </c>
      <c r="J21" s="14" t="n">
        <v>0.943622993595319</v>
      </c>
      <c r="K21" s="15" t="n">
        <v>0.32</v>
      </c>
      <c r="L21" s="4" t="n">
        <v>5.48</v>
      </c>
      <c r="M21" s="4" t="n">
        <v>0.22</v>
      </c>
      <c r="N21" s="16"/>
      <c r="R21" s="0" t="n">
        <v>1994</v>
      </c>
      <c r="S21" s="17" t="n">
        <v>1.17057523700905</v>
      </c>
      <c r="T21" s="13" t="n">
        <v>0.77</v>
      </c>
    </row>
    <row r="22" customFormat="false" ht="13.5" hidden="false" customHeight="false" outlineLevel="0" collapsed="false">
      <c r="A22" s="4" t="n">
        <v>1995</v>
      </c>
      <c r="B22" s="4"/>
      <c r="C22" s="4"/>
      <c r="D22" s="4"/>
      <c r="E22" s="4"/>
      <c r="F22" s="14" t="n">
        <v>0.644</v>
      </c>
      <c r="G22" s="14" t="n">
        <v>0.132</v>
      </c>
      <c r="H22" s="14" t="n">
        <v>0.35</v>
      </c>
      <c r="I22" s="14" t="n">
        <v>0.22</v>
      </c>
      <c r="J22" s="14" t="n">
        <v>0.720487072032893</v>
      </c>
      <c r="K22" s="15" t="n">
        <v>0.34</v>
      </c>
      <c r="L22" s="4" t="n">
        <v>6.74</v>
      </c>
      <c r="M22" s="4" t="n">
        <v>0.27</v>
      </c>
      <c r="N22" s="16"/>
      <c r="R22" s="0" t="n">
        <v>1995</v>
      </c>
      <c r="S22" s="17" t="n">
        <v>0.845819374153539</v>
      </c>
      <c r="T22" s="13" t="n">
        <v>0.92</v>
      </c>
    </row>
    <row r="23" customFormat="false" ht="13.5" hidden="false" customHeight="false" outlineLevel="0" collapsed="false">
      <c r="A23" s="4" t="n">
        <v>1996</v>
      </c>
      <c r="B23" s="4"/>
      <c r="C23" s="4"/>
      <c r="D23" s="4"/>
      <c r="E23" s="4"/>
      <c r="F23" s="14" t="n">
        <v>0.503</v>
      </c>
      <c r="G23" s="14" t="n">
        <v>0.255</v>
      </c>
      <c r="H23" s="14" t="n">
        <v>1.36</v>
      </c>
      <c r="I23" s="14" t="n">
        <v>0.26</v>
      </c>
      <c r="J23" s="14" t="n">
        <v>1.00276745473235</v>
      </c>
      <c r="K23" s="15" t="n">
        <v>0.5</v>
      </c>
      <c r="L23" s="4" t="n">
        <v>6.66</v>
      </c>
      <c r="M23" s="4" t="n">
        <v>0.19</v>
      </c>
      <c r="N23" s="16"/>
      <c r="R23" s="0" t="n">
        <v>1996</v>
      </c>
      <c r="S23" s="17" t="n">
        <v>1.20935205645449</v>
      </c>
      <c r="T23" s="13" t="n">
        <v>0.94</v>
      </c>
    </row>
    <row r="24" customFormat="false" ht="13.5" hidden="false" customHeight="false" outlineLevel="0" collapsed="false">
      <c r="A24" s="4" t="n">
        <v>1997</v>
      </c>
      <c r="B24" s="4"/>
      <c r="C24" s="4"/>
      <c r="D24" s="4"/>
      <c r="E24" s="4"/>
      <c r="F24" s="14" t="n">
        <v>0.451</v>
      </c>
      <c r="G24" s="14" t="n">
        <v>0.193</v>
      </c>
      <c r="H24" s="14" t="n">
        <v>0.51</v>
      </c>
      <c r="I24" s="14" t="n">
        <v>0.26</v>
      </c>
      <c r="J24" s="14" t="n">
        <v>1.40871352890013</v>
      </c>
      <c r="K24" s="15" t="n">
        <v>0.24</v>
      </c>
      <c r="L24" s="4" t="n">
        <v>7.9</v>
      </c>
      <c r="M24" s="4" t="n">
        <v>0.19</v>
      </c>
      <c r="N24" s="16"/>
      <c r="R24" s="0" t="n">
        <v>1997</v>
      </c>
      <c r="S24" s="17" t="n">
        <v>1.4298952170504</v>
      </c>
      <c r="T24" s="13" t="n">
        <v>0.81</v>
      </c>
    </row>
    <row r="25" customFormat="false" ht="13.5" hidden="false" customHeight="false" outlineLevel="0" collapsed="false">
      <c r="A25" s="4" t="n">
        <v>1998</v>
      </c>
      <c r="B25" s="4"/>
      <c r="C25" s="4"/>
      <c r="D25" s="4"/>
      <c r="E25" s="4"/>
      <c r="F25" s="14" t="n">
        <v>0.748</v>
      </c>
      <c r="G25" s="14" t="n">
        <v>0.194</v>
      </c>
      <c r="H25" s="14" t="n">
        <v>2.17</v>
      </c>
      <c r="I25" s="14" t="n">
        <v>0.23</v>
      </c>
      <c r="J25" s="14" t="n">
        <v>1.45441606705147</v>
      </c>
      <c r="K25" s="15" t="n">
        <v>0.31</v>
      </c>
      <c r="L25" s="4" t="n">
        <v>5.42</v>
      </c>
      <c r="M25" s="4" t="n">
        <v>0.23</v>
      </c>
      <c r="N25" s="16"/>
      <c r="R25" s="0" t="n">
        <v>1998</v>
      </c>
      <c r="S25" s="17" t="n">
        <v>1.13906907120964</v>
      </c>
      <c r="T25" s="13" t="n">
        <v>0.87</v>
      </c>
    </row>
    <row r="26" customFormat="false" ht="13.5" hidden="false" customHeight="false" outlineLevel="0" collapsed="false">
      <c r="A26" s="4" t="n">
        <v>1999</v>
      </c>
      <c r="B26" s="4"/>
      <c r="C26" s="4"/>
      <c r="D26" s="4"/>
      <c r="E26" s="4"/>
      <c r="F26" s="14" t="n">
        <v>0.637</v>
      </c>
      <c r="G26" s="14" t="n">
        <v>0.192</v>
      </c>
      <c r="H26" s="14" t="n">
        <v>0.82</v>
      </c>
      <c r="I26" s="14" t="n">
        <v>0.21</v>
      </c>
      <c r="J26" s="14" t="n">
        <v>0.865659840278327</v>
      </c>
      <c r="K26" s="15" t="n">
        <v>0.32</v>
      </c>
      <c r="L26" s="4" t="n">
        <v>5.07</v>
      </c>
      <c r="M26" s="4" t="n">
        <v>0.26</v>
      </c>
      <c r="N26" s="16"/>
      <c r="R26" s="0" t="n">
        <v>1999</v>
      </c>
      <c r="S26" s="17" t="n">
        <v>0.925796564259747</v>
      </c>
      <c r="T26" s="13" t="n">
        <v>0.82</v>
      </c>
    </row>
    <row r="27" customFormat="false" ht="13.5" hidden="false" customHeight="false" outlineLevel="0" collapsed="false">
      <c r="A27" s="4" t="n">
        <v>2000</v>
      </c>
      <c r="B27" s="14" t="n">
        <v>1.21379539624329</v>
      </c>
      <c r="C27" s="14" t="n">
        <v>0.1237</v>
      </c>
      <c r="D27" s="4"/>
      <c r="E27" s="4"/>
      <c r="F27" s="14" t="n">
        <v>0.815</v>
      </c>
      <c r="G27" s="14" t="n">
        <v>0.173</v>
      </c>
      <c r="H27" s="14" t="n">
        <v>0.87</v>
      </c>
      <c r="I27" s="14" t="n">
        <v>0.24</v>
      </c>
      <c r="J27" s="14" t="n">
        <v>1.17213568435202</v>
      </c>
      <c r="K27" s="15" t="n">
        <v>0.22</v>
      </c>
      <c r="L27" s="4"/>
      <c r="M27" s="4"/>
      <c r="N27" s="16"/>
      <c r="R27" s="0" t="n">
        <v>2000</v>
      </c>
      <c r="S27" s="17" t="n">
        <v>1.16815168579371</v>
      </c>
      <c r="T27" s="13" t="n">
        <v>0.79</v>
      </c>
    </row>
    <row r="28" customFormat="false" ht="13.5" hidden="false" customHeight="false" outlineLevel="0" collapsed="false">
      <c r="A28" s="4" t="n">
        <v>2001</v>
      </c>
      <c r="B28" s="14" t="n">
        <v>1.07300329376135</v>
      </c>
      <c r="C28" s="14" t="n">
        <v>0.101</v>
      </c>
      <c r="D28" s="4"/>
      <c r="E28" s="4"/>
      <c r="F28" s="14" t="n">
        <v>0.976</v>
      </c>
      <c r="G28" s="14" t="n">
        <v>0.203</v>
      </c>
      <c r="H28" s="14" t="n">
        <v>1.25</v>
      </c>
      <c r="I28" s="14" t="n">
        <v>0.23</v>
      </c>
      <c r="J28" s="14" t="n">
        <v>1.10761445402072</v>
      </c>
      <c r="K28" s="15" t="n">
        <v>0.3</v>
      </c>
      <c r="L28" s="4"/>
      <c r="M28" s="4"/>
      <c r="N28" s="16"/>
      <c r="R28" s="0" t="n">
        <v>2001</v>
      </c>
      <c r="S28" s="17" t="n">
        <v>1.09059804690284</v>
      </c>
      <c r="T28" s="13" t="n">
        <v>0.85</v>
      </c>
    </row>
    <row r="29" customFormat="false" ht="13.5" hidden="false" customHeight="false" outlineLevel="0" collapsed="false">
      <c r="A29" s="4" t="n">
        <v>2002</v>
      </c>
      <c r="B29" s="14" t="n">
        <v>1.02043741893965</v>
      </c>
      <c r="C29" s="14" t="n">
        <v>0.1</v>
      </c>
      <c r="D29" s="4"/>
      <c r="E29" s="4"/>
      <c r="F29" s="14" t="n">
        <v>0.755</v>
      </c>
      <c r="G29" s="14" t="n">
        <v>0.172</v>
      </c>
      <c r="H29" s="14" t="n">
        <v>0.3</v>
      </c>
      <c r="I29" s="14" t="n">
        <v>0.41</v>
      </c>
      <c r="J29" s="14" t="n">
        <v>1.32537360638887</v>
      </c>
      <c r="K29" s="15" t="n">
        <v>0.22</v>
      </c>
      <c r="L29" s="4"/>
      <c r="M29" s="4"/>
      <c r="N29" s="16"/>
      <c r="R29" s="0" t="n">
        <v>2002</v>
      </c>
      <c r="S29" s="17" t="n">
        <v>1.05666832988809</v>
      </c>
      <c r="T29" s="13" t="n">
        <v>0.81</v>
      </c>
    </row>
    <row r="30" customFormat="false" ht="13.5" hidden="false" customHeight="false" outlineLevel="0" collapsed="false">
      <c r="A30" s="4" t="n">
        <v>2003</v>
      </c>
      <c r="B30" s="14" t="n">
        <v>0.768471294646277</v>
      </c>
      <c r="C30" s="14" t="n">
        <v>0.1013</v>
      </c>
      <c r="D30" s="4"/>
      <c r="E30" s="4"/>
      <c r="F30" s="14" t="n">
        <v>1.179</v>
      </c>
      <c r="G30" s="14" t="n">
        <v>0.223</v>
      </c>
      <c r="H30" s="14" t="n">
        <v>1.12</v>
      </c>
      <c r="I30" s="14" t="n">
        <v>0.22</v>
      </c>
      <c r="J30" s="14" t="n">
        <v>0.957064916581007</v>
      </c>
      <c r="K30" s="15" t="n">
        <v>0.27</v>
      </c>
      <c r="L30" s="4"/>
      <c r="M30" s="4"/>
      <c r="N30" s="16"/>
      <c r="R30" s="0" t="n">
        <v>2003</v>
      </c>
      <c r="S30" s="17" t="n">
        <v>0.780383491339368</v>
      </c>
      <c r="T30" s="13" t="n">
        <v>0.82</v>
      </c>
    </row>
    <row r="31" customFormat="false" ht="13.5" hidden="false" customHeight="false" outlineLevel="0" collapsed="false">
      <c r="A31" s="4" t="n">
        <v>2004</v>
      </c>
      <c r="B31" s="14" t="n">
        <v>0.935456590339704</v>
      </c>
      <c r="C31" s="14" t="n">
        <v>0.1004</v>
      </c>
      <c r="D31" s="4"/>
      <c r="E31" s="4"/>
      <c r="F31" s="14" t="n">
        <v>1.618</v>
      </c>
      <c r="G31" s="14" t="n">
        <v>0.277</v>
      </c>
      <c r="H31" s="14" t="n">
        <v>1.43</v>
      </c>
      <c r="I31" s="14" t="n">
        <v>0.18</v>
      </c>
      <c r="J31" s="14" t="n">
        <v>0.914050763026805</v>
      </c>
      <c r="K31" s="15" t="n">
        <v>0.19</v>
      </c>
      <c r="L31" s="4"/>
      <c r="M31" s="4"/>
      <c r="N31" s="16"/>
      <c r="R31" s="0" t="n">
        <v>2004</v>
      </c>
      <c r="S31" s="17" t="n">
        <v>0.848242925368879</v>
      </c>
      <c r="T31" s="13" t="n">
        <v>0.79</v>
      </c>
    </row>
    <row r="32" customFormat="false" ht="13.5" hidden="false" customHeight="false" outlineLevel="0" collapsed="false">
      <c r="A32" s="4" t="n">
        <v>2005</v>
      </c>
      <c r="B32" s="14" t="n">
        <v>1.02887889016173</v>
      </c>
      <c r="C32" s="14" t="n">
        <v>0.1053</v>
      </c>
      <c r="D32" s="4"/>
      <c r="E32" s="4"/>
      <c r="F32" s="14" t="n">
        <v>0.687</v>
      </c>
      <c r="G32" s="14" t="n">
        <v>0.197</v>
      </c>
      <c r="H32" s="14" t="n">
        <v>1.37</v>
      </c>
      <c r="I32" s="14" t="n">
        <v>0.17</v>
      </c>
      <c r="J32" s="14" t="n">
        <v>0.854906301889776</v>
      </c>
      <c r="K32" s="15" t="n">
        <v>0.18</v>
      </c>
      <c r="L32" s="4"/>
      <c r="M32" s="4"/>
      <c r="N32" s="16"/>
      <c r="R32" s="0" t="n">
        <v>2005</v>
      </c>
      <c r="S32" s="17" t="n">
        <v>0.83854872050752</v>
      </c>
      <c r="T32" s="13" t="n">
        <v>0.81</v>
      </c>
    </row>
    <row r="33" customFormat="false" ht="13.5" hidden="false" customHeight="false" outlineLevel="0" collapsed="false">
      <c r="A33" s="4" t="n">
        <v>2006</v>
      </c>
      <c r="B33" s="14" t="n">
        <v>1.31013047578704</v>
      </c>
      <c r="C33" s="14" t="n">
        <v>0.1073</v>
      </c>
      <c r="D33" s="4"/>
      <c r="E33" s="4"/>
      <c r="F33" s="14" t="n">
        <v>0.886</v>
      </c>
      <c r="G33" s="14" t="n">
        <v>0.176</v>
      </c>
      <c r="H33" s="14" t="n">
        <v>1.98</v>
      </c>
      <c r="I33" s="14" t="n">
        <v>0.18</v>
      </c>
      <c r="J33" s="14" t="n">
        <v>0.653277457104452</v>
      </c>
      <c r="K33" s="15" t="n">
        <v>0.25</v>
      </c>
      <c r="L33" s="4"/>
      <c r="M33" s="4"/>
      <c r="N33" s="16"/>
      <c r="R33" s="0" t="n">
        <v>2006</v>
      </c>
      <c r="S33" s="17" t="n">
        <v>0.719794710955877</v>
      </c>
      <c r="T33" s="13" t="n">
        <v>0.81</v>
      </c>
    </row>
    <row r="34" customFormat="false" ht="13.5" hidden="false" customHeight="false" outlineLevel="0" collapsed="false">
      <c r="A34" s="4" t="n">
        <v>2007</v>
      </c>
      <c r="B34" s="14" t="n">
        <v>1.35541035368173</v>
      </c>
      <c r="C34" s="14" t="n">
        <v>0.101</v>
      </c>
      <c r="D34" s="4"/>
      <c r="E34" s="4"/>
      <c r="F34" s="14" t="n">
        <v>0.947</v>
      </c>
      <c r="G34" s="14" t="n">
        <v>0.178</v>
      </c>
      <c r="H34" s="14" t="n">
        <v>1.08</v>
      </c>
      <c r="I34" s="14" t="n">
        <v>0.17</v>
      </c>
      <c r="J34" s="14" t="n">
        <v>0.438206689333439</v>
      </c>
      <c r="K34" s="15" t="n">
        <v>0.2</v>
      </c>
      <c r="L34" s="4"/>
      <c r="M34" s="4"/>
      <c r="N34" s="16"/>
      <c r="R34" s="0" t="n">
        <v>2007</v>
      </c>
      <c r="S34" s="17" t="n">
        <v>0.608311355050253</v>
      </c>
      <c r="T34" s="13" t="n">
        <v>0.76</v>
      </c>
    </row>
    <row r="35" customFormat="false" ht="13.5" hidden="false" customHeight="false" outlineLevel="0" collapsed="false">
      <c r="A35" s="4" t="n">
        <v>2008</v>
      </c>
      <c r="B35" s="14" t="n">
        <v>1.30025372158782</v>
      </c>
      <c r="C35" s="14" t="n">
        <v>0.101</v>
      </c>
      <c r="D35" s="4"/>
      <c r="E35" s="4"/>
      <c r="F35" s="14" t="n">
        <v>0.958</v>
      </c>
      <c r="G35" s="14" t="n">
        <v>0.127</v>
      </c>
      <c r="H35" s="14" t="n">
        <v>0.94</v>
      </c>
      <c r="I35" s="14" t="n">
        <v>0.16</v>
      </c>
      <c r="J35" s="14" t="n">
        <v>0.610263303550249</v>
      </c>
      <c r="K35" s="15" t="n">
        <v>0.19</v>
      </c>
      <c r="L35" s="4"/>
      <c r="M35" s="4"/>
      <c r="N35" s="16"/>
      <c r="R35" s="0" t="n">
        <v>2008</v>
      </c>
      <c r="S35" s="17" t="n">
        <v>0.581652291681517</v>
      </c>
      <c r="T35" s="13" t="n">
        <v>0.8</v>
      </c>
    </row>
    <row r="36" customFormat="false" ht="13.5" hidden="false" customHeight="false" outlineLevel="0" collapsed="false">
      <c r="A36" s="4" t="n">
        <v>2009</v>
      </c>
      <c r="B36" s="14" t="n">
        <v>1.30329624438576</v>
      </c>
      <c r="C36" s="14" t="n">
        <v>0.1039</v>
      </c>
      <c r="D36" s="4"/>
      <c r="E36" s="4"/>
      <c r="F36" s="14" t="n">
        <v>1.195</v>
      </c>
      <c r="G36" s="14" t="n">
        <v>0.22</v>
      </c>
      <c r="H36" s="14" t="n">
        <v>1.11</v>
      </c>
      <c r="I36" s="14" t="n">
        <v>0.15</v>
      </c>
      <c r="J36" s="14" t="n">
        <v>0.731240610421444</v>
      </c>
      <c r="K36" s="15" t="n">
        <v>0.23</v>
      </c>
      <c r="L36" s="4"/>
      <c r="M36" s="4"/>
      <c r="N36" s="16"/>
      <c r="R36" s="0" t="n">
        <v>2009</v>
      </c>
      <c r="S36" s="17" t="n">
        <v>0.707676954879179</v>
      </c>
      <c r="T36" s="13" t="n">
        <v>0.82</v>
      </c>
    </row>
    <row r="37" customFormat="false" ht="13.5" hidden="false" customHeight="false" outlineLevel="0" collapsed="false">
      <c r="A37" s="4" t="n">
        <v>2010</v>
      </c>
      <c r="B37" s="14" t="n">
        <v>1.07637312764945</v>
      </c>
      <c r="C37" s="14" t="n">
        <v>0.1023</v>
      </c>
      <c r="D37" s="14" t="n">
        <v>0.0945758102712353</v>
      </c>
      <c r="E37" s="14" t="n">
        <v>0.29558381221191</v>
      </c>
      <c r="F37" s="14" t="n">
        <v>1.618</v>
      </c>
      <c r="G37" s="14" t="n">
        <v>0.246</v>
      </c>
      <c r="H37" s="14" t="n">
        <v>0.66</v>
      </c>
      <c r="I37" s="14" t="n">
        <v>0.17</v>
      </c>
      <c r="J37" s="14" t="n">
        <v>0.903297224638254</v>
      </c>
      <c r="K37" s="15" t="n">
        <v>0.28</v>
      </c>
      <c r="L37" s="4"/>
      <c r="M37" s="4"/>
      <c r="N37" s="16"/>
      <c r="R37" s="18" t="n">
        <v>2010</v>
      </c>
      <c r="S37" s="17" t="n">
        <v>0.843395822938199</v>
      </c>
      <c r="T37" s="13" t="n">
        <v>0.79</v>
      </c>
    </row>
    <row r="38" customFormat="false" ht="13.5" hidden="false" customHeight="false" outlineLevel="0" collapsed="false">
      <c r="A38" s="4" t="n">
        <v>2011</v>
      </c>
      <c r="B38" s="14" t="n">
        <v>1.52506691088783</v>
      </c>
      <c r="C38" s="14" t="n">
        <v>0.098</v>
      </c>
      <c r="D38" s="14" t="n">
        <v>0.290240077606092</v>
      </c>
      <c r="E38" s="14" t="n">
        <v>0.112796682502047</v>
      </c>
      <c r="F38" s="14" t="n">
        <v>1.803</v>
      </c>
      <c r="G38" s="14" t="n">
        <v>0.151</v>
      </c>
      <c r="H38" s="14" t="n">
        <v>2.05</v>
      </c>
      <c r="I38" s="14" t="n">
        <v>0.16</v>
      </c>
      <c r="J38" s="14" t="n">
        <v>0.779631533169922</v>
      </c>
      <c r="K38" s="15" t="n">
        <v>0.36</v>
      </c>
      <c r="L38" s="4"/>
      <c r="M38" s="4"/>
      <c r="N38" s="16"/>
      <c r="R38" s="18" t="n">
        <v>2011</v>
      </c>
      <c r="S38" s="17" t="n">
        <v>0.826430964430822</v>
      </c>
      <c r="T38" s="13" t="n">
        <v>0.8</v>
      </c>
    </row>
    <row r="39" customFormat="false" ht="13.5" hidden="false" customHeight="false" outlineLevel="0" collapsed="false">
      <c r="A39" s="4" t="n">
        <v>2012</v>
      </c>
      <c r="B39" s="14" t="n">
        <v>1.85361065242757</v>
      </c>
      <c r="C39" s="14" t="n">
        <v>0.0979</v>
      </c>
      <c r="D39" s="14" t="n">
        <v>0.239329254777713</v>
      </c>
      <c r="E39" s="14" t="n">
        <v>0.114697568461074</v>
      </c>
      <c r="F39" s="14" t="n">
        <v>0.985</v>
      </c>
      <c r="G39" s="14" t="n">
        <v>0.167</v>
      </c>
      <c r="H39" s="14" t="n">
        <v>1.46</v>
      </c>
      <c r="I39" s="14" t="n">
        <v>0.16</v>
      </c>
      <c r="J39" s="14" t="n">
        <v>0.795761840752748</v>
      </c>
      <c r="K39" s="15" t="n">
        <v>0.22</v>
      </c>
      <c r="L39" s="4"/>
      <c r="M39" s="4"/>
      <c r="N39" s="16"/>
      <c r="R39" s="18" t="n">
        <v>2012</v>
      </c>
      <c r="S39" s="17" t="n">
        <v>0.802195452277425</v>
      </c>
      <c r="T39" s="13" t="n">
        <v>0.74</v>
      </c>
    </row>
    <row r="40" customFormat="false" ht="13.5" hidden="false" customHeight="false" outlineLevel="0" collapsed="false">
      <c r="A40" s="4" t="n">
        <v>2013</v>
      </c>
      <c r="B40" s="14" t="n">
        <v>1.166603860785</v>
      </c>
      <c r="C40" s="14" t="n">
        <v>0.1045</v>
      </c>
      <c r="D40" s="14" t="n">
        <v>0.402927065048473</v>
      </c>
      <c r="E40" s="14" t="n">
        <v>0.210871331527252</v>
      </c>
      <c r="F40" s="14" t="n">
        <v>2.249</v>
      </c>
      <c r="G40" s="14" t="n">
        <v>0.138</v>
      </c>
      <c r="H40" s="14" t="n">
        <v>0.61</v>
      </c>
      <c r="I40" s="14" t="n">
        <v>0.16</v>
      </c>
      <c r="J40" s="14" t="n">
        <v>1.05922353127224</v>
      </c>
      <c r="K40" s="15" t="n">
        <v>0.22</v>
      </c>
      <c r="L40" s="4"/>
      <c r="M40" s="4"/>
      <c r="N40" s="16"/>
      <c r="R40" s="18" t="n">
        <v>2013</v>
      </c>
      <c r="S40" s="17" t="n">
        <v>1.01062085679664</v>
      </c>
      <c r="T40" s="13" t="n">
        <v>0.73</v>
      </c>
    </row>
    <row r="41" customFormat="false" ht="13.5" hidden="false" customHeight="false" outlineLevel="0" collapsed="false">
      <c r="A41" s="4" t="n">
        <v>2014</v>
      </c>
      <c r="B41" s="14" t="n">
        <v>0.917367551398866</v>
      </c>
      <c r="C41" s="14" t="n">
        <v>0.1096</v>
      </c>
      <c r="D41" s="14" t="n">
        <v>1.06251171497768</v>
      </c>
      <c r="E41" s="14" t="n">
        <v>0.369955188701172</v>
      </c>
      <c r="F41" s="14" t="n">
        <v>1.648</v>
      </c>
      <c r="G41" s="14" t="n">
        <v>0.129</v>
      </c>
      <c r="H41" s="14" t="n">
        <v>0.58</v>
      </c>
      <c r="I41" s="14" t="n">
        <v>0.16</v>
      </c>
      <c r="J41" s="14" t="n">
        <v>1.0780422234522</v>
      </c>
      <c r="K41" s="15" t="n">
        <v>0.18</v>
      </c>
      <c r="L41" s="4"/>
      <c r="M41" s="4"/>
      <c r="N41" s="16"/>
      <c r="R41" s="18" t="n">
        <v>2014</v>
      </c>
      <c r="S41" s="17" t="n">
        <v>1.13179841756362</v>
      </c>
      <c r="T41" s="13" t="n">
        <v>0.68</v>
      </c>
    </row>
    <row r="42" customFormat="false" ht="13.5" hidden="false" customHeight="false" outlineLevel="0" collapsed="false">
      <c r="A42" s="4" t="n">
        <v>2015</v>
      </c>
      <c r="B42" s="14" t="n">
        <v>0.818830340428566</v>
      </c>
      <c r="C42" s="14" t="n">
        <v>0.1242</v>
      </c>
      <c r="D42" s="14" t="n">
        <v>0.645450697394172</v>
      </c>
      <c r="E42" s="14" t="n">
        <v>0.0265071237462551</v>
      </c>
      <c r="F42" s="14" t="n">
        <v>1.9</v>
      </c>
      <c r="G42" s="14" t="n">
        <v>0.098</v>
      </c>
      <c r="H42" s="14" t="n">
        <v>0.83</v>
      </c>
      <c r="I42" s="14" t="n">
        <v>0.17</v>
      </c>
      <c r="J42" s="14" t="n">
        <v>1.6130307582826</v>
      </c>
      <c r="K42" s="15" t="n">
        <v>0.34</v>
      </c>
      <c r="L42" s="4"/>
      <c r="M42" s="4"/>
      <c r="N42" s="16"/>
      <c r="R42" s="18" t="n">
        <v>2015</v>
      </c>
      <c r="S42" s="17" t="n">
        <v>1.36688288545156</v>
      </c>
      <c r="T42" s="13" t="n">
        <v>0.86</v>
      </c>
    </row>
    <row r="43" customFormat="false" ht="13.5" hidden="false" customHeight="false" outlineLevel="0" collapsed="false">
      <c r="A43" s="4" t="n">
        <v>2016</v>
      </c>
      <c r="B43" s="14" t="n">
        <v>0.620094352946481</v>
      </c>
      <c r="C43" s="14" t="n">
        <v>0.1973</v>
      </c>
      <c r="D43" s="14" t="n">
        <v>0.455852517363247</v>
      </c>
      <c r="E43" s="14" t="n">
        <v>0.0649544805457425</v>
      </c>
      <c r="F43" s="14" t="n">
        <v>1.927</v>
      </c>
      <c r="G43" s="14" t="n">
        <v>0.114</v>
      </c>
      <c r="H43" s="14" t="n">
        <v>1.34</v>
      </c>
      <c r="I43" s="14" t="n">
        <v>0.16</v>
      </c>
      <c r="J43" s="14" t="n">
        <v>1.38989483672017</v>
      </c>
      <c r="K43" s="15" t="n">
        <v>0.29</v>
      </c>
      <c r="L43" s="4"/>
      <c r="M43" s="4"/>
      <c r="N43" s="16"/>
      <c r="R43" s="18" t="n">
        <v>2016</v>
      </c>
      <c r="S43" s="17" t="n">
        <v>1.21904626131585</v>
      </c>
      <c r="T43" s="13" t="n">
        <v>0.82</v>
      </c>
    </row>
    <row r="44" customFormat="false" ht="13.5" hidden="false" customHeight="false" outlineLevel="0" collapsed="false">
      <c r="A44" s="4" t="n">
        <v>2017</v>
      </c>
      <c r="B44" s="14" t="n">
        <v>0.441656917932159</v>
      </c>
      <c r="C44" s="14" t="n">
        <v>0.1083</v>
      </c>
      <c r="D44" s="19" t="n">
        <v>2.1121725888029</v>
      </c>
      <c r="E44" s="19" t="n">
        <v>0.0857882507352827</v>
      </c>
      <c r="F44" s="14" t="n">
        <v>2.369</v>
      </c>
      <c r="G44" s="14" t="n">
        <v>0.127</v>
      </c>
      <c r="H44" s="14" t="n">
        <v>0.87</v>
      </c>
      <c r="I44" s="14" t="n">
        <v>0.18</v>
      </c>
      <c r="J44" s="14" t="n">
        <v>1.20977306871195</v>
      </c>
      <c r="K44" s="15" t="n">
        <v>0.25</v>
      </c>
      <c r="L44" s="4"/>
      <c r="M44" s="4"/>
      <c r="N44" s="16"/>
      <c r="R44" s="18" t="n">
        <v>2017</v>
      </c>
      <c r="S44" s="17" t="n">
        <v>1.16572813457837</v>
      </c>
      <c r="T44" s="13" t="n">
        <v>0.76</v>
      </c>
    </row>
    <row r="45" customFormat="false" ht="13.5" hidden="false" customHeight="false" outlineLevel="0" collapsed="false">
      <c r="A45" s="4" t="n">
        <v>2018</v>
      </c>
      <c r="B45" s="14" t="n">
        <v>0.488057989315488</v>
      </c>
      <c r="C45" s="14" t="n">
        <v>0.1086</v>
      </c>
      <c r="D45" s="19" t="n">
        <v>1.84171483742156</v>
      </c>
      <c r="E45" s="19" t="n">
        <v>0.0228103208232929</v>
      </c>
      <c r="F45" s="14" t="n">
        <v>1.344</v>
      </c>
      <c r="G45" s="14" t="n">
        <v>0.148</v>
      </c>
      <c r="H45" s="14" t="n">
        <v>0.62</v>
      </c>
      <c r="I45" s="14" t="n">
        <v>0.19</v>
      </c>
      <c r="J45" s="14" t="n">
        <v>1.06460030046651</v>
      </c>
      <c r="K45" s="15" t="n">
        <v>0.29</v>
      </c>
      <c r="L45" s="4"/>
      <c r="M45" s="4"/>
      <c r="N45" s="16"/>
      <c r="R45" s="18" t="n">
        <v>2018</v>
      </c>
      <c r="S45" s="17" t="n">
        <v>0.957302730059163</v>
      </c>
      <c r="T45" s="13" t="n">
        <v>0.81</v>
      </c>
    </row>
    <row r="46" customFormat="false" ht="13.5" hidden="false" customHeight="false" outlineLevel="0" collapsed="false">
      <c r="A46" s="4" t="n">
        <v>2019</v>
      </c>
      <c r="B46" s="14" t="n">
        <v>0.519706708263746</v>
      </c>
      <c r="C46" s="14" t="n">
        <v>0.1117</v>
      </c>
      <c r="D46" s="19" t="n">
        <v>2.14831462860241</v>
      </c>
      <c r="E46" s="19" t="n">
        <v>0.0415759920193624</v>
      </c>
      <c r="F46" s="14" t="n">
        <v>1.183</v>
      </c>
      <c r="G46" s="14" t="n">
        <v>0.12</v>
      </c>
      <c r="H46" s="14" t="n">
        <v>0.84</v>
      </c>
      <c r="I46" s="14" t="n">
        <v>0.21</v>
      </c>
      <c r="J46" s="14" t="n">
        <v>1.20977306871195</v>
      </c>
      <c r="K46" s="15" t="n">
        <v>0.21</v>
      </c>
      <c r="L46" s="4"/>
      <c r="M46" s="4"/>
      <c r="N46" s="16"/>
      <c r="R46" s="18" t="n">
        <v>2019</v>
      </c>
      <c r="S46" s="17" t="n">
        <v>0.945184973982465</v>
      </c>
      <c r="T46" s="13" t="n">
        <v>0.87</v>
      </c>
    </row>
    <row r="47" customFormat="false" ht="13.5" hidden="false" customHeight="false" outlineLevel="0" collapsed="false">
      <c r="A47" s="4" t="n">
        <v>2020</v>
      </c>
      <c r="B47" s="14" t="n">
        <v>0.678923608020319</v>
      </c>
      <c r="C47" s="14" t="n">
        <v>0.1028</v>
      </c>
      <c r="D47" s="19" t="n">
        <v>1.70691080773453</v>
      </c>
      <c r="E47" s="19" t="n">
        <v>0.0774044375208773</v>
      </c>
      <c r="F47" s="4"/>
      <c r="G47" s="4"/>
      <c r="H47" s="14" t="n">
        <v>0.43</v>
      </c>
      <c r="I47" s="14" t="n">
        <v>0.28</v>
      </c>
      <c r="J47" s="14" t="n">
        <v>1.0565351466751</v>
      </c>
      <c r="K47" s="15" t="n">
        <v>0.82</v>
      </c>
      <c r="L47" s="4"/>
      <c r="M47" s="4"/>
      <c r="N47" s="16"/>
      <c r="R47" s="18" t="n">
        <v>2020</v>
      </c>
      <c r="S47" s="17" t="n">
        <v>0.947608525197805</v>
      </c>
      <c r="T47" s="13" t="n">
        <v>0.82</v>
      </c>
    </row>
    <row r="48" customFormat="false" ht="13.5" hidden="false" customHeight="false" outlineLevel="0" collapsed="false">
      <c r="A48" s="11" t="n">
        <v>2021</v>
      </c>
      <c r="B48" s="20" t="n">
        <v>0.584574300410155</v>
      </c>
      <c r="C48" s="20" t="n">
        <v>0.1076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R48" s="0" t="n">
        <v>2021</v>
      </c>
    </row>
    <row r="53" customFormat="false" ht="12.75" hidden="false" customHeight="false" outlineLevel="0" collapsed="false">
      <c r="A53" s="0" t="s">
        <v>25</v>
      </c>
      <c r="B53" s="21" t="n">
        <f aca="false">AVERAGE(B37:B47)</f>
        <v>0.918753820005044</v>
      </c>
      <c r="D53" s="21" t="n">
        <f aca="false">AVERAGE(D37:D47)</f>
        <v>1</v>
      </c>
      <c r="F53" s="21" t="n">
        <f aca="false">AVERAGE(F37:F47)</f>
        <v>1.7026</v>
      </c>
      <c r="H53" s="21" t="n">
        <f aca="false">AVERAGE(H37:H47)</f>
        <v>0.935454545454545</v>
      </c>
      <c r="J53" s="21" t="n">
        <f aca="false">AVERAGE(J37:J47)</f>
        <v>1.10541486662306</v>
      </c>
      <c r="S53" s="21" t="n">
        <f aca="false">AVERAGE(S37:S47)</f>
        <v>1.01965409314472</v>
      </c>
    </row>
    <row r="58" customFormat="false" ht="12.75" hidden="false" customHeight="false" outlineLevel="0" collapsed="false">
      <c r="A58" s="0" t="s">
        <v>19</v>
      </c>
      <c r="B58" s="0" t="s">
        <v>1</v>
      </c>
      <c r="C58" s="0" t="s">
        <v>2</v>
      </c>
      <c r="D58" s="0" t="s">
        <v>5</v>
      </c>
      <c r="E58" s="0" t="s">
        <v>26</v>
      </c>
      <c r="F58" s="0" t="s">
        <v>27</v>
      </c>
      <c r="P58" s="0" t="s">
        <v>19</v>
      </c>
      <c r="Q58" s="0" t="s">
        <v>28</v>
      </c>
      <c r="R58" s="0" t="s">
        <v>29</v>
      </c>
    </row>
    <row r="59" customFormat="false" ht="12.75" hidden="false" customHeight="false" outlineLevel="0" collapsed="false">
      <c r="A59" s="0" t="n">
        <v>1981</v>
      </c>
      <c r="P59" s="0" t="n">
        <v>1987</v>
      </c>
      <c r="Q59" s="0" t="n">
        <f aca="false">S14/$S$53</f>
        <v>0.972126188418323</v>
      </c>
      <c r="R59" s="0" t="n">
        <f aca="false">J14/$J$53</f>
        <v>0.819588768516471</v>
      </c>
    </row>
    <row r="60" customFormat="false" ht="12.75" hidden="false" customHeight="false" outlineLevel="0" collapsed="false">
      <c r="A60" s="0" t="n">
        <v>1982</v>
      </c>
      <c r="E60" s="0" t="n">
        <f aca="false">F9/$F$53</f>
        <v>1.05426994009162</v>
      </c>
      <c r="P60" s="0" t="n">
        <v>1988</v>
      </c>
      <c r="Q60" s="0" t="n">
        <f aca="false">S15/$S$53</f>
        <v>0.88180639585134</v>
      </c>
      <c r="R60" s="0" t="n">
        <f aca="false">J15/$J$53</f>
        <v>0.705284103471147</v>
      </c>
    </row>
    <row r="61" customFormat="false" ht="12.75" hidden="false" customHeight="false" outlineLevel="0" collapsed="false">
      <c r="A61" s="0" t="n">
        <v>1983</v>
      </c>
      <c r="E61" s="0" t="n">
        <f aca="false">F10/$F$53</f>
        <v>0.300716551157054</v>
      </c>
      <c r="P61" s="0" t="n">
        <v>1989</v>
      </c>
      <c r="Q61" s="0" t="n">
        <f aca="false">S16/$S$53</f>
        <v>1.03630077787381</v>
      </c>
      <c r="R61" s="0" t="n">
        <f aca="false">J16/$J$53</f>
        <v>0.802564669467168</v>
      </c>
    </row>
    <row r="62" customFormat="false" ht="12.75" hidden="false" customHeight="false" outlineLevel="0" collapsed="false">
      <c r="A62" s="0" t="n">
        <v>1984</v>
      </c>
      <c r="E62" s="0" t="n">
        <f aca="false">F11/$F$53</f>
        <v>0.307764595324797</v>
      </c>
      <c r="P62" s="0" t="n">
        <v>1990</v>
      </c>
      <c r="Q62" s="0" t="n">
        <f aca="false">S17/$S$53</f>
        <v>1.04818496110631</v>
      </c>
      <c r="R62" s="0" t="n">
        <f aca="false">J17/$J$53</f>
        <v>0.836612867565775</v>
      </c>
    </row>
    <row r="63" customFormat="false" ht="12.75" hidden="false" customHeight="false" outlineLevel="0" collapsed="false">
      <c r="A63" s="0" t="n">
        <v>1985</v>
      </c>
      <c r="E63" s="0" t="n">
        <f aca="false">F12/$F$53</f>
        <v>0.0182074474333373</v>
      </c>
      <c r="P63" s="0" t="n">
        <v>1991</v>
      </c>
      <c r="Q63" s="0" t="n">
        <f aca="false">S18/$S$53</f>
        <v>1.27398444252377</v>
      </c>
      <c r="R63" s="0" t="n">
        <f aca="false">J18/$J$53</f>
        <v>1.02387795710811</v>
      </c>
    </row>
    <row r="64" customFormat="false" ht="12.75" hidden="false" customHeight="false" outlineLevel="0" collapsed="false">
      <c r="A64" s="0" t="n">
        <v>1986</v>
      </c>
      <c r="E64" s="0" t="n">
        <f aca="false">F13/$F$53</f>
        <v>0.197932573710795</v>
      </c>
      <c r="P64" s="0" t="n">
        <v>1992</v>
      </c>
      <c r="Q64" s="0" t="n">
        <f aca="false">S19/$S$53</f>
        <v>1.15751944684529</v>
      </c>
      <c r="R64" s="0" t="n">
        <f aca="false">J19/$J$53</f>
        <v>0.897413221313287</v>
      </c>
    </row>
    <row r="65" customFormat="false" ht="12.75" hidden="false" customHeight="false" outlineLevel="0" collapsed="false">
      <c r="A65" s="0" t="n">
        <v>1987</v>
      </c>
      <c r="D65" s="0" t="n">
        <f aca="false">J14/$J$53</f>
        <v>0.819588768516471</v>
      </c>
      <c r="E65" s="0" t="n">
        <f aca="false">F14/$F$53</f>
        <v>0.0834018559849642</v>
      </c>
      <c r="P65" s="0" t="n">
        <v>1993</v>
      </c>
      <c r="Q65" s="0" t="n">
        <f aca="false">S20/$S$53</f>
        <v>1.14563526361279</v>
      </c>
      <c r="R65" s="0" t="n">
        <f aca="false">J20/$J$53</f>
        <v>0.9582135750608</v>
      </c>
    </row>
    <row r="66" customFormat="false" ht="12.75" hidden="false" customHeight="false" outlineLevel="0" collapsed="false">
      <c r="A66" s="0" t="n">
        <v>1988</v>
      </c>
      <c r="D66" s="0" t="n">
        <f aca="false">J15/$J$53</f>
        <v>0.705284103471147</v>
      </c>
      <c r="E66" s="0" t="n">
        <f aca="false">F15/$F$53</f>
        <v>0.103371314460237</v>
      </c>
      <c r="P66" s="0" t="n">
        <v>1994</v>
      </c>
      <c r="Q66" s="0" t="n">
        <f aca="false">S21/$S$53</f>
        <v>1.14801210025929</v>
      </c>
      <c r="R66" s="0" t="n">
        <f aca="false">J21/$J$53</f>
        <v>0.853636966615078</v>
      </c>
    </row>
    <row r="67" customFormat="false" ht="12.75" hidden="false" customHeight="false" outlineLevel="0" collapsed="false">
      <c r="A67" s="0" t="n">
        <v>1989</v>
      </c>
      <c r="D67" s="0" t="n">
        <f aca="false">J16/$J$53</f>
        <v>0.802564669467168</v>
      </c>
      <c r="E67" s="0" t="n">
        <f aca="false">F16/$F$53</f>
        <v>0.489251732644191</v>
      </c>
      <c r="P67" s="0" t="n">
        <v>1995</v>
      </c>
      <c r="Q67" s="0" t="n">
        <f aca="false">S22/$S$53</f>
        <v>0.829515989628349</v>
      </c>
      <c r="R67" s="0" t="n">
        <f aca="false">J22/$J$53</f>
        <v>0.651779792173336</v>
      </c>
    </row>
    <row r="68" customFormat="false" ht="12.75" hidden="false" customHeight="false" outlineLevel="0" collapsed="false">
      <c r="A68" s="0" t="n">
        <v>1990</v>
      </c>
      <c r="D68" s="0" t="n">
        <f aca="false">J17/$J$53</f>
        <v>0.836612867565775</v>
      </c>
      <c r="E68" s="0" t="n">
        <f aca="false">F17/$F$53</f>
        <v>0.389404440267826</v>
      </c>
      <c r="P68" s="0" t="n">
        <v>1996</v>
      </c>
      <c r="Q68" s="0" t="n">
        <f aca="false">S23/$S$53</f>
        <v>1.18604148660328</v>
      </c>
      <c r="R68" s="0" t="n">
        <f aca="false">J23/$J$53</f>
        <v>0.90714127791289</v>
      </c>
    </row>
    <row r="69" customFormat="false" ht="12.75" hidden="false" customHeight="false" outlineLevel="0" collapsed="false">
      <c r="A69" s="0" t="n">
        <v>1991</v>
      </c>
      <c r="D69" s="0" t="n">
        <f aca="false">J18/$J$53</f>
        <v>1.02387795710811</v>
      </c>
      <c r="E69" s="0" t="n">
        <f aca="false">F18/$F$53</f>
        <v>0.389991777281804</v>
      </c>
      <c r="P69" s="0" t="n">
        <v>1997</v>
      </c>
      <c r="Q69" s="0" t="n">
        <f aca="false">S24/$S$53</f>
        <v>1.40233362143475</v>
      </c>
      <c r="R69" s="0" t="n">
        <f aca="false">J24/$J$53</f>
        <v>1.27437541454787</v>
      </c>
    </row>
    <row r="70" customFormat="false" ht="12.75" hidden="false" customHeight="false" outlineLevel="0" collapsed="false">
      <c r="A70" s="0" t="n">
        <v>1992</v>
      </c>
      <c r="D70" s="0" t="n">
        <f aca="false">J19/$J$53</f>
        <v>0.897413221313287</v>
      </c>
      <c r="E70" s="0" t="n">
        <f aca="false">F19/$F$53</f>
        <v>0.27252437448608</v>
      </c>
      <c r="P70" s="0" t="n">
        <v>1998</v>
      </c>
      <c r="Q70" s="0" t="n">
        <f aca="false">S25/$S$53</f>
        <v>1.1171132238548</v>
      </c>
      <c r="R70" s="0" t="n">
        <f aca="false">J25/$J$53</f>
        <v>1.31571965509618</v>
      </c>
    </row>
    <row r="71" customFormat="false" ht="12.75" hidden="false" customHeight="false" outlineLevel="0" collapsed="false">
      <c r="A71" s="0" t="n">
        <v>1993</v>
      </c>
      <c r="D71" s="0" t="n">
        <f aca="false">J20/$J$53</f>
        <v>0.9582135750608</v>
      </c>
      <c r="E71" s="0" t="n">
        <f aca="false">F20/$F$53</f>
        <v>0.585575002936685</v>
      </c>
      <c r="F71" s="0" t="n">
        <f aca="false">H20/$H$53</f>
        <v>0.416909620991254</v>
      </c>
      <c r="P71" s="0" t="n">
        <v>1999</v>
      </c>
      <c r="Q71" s="0" t="n">
        <f aca="false">S26/$S$53</f>
        <v>0.907951598962835</v>
      </c>
      <c r="R71" s="0" t="n">
        <f aca="false">J26/$J$53</f>
        <v>0.783108556267964</v>
      </c>
    </row>
    <row r="72" customFormat="false" ht="12.75" hidden="false" customHeight="false" outlineLevel="0" collapsed="false">
      <c r="A72" s="0" t="n">
        <v>1994</v>
      </c>
      <c r="D72" s="0" t="n">
        <f aca="false">J21/$J$53</f>
        <v>0.853636966615078</v>
      </c>
      <c r="E72" s="0" t="n">
        <f aca="false">F21/$F$53</f>
        <v>0.492188417714084</v>
      </c>
      <c r="F72" s="0" t="n">
        <f aca="false">H21/$H$53</f>
        <v>0.694849368318756</v>
      </c>
      <c r="P72" s="0" t="n">
        <v>2000</v>
      </c>
      <c r="Q72" s="0" t="n">
        <f aca="false">S27/$S$53</f>
        <v>1.14563526361279</v>
      </c>
      <c r="R72" s="0" t="n">
        <f aca="false">J27/$J$53</f>
        <v>1.06035816935662</v>
      </c>
    </row>
    <row r="73" customFormat="false" ht="12.75" hidden="false" customHeight="false" outlineLevel="0" collapsed="false">
      <c r="A73" s="0" t="n">
        <v>1995</v>
      </c>
      <c r="D73" s="0" t="n">
        <f aca="false">J22/$J$53</f>
        <v>0.651779792173336</v>
      </c>
      <c r="E73" s="0" t="n">
        <f aca="false">F22/$F$53</f>
        <v>0.378245037002232</v>
      </c>
      <c r="F73" s="0" t="n">
        <f aca="false">H22/$H$53</f>
        <v>0.374149659863946</v>
      </c>
      <c r="P73" s="0" t="n">
        <v>2001</v>
      </c>
      <c r="Q73" s="0" t="n">
        <f aca="false">S28/$S$53</f>
        <v>1.06957649092481</v>
      </c>
      <c r="R73" s="0" t="n">
        <f aca="false">J28/$J$53</f>
        <v>1.00198982975901</v>
      </c>
    </row>
    <row r="74" customFormat="false" ht="12.75" hidden="false" customHeight="false" outlineLevel="0" collapsed="false">
      <c r="A74" s="0" t="n">
        <v>1996</v>
      </c>
      <c r="D74" s="0" t="n">
        <f aca="false">J23/$J$53</f>
        <v>0.90714127791289</v>
      </c>
      <c r="E74" s="0" t="n">
        <f aca="false">F23/$F$53</f>
        <v>0.295430518031246</v>
      </c>
      <c r="F74" s="0" t="n">
        <f aca="false">H23/$H$53</f>
        <v>1.45383867832847</v>
      </c>
      <c r="P74" s="0" t="n">
        <v>2002</v>
      </c>
      <c r="Q74" s="0" t="n">
        <f aca="false">S29/$S$53</f>
        <v>1.03630077787381</v>
      </c>
      <c r="R74" s="0" t="n">
        <f aca="false">J29/$J$53</f>
        <v>1.19898297590095</v>
      </c>
    </row>
    <row r="75" customFormat="false" ht="12.75" hidden="false" customHeight="false" outlineLevel="0" collapsed="false">
      <c r="A75" s="0" t="n">
        <v>1997</v>
      </c>
      <c r="D75" s="0" t="n">
        <f aca="false">J24/$J$53</f>
        <v>1.27437541454787</v>
      </c>
      <c r="E75" s="0" t="n">
        <f aca="false">F24/$F$53</f>
        <v>0.264888993304358</v>
      </c>
      <c r="F75" s="0" t="n">
        <f aca="false">H24/$H$53</f>
        <v>0.545189504373178</v>
      </c>
      <c r="P75" s="0" t="n">
        <v>2003</v>
      </c>
      <c r="Q75" s="0" t="n">
        <f aca="false">S30/$S$53</f>
        <v>0.765341400172861</v>
      </c>
      <c r="R75" s="0" t="n">
        <f aca="false">J30/$J$53</f>
        <v>0.865797037364581</v>
      </c>
    </row>
    <row r="76" customFormat="false" ht="12.75" hidden="false" customHeight="false" outlineLevel="0" collapsed="false">
      <c r="A76" s="0" t="n">
        <v>1998</v>
      </c>
      <c r="D76" s="0" t="n">
        <f aca="false">J25/$J$53</f>
        <v>1.31571965509618</v>
      </c>
      <c r="E76" s="0" t="n">
        <f aca="false">F25/$F$53</f>
        <v>0.439328086456009</v>
      </c>
      <c r="F76" s="0" t="n">
        <f aca="false">H25/$H$53</f>
        <v>2.31972789115646</v>
      </c>
      <c r="P76" s="0" t="n">
        <v>2004</v>
      </c>
      <c r="Q76" s="0" t="n">
        <f aca="false">S31/$S$53</f>
        <v>0.831892826274849</v>
      </c>
      <c r="R76" s="0" t="n">
        <f aca="false">J31/$J$53</f>
        <v>0.826884810966173</v>
      </c>
    </row>
    <row r="77" customFormat="false" ht="12.75" hidden="false" customHeight="false" outlineLevel="0" collapsed="false">
      <c r="A77" s="0" t="n">
        <v>1999</v>
      </c>
      <c r="D77" s="0" t="n">
        <f aca="false">J26/$J$53</f>
        <v>0.783108556267964</v>
      </c>
      <c r="E77" s="0" t="n">
        <f aca="false">F26/$F$53</f>
        <v>0.374133677904382</v>
      </c>
      <c r="F77" s="0" t="n">
        <f aca="false">H26/$H$53</f>
        <v>0.876579203109815</v>
      </c>
      <c r="P77" s="0" t="n">
        <v>2005</v>
      </c>
      <c r="Q77" s="0" t="n">
        <f aca="false">S32/$S$53</f>
        <v>0.822385479688851</v>
      </c>
      <c r="R77" s="0" t="n">
        <f aca="false">J32/$J$53</f>
        <v>0.773380499668362</v>
      </c>
    </row>
    <row r="78" customFormat="false" ht="12.75" hidden="false" customHeight="false" outlineLevel="0" collapsed="false">
      <c r="A78" s="0" t="n">
        <v>2000</v>
      </c>
      <c r="B78" s="0" t="n">
        <f aca="false">B27/$B$53</f>
        <v>1.3211323532093</v>
      </c>
      <c r="D78" s="0" t="n">
        <f aca="false">J27/$J$53</f>
        <v>1.06035816935662</v>
      </c>
      <c r="E78" s="0" t="n">
        <f aca="false">F27/$F$53</f>
        <v>0.478679666392576</v>
      </c>
      <c r="F78" s="0" t="n">
        <f aca="false">H27/$H$53</f>
        <v>0.93002915451895</v>
      </c>
      <c r="P78" s="0" t="n">
        <v>2006</v>
      </c>
      <c r="Q78" s="0" t="n">
        <f aca="false">S33/$S$53</f>
        <v>0.705920484010372</v>
      </c>
      <c r="R78" s="0" t="n">
        <f aca="false">J33/$J$53</f>
        <v>0.590979438425824</v>
      </c>
    </row>
    <row r="79" customFormat="false" ht="12.75" hidden="false" customHeight="false" outlineLevel="0" collapsed="false">
      <c r="A79" s="0" t="n">
        <v>2001</v>
      </c>
      <c r="B79" s="0" t="n">
        <f aca="false">B28/$B$53</f>
        <v>1.16788988562296</v>
      </c>
      <c r="D79" s="0" t="n">
        <f aca="false">J28/$J$53</f>
        <v>1.00198982975901</v>
      </c>
      <c r="E79" s="0" t="n">
        <f aca="false">F28/$F$53</f>
        <v>0.573240925643134</v>
      </c>
      <c r="F79" s="0" t="n">
        <f aca="false">H28/$H$53</f>
        <v>1.33624878522838</v>
      </c>
      <c r="P79" s="0" t="n">
        <v>2007</v>
      </c>
      <c r="Q79" s="0" t="n">
        <f aca="false">S34/$S$53</f>
        <v>0.596585998271392</v>
      </c>
      <c r="R79" s="0" t="n">
        <f aca="false">J34/$J$53</f>
        <v>0.396418306433783</v>
      </c>
    </row>
    <row r="80" customFormat="false" ht="12.75" hidden="false" customHeight="false" outlineLevel="0" collapsed="false">
      <c r="A80" s="0" t="n">
        <v>2002</v>
      </c>
      <c r="B80" s="0" t="n">
        <f aca="false">B29/$B$53</f>
        <v>1.11067556588124</v>
      </c>
      <c r="D80" s="0" t="n">
        <f aca="false">J29/$J$53</f>
        <v>1.19898297590095</v>
      </c>
      <c r="E80" s="0" t="n">
        <f aca="false">F29/$F$53</f>
        <v>0.443439445553859</v>
      </c>
      <c r="F80" s="0" t="n">
        <f aca="false">H29/$H$53</f>
        <v>0.32069970845481</v>
      </c>
      <c r="P80" s="0" t="n">
        <v>2008</v>
      </c>
      <c r="Q80" s="0" t="n">
        <f aca="false">S35/$S$53</f>
        <v>0.570440795159896</v>
      </c>
      <c r="R80" s="0" t="n">
        <f aca="false">J35/$J$53</f>
        <v>0.552067212027415</v>
      </c>
    </row>
    <row r="81" customFormat="false" ht="12.75" hidden="false" customHeight="false" outlineLevel="0" collapsed="false">
      <c r="A81" s="0" t="n">
        <v>2003</v>
      </c>
      <c r="B81" s="0" t="n">
        <f aca="false">B30/$B$53</f>
        <v>0.836427863387885</v>
      </c>
      <c r="D81" s="0" t="n">
        <f aca="false">J30/$J$53</f>
        <v>0.865797037364581</v>
      </c>
      <c r="E81" s="0" t="n">
        <f aca="false">F30/$F$53</f>
        <v>0.692470339480794</v>
      </c>
      <c r="F81" s="0" t="n">
        <f aca="false">H30/$H$53</f>
        <v>1.19727891156463</v>
      </c>
      <c r="P81" s="0" t="n">
        <v>2009</v>
      </c>
      <c r="Q81" s="0" t="n">
        <f aca="false">S36/$S$53</f>
        <v>0.694036300777874</v>
      </c>
      <c r="R81" s="0" t="n">
        <f aca="false">J36/$J$53</f>
        <v>0.661507848772938</v>
      </c>
    </row>
    <row r="82" customFormat="false" ht="12.75" hidden="false" customHeight="false" outlineLevel="0" collapsed="false">
      <c r="A82" s="0" t="n">
        <v>2004</v>
      </c>
      <c r="B82" s="0" t="n">
        <f aca="false">B31/$B$53</f>
        <v>1.01817981049001</v>
      </c>
      <c r="D82" s="0" t="n">
        <f aca="false">J31/$J$53</f>
        <v>0.826884810966173</v>
      </c>
      <c r="E82" s="0" t="n">
        <f aca="false">F31/$F$53</f>
        <v>0.950311288617409</v>
      </c>
      <c r="F82" s="0" t="n">
        <f aca="false">H31/$H$53</f>
        <v>1.52866861030126</v>
      </c>
      <c r="P82" s="18" t="n">
        <v>2010</v>
      </c>
      <c r="Q82" s="0" t="n">
        <f aca="false">S37/$S$53</f>
        <v>0.82713915298185</v>
      </c>
      <c r="R82" s="0" t="n">
        <f aca="false">J37/$J$53</f>
        <v>0.817156754366571</v>
      </c>
    </row>
    <row r="83" customFormat="false" ht="12.75" hidden="false" customHeight="false" outlineLevel="0" collapsed="false">
      <c r="A83" s="0" t="n">
        <v>2005</v>
      </c>
      <c r="B83" s="0" t="n">
        <f aca="false">B32/$B$53</f>
        <v>1.11986352356726</v>
      </c>
      <c r="D83" s="0" t="n">
        <f aca="false">J32/$J$53</f>
        <v>0.773380499668362</v>
      </c>
      <c r="E83" s="0" t="n">
        <f aca="false">F32/$F$53</f>
        <v>0.403500528603313</v>
      </c>
      <c r="F83" s="0" t="n">
        <f aca="false">H32/$H$53</f>
        <v>1.4645286686103</v>
      </c>
      <c r="P83" s="18" t="n">
        <v>2011</v>
      </c>
      <c r="Q83" s="0" t="n">
        <f aca="false">S38/$S$53</f>
        <v>0.810501296456353</v>
      </c>
      <c r="R83" s="0" t="n">
        <f aca="false">J38/$J$53</f>
        <v>0.705284103471147</v>
      </c>
    </row>
    <row r="84" customFormat="false" ht="12.75" hidden="false" customHeight="false" outlineLevel="0" collapsed="false">
      <c r="A84" s="0" t="n">
        <v>2006</v>
      </c>
      <c r="B84" s="0" t="n">
        <f aca="false">B33/$B$53</f>
        <v>1.42598642559096</v>
      </c>
      <c r="D84" s="0" t="n">
        <f aca="false">J33/$J$53</f>
        <v>0.590979438425824</v>
      </c>
      <c r="E84" s="0" t="n">
        <f aca="false">F33/$F$53</f>
        <v>0.520380594385058</v>
      </c>
      <c r="F84" s="0" t="n">
        <f aca="false">H33/$H$53</f>
        <v>2.11661807580175</v>
      </c>
      <c r="P84" s="18" t="n">
        <v>2012</v>
      </c>
      <c r="Q84" s="0" t="n">
        <f aca="false">S39/$S$53</f>
        <v>0.786732929991357</v>
      </c>
      <c r="R84" s="0" t="n">
        <f aca="false">J39/$J$53</f>
        <v>0.71987618837055</v>
      </c>
    </row>
    <row r="85" customFormat="false" ht="12.75" hidden="false" customHeight="false" outlineLevel="0" collapsed="false">
      <c r="A85" s="0" t="n">
        <v>2007</v>
      </c>
      <c r="B85" s="0" t="n">
        <f aca="false">B34/$B$53</f>
        <v>1.47527044151424</v>
      </c>
      <c r="D85" s="0" t="n">
        <f aca="false">J34/$J$53</f>
        <v>0.396418306433783</v>
      </c>
      <c r="E85" s="0" t="n">
        <f aca="false">F34/$F$53</f>
        <v>0.556208152237754</v>
      </c>
      <c r="F85" s="0" t="n">
        <f aca="false">H34/$H$53</f>
        <v>1.15451895043732</v>
      </c>
      <c r="P85" s="18" t="n">
        <v>2013</v>
      </c>
      <c r="Q85" s="0" t="n">
        <f aca="false">S40/$S$53</f>
        <v>0.99114088159032</v>
      </c>
      <c r="R85" s="0" t="n">
        <f aca="false">J40/$J$53</f>
        <v>0.9582135750608</v>
      </c>
    </row>
    <row r="86" customFormat="false" ht="12.75" hidden="false" customHeight="false" outlineLevel="0" collapsed="false">
      <c r="A86" s="0" t="n">
        <v>2008</v>
      </c>
      <c r="B86" s="0" t="n">
        <f aca="false">B35/$B$53</f>
        <v>1.41523626163609</v>
      </c>
      <c r="D86" s="0" t="n">
        <f aca="false">J35/$J$53</f>
        <v>0.552067212027415</v>
      </c>
      <c r="E86" s="0" t="n">
        <f aca="false">F35/$F$53</f>
        <v>0.562668859391519</v>
      </c>
      <c r="F86" s="0" t="n">
        <f aca="false">H35/$H$53</f>
        <v>1.00485908649174</v>
      </c>
      <c r="P86" s="18" t="n">
        <v>2014</v>
      </c>
      <c r="Q86" s="0" t="n">
        <f aca="false">S41/$S$53</f>
        <v>1.1099827139153</v>
      </c>
      <c r="R86" s="0" t="n">
        <f aca="false">J41/$J$53</f>
        <v>0.975237674110104</v>
      </c>
    </row>
    <row r="87" customFormat="false" ht="12.75" hidden="false" customHeight="false" outlineLevel="0" collapsed="false">
      <c r="A87" s="0" t="n">
        <v>2009</v>
      </c>
      <c r="B87" s="0" t="n">
        <f aca="false">B36/$B$53</f>
        <v>1.41854783730706</v>
      </c>
      <c r="D87" s="0" t="n">
        <f aca="false">J36/$J$53</f>
        <v>0.661507848772938</v>
      </c>
      <c r="E87" s="0" t="n">
        <f aca="false">F36/$F$53</f>
        <v>0.701867731704452</v>
      </c>
      <c r="F87" s="0" t="n">
        <f aca="false">H36/$H$53</f>
        <v>1.1865889212828</v>
      </c>
      <c r="P87" s="18" t="n">
        <v>2015</v>
      </c>
      <c r="Q87" s="0" t="n">
        <f aca="false">S42/$S$53</f>
        <v>1.34053586862576</v>
      </c>
      <c r="R87" s="0" t="n">
        <f aca="false">J42/$J$53</f>
        <v>1.4592084899403</v>
      </c>
    </row>
    <row r="88" customFormat="false" ht="12.75" hidden="false" customHeight="false" outlineLevel="0" collapsed="false">
      <c r="A88" s="0" t="n">
        <v>2010</v>
      </c>
      <c r="B88" s="0" t="n">
        <f aca="false">B37/$B$53</f>
        <v>1.17155771678157</v>
      </c>
      <c r="C88" s="0" t="n">
        <f aca="false">D37/$D$53</f>
        <v>0.0945758102712352</v>
      </c>
      <c r="D88" s="0" t="n">
        <f aca="false">J37/$J$53</f>
        <v>0.817156754366571</v>
      </c>
      <c r="E88" s="0" t="n">
        <f aca="false">F37/$F$53</f>
        <v>0.950311288617409</v>
      </c>
      <c r="F88" s="0" t="n">
        <f aca="false">H37/$H$53</f>
        <v>0.705539358600583</v>
      </c>
      <c r="P88" s="18" t="n">
        <v>2016</v>
      </c>
      <c r="Q88" s="0" t="n">
        <f aca="false">S43/$S$53</f>
        <v>1.19554883318928</v>
      </c>
      <c r="R88" s="0" t="n">
        <f aca="false">J43/$J$53</f>
        <v>1.25735131549856</v>
      </c>
    </row>
    <row r="89" customFormat="false" ht="12.75" hidden="false" customHeight="false" outlineLevel="0" collapsed="false">
      <c r="A89" s="0" t="n">
        <v>2011</v>
      </c>
      <c r="B89" s="0" t="n">
        <f aca="false">B38/$B$53</f>
        <v>1.65992987205153</v>
      </c>
      <c r="C89" s="0" t="n">
        <f aca="false">D38/$D$53</f>
        <v>0.290240077606092</v>
      </c>
      <c r="D89" s="0" t="n">
        <f aca="false">J38/$J$53</f>
        <v>0.705284103471147</v>
      </c>
      <c r="E89" s="0" t="n">
        <f aca="false">F38/$F$53</f>
        <v>1.05896863620345</v>
      </c>
      <c r="F89" s="0" t="n">
        <f aca="false">H38/$H$53</f>
        <v>2.19144800777454</v>
      </c>
      <c r="P89" s="18" t="n">
        <v>2017</v>
      </c>
      <c r="Q89" s="0" t="n">
        <f aca="false">S44/$S$53</f>
        <v>1.14325842696629</v>
      </c>
      <c r="R89" s="0" t="n">
        <f aca="false">J44/$J$53</f>
        <v>1.09440636745523</v>
      </c>
    </row>
    <row r="90" customFormat="false" ht="12.75" hidden="false" customHeight="false" outlineLevel="0" collapsed="false">
      <c r="A90" s="0" t="n">
        <v>2012</v>
      </c>
      <c r="B90" s="0" t="n">
        <f aca="false">B39/$B$53</f>
        <v>2.01752701547123</v>
      </c>
      <c r="C90" s="0" t="n">
        <f aca="false">D39/$D$53</f>
        <v>0.239329254777713</v>
      </c>
      <c r="D90" s="0" t="n">
        <f aca="false">J39/$J$53</f>
        <v>0.71987618837055</v>
      </c>
      <c r="E90" s="0" t="n">
        <f aca="false">F39/$F$53</f>
        <v>0.578526958768942</v>
      </c>
      <c r="F90" s="0" t="n">
        <f aca="false">H39/$H$53</f>
        <v>1.56073858114674</v>
      </c>
      <c r="P90" s="18" t="n">
        <v>2018</v>
      </c>
      <c r="Q90" s="0" t="n">
        <f aca="false">S45/$S$53</f>
        <v>0.938850475367329</v>
      </c>
      <c r="R90" s="0" t="n">
        <f aca="false">J45/$J$53</f>
        <v>0.963077603360601</v>
      </c>
    </row>
    <row r="91" customFormat="false" ht="12.75" hidden="false" customHeight="false" outlineLevel="0" collapsed="false">
      <c r="A91" s="0" t="n">
        <v>2013</v>
      </c>
      <c r="B91" s="0" t="n">
        <f aca="false">B40/$B$53</f>
        <v>1.26976763022177</v>
      </c>
      <c r="C91" s="0" t="n">
        <f aca="false">D40/$D$53</f>
        <v>0.402927065048472</v>
      </c>
      <c r="D91" s="0" t="n">
        <f aca="false">J40/$J$53</f>
        <v>0.9582135750608</v>
      </c>
      <c r="E91" s="0" t="n">
        <f aca="false">F40/$F$53</f>
        <v>1.32092094443792</v>
      </c>
      <c r="F91" s="0" t="n">
        <f aca="false">H40/$H$53</f>
        <v>0.652089407191448</v>
      </c>
      <c r="P91" s="18" t="n">
        <v>2019</v>
      </c>
      <c r="Q91" s="0" t="n">
        <f aca="false">S46/$S$53</f>
        <v>0.926966292134831</v>
      </c>
      <c r="R91" s="0" t="n">
        <f aca="false">J46/$J$53</f>
        <v>1.09440636745523</v>
      </c>
    </row>
    <row r="92" customFormat="false" ht="12.75" hidden="false" customHeight="false" outlineLevel="0" collapsed="false">
      <c r="A92" s="0" t="n">
        <v>2014</v>
      </c>
      <c r="B92" s="0" t="n">
        <f aca="false">B41/$B$53</f>
        <v>0.998491142484534</v>
      </c>
      <c r="C92" s="0" t="n">
        <f aca="false">D41/$D$53</f>
        <v>1.06251171497768</v>
      </c>
      <c r="D92" s="0" t="n">
        <f aca="false">J41/$J$53</f>
        <v>0.975237674110104</v>
      </c>
      <c r="E92" s="0" t="n">
        <f aca="false">F41/$F$53</f>
        <v>0.967931399036767</v>
      </c>
      <c r="F92" s="0" t="n">
        <f aca="false">H41/$H$53</f>
        <v>0.620019436345967</v>
      </c>
      <c r="P92" s="18" t="n">
        <v>2020</v>
      </c>
      <c r="Q92" s="0" t="n">
        <f aca="false">S47/$S$53</f>
        <v>0.929343128781331</v>
      </c>
      <c r="R92" s="0" t="n">
        <f aca="false">J47/$J$53</f>
        <v>0.9557815609109</v>
      </c>
    </row>
    <row r="93" customFormat="false" ht="12.75" hidden="false" customHeight="false" outlineLevel="0" collapsed="false">
      <c r="A93" s="0" t="n">
        <v>2015</v>
      </c>
      <c r="B93" s="0" t="n">
        <f aca="false">B42/$B$53</f>
        <v>0.891240202325439</v>
      </c>
      <c r="C93" s="0" t="n">
        <f aca="false">D42/$D$53</f>
        <v>0.645450697394171</v>
      </c>
      <c r="D93" s="0" t="n">
        <f aca="false">J42/$J$53</f>
        <v>1.4592084899403</v>
      </c>
      <c r="E93" s="0" t="n">
        <f aca="false">F42/$F$53</f>
        <v>1.11594032655938</v>
      </c>
      <c r="F93" s="0" t="n">
        <f aca="false">H42/$H$53</f>
        <v>0.887269193391642</v>
      </c>
    </row>
    <row r="94" customFormat="false" ht="12.75" hidden="false" customHeight="false" outlineLevel="0" collapsed="false">
      <c r="A94" s="0" t="n">
        <v>2016</v>
      </c>
      <c r="B94" s="0" t="n">
        <f aca="false">B43/$B$53</f>
        <v>0.674929822814861</v>
      </c>
      <c r="C94" s="0" t="n">
        <f aca="false">D43/$D$53</f>
        <v>0.455852517363246</v>
      </c>
      <c r="D94" s="0" t="n">
        <f aca="false">J43/$J$53</f>
        <v>1.25735131549856</v>
      </c>
      <c r="E94" s="0" t="n">
        <f aca="false">F43/$F$53</f>
        <v>1.1317984259368</v>
      </c>
      <c r="F94" s="0" t="n">
        <f aca="false">H43/$H$53</f>
        <v>1.43245869776482</v>
      </c>
    </row>
    <row r="95" customFormat="false" ht="12.75" hidden="false" customHeight="false" outlineLevel="0" collapsed="false">
      <c r="A95" s="0" t="n">
        <v>2017</v>
      </c>
      <c r="B95" s="0" t="n">
        <f aca="false">B44/$B$53</f>
        <v>0.480713013992948</v>
      </c>
      <c r="C95" s="0" t="n">
        <f aca="false">D44/$D$53</f>
        <v>2.1121725888029</v>
      </c>
      <c r="D95" s="0" t="n">
        <f aca="false">J44/$J$53</f>
        <v>1.09440636745523</v>
      </c>
      <c r="E95" s="0" t="n">
        <f aca="false">F44/$F$53</f>
        <v>1.39140138611535</v>
      </c>
      <c r="F95" s="0" t="n">
        <f aca="false">H44/$H$53</f>
        <v>0.93002915451895</v>
      </c>
    </row>
    <row r="96" customFormat="false" ht="12.75" hidden="false" customHeight="false" outlineLevel="0" collapsed="false">
      <c r="A96" s="0" t="n">
        <v>2018</v>
      </c>
      <c r="B96" s="0" t="n">
        <f aca="false">B45/$B$53</f>
        <v>0.531217371496544</v>
      </c>
      <c r="C96" s="0" t="n">
        <f aca="false">D45/$D$53</f>
        <v>1.84171483742156</v>
      </c>
      <c r="D96" s="0" t="n">
        <f aca="false">J45/$J$53</f>
        <v>0.963077603360601</v>
      </c>
      <c r="E96" s="0" t="n">
        <f aca="false">F45/$F$53</f>
        <v>0.789380946787267</v>
      </c>
      <c r="F96" s="0" t="n">
        <f aca="false">H45/$H$53</f>
        <v>0.662779397473275</v>
      </c>
    </row>
    <row r="97" customFormat="false" ht="12.75" hidden="false" customHeight="false" outlineLevel="0" collapsed="false">
      <c r="A97" s="0" t="n">
        <v>2019</v>
      </c>
      <c r="B97" s="0" t="n">
        <f aca="false">B46/$B$53</f>
        <v>0.565664813519788</v>
      </c>
      <c r="C97" s="0" t="n">
        <f aca="false">D46/$D$53</f>
        <v>2.14831462860241</v>
      </c>
      <c r="D97" s="0" t="n">
        <f aca="false">J46/$J$53</f>
        <v>1.09440636745523</v>
      </c>
      <c r="E97" s="0" t="n">
        <f aca="false">F46/$F$53</f>
        <v>0.694819687536709</v>
      </c>
      <c r="F97" s="0" t="n">
        <f aca="false">H46/$H$53</f>
        <v>0.897959183673469</v>
      </c>
    </row>
    <row r="98" customFormat="false" ht="12.75" hidden="false" customHeight="false" outlineLevel="0" collapsed="false">
      <c r="A98" s="0" t="n">
        <v>2020</v>
      </c>
      <c r="B98" s="0" t="n">
        <f aca="false">B47/$B$53</f>
        <v>0.73896139883978</v>
      </c>
      <c r="C98" s="0" t="n">
        <f aca="false">D47/$D$53</f>
        <v>1.70691080773453</v>
      </c>
      <c r="D98" s="0" t="n">
        <f aca="false">J47/$J$53</f>
        <v>0.9557815609109</v>
      </c>
      <c r="F98" s="0" t="n">
        <f aca="false">H47/$H$53</f>
        <v>0.459669582118562</v>
      </c>
    </row>
    <row r="99" customFormat="false" ht="12.75" hidden="false" customHeight="false" outlineLevel="0" collapsed="false">
      <c r="A99" s="0" t="n">
        <v>2021</v>
      </c>
      <c r="B99" s="0" t="n">
        <f aca="false">B48/$B$53</f>
        <v>0.636268701888985</v>
      </c>
    </row>
  </sheetData>
  <mergeCells count="18"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S5:T5"/>
    <mergeCell ref="B6:C6"/>
    <mergeCell ref="D6:E6"/>
    <mergeCell ref="F6:G6"/>
    <mergeCell ref="H6:I6"/>
    <mergeCell ref="J6:K6"/>
    <mergeCell ref="L6:M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35"/>
  <sheetViews>
    <sheetView showFormulas="false" showGridLines="true" showRowColHeaders="true" showZeros="true" rightToLeft="false" tabSelected="false" showOutlineSymbols="true" defaultGridColor="true" view="normal" topLeftCell="C1" colorId="64" zoomScale="55" zoomScaleNormal="55" zoomScalePageLayoutView="100" workbookViewId="0">
      <selection pane="topLeft" activeCell="S4" activeCellId="0" sqref="S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7.44"/>
    <col collapsed="false" customWidth="true" hidden="false" outlineLevel="0" max="8" min="3" style="0" width="13.66"/>
    <col collapsed="false" customWidth="true" hidden="false" outlineLevel="0" max="9" min="9" style="0" width="17.89"/>
    <col collapsed="false" customWidth="true" hidden="false" outlineLevel="0" max="12" min="12" style="0" width="13.78"/>
    <col collapsed="false" customWidth="true" hidden="false" outlineLevel="0" max="13" min="13" style="0" width="15.88"/>
    <col collapsed="false" customWidth="true" hidden="false" outlineLevel="0" max="44" min="44" style="0" width="6.88"/>
    <col collapsed="false" customWidth="true" hidden="false" outlineLevel="0" max="45" min="45" style="0" width="7.44"/>
    <col collapsed="false" customWidth="true" hidden="false" outlineLevel="0" max="49" min="46" style="0" width="13.66"/>
    <col collapsed="false" customWidth="true" hidden="false" outlineLevel="0" max="51" min="51" style="0" width="6.88"/>
    <col collapsed="false" customWidth="true" hidden="false" outlineLevel="0" max="52" min="52" style="0" width="7.44"/>
    <col collapsed="false" customWidth="true" hidden="false" outlineLevel="0" max="56" min="53" style="0" width="13.66"/>
  </cols>
  <sheetData>
    <row r="1" customFormat="false" ht="12.75" hidden="false" customHeight="false" outlineLevel="0" collapsed="false">
      <c r="M1" s="0" t="s">
        <v>30</v>
      </c>
      <c r="O1" s="0" t="s">
        <v>31</v>
      </c>
      <c r="Q1" s="22"/>
      <c r="R1" s="22"/>
      <c r="S1" s="22"/>
      <c r="T1" s="22"/>
      <c r="U1" s="22"/>
      <c r="V1" s="22"/>
    </row>
    <row r="2" customFormat="false" ht="12.75" hidden="false" customHeight="false" outlineLevel="0" collapsed="false">
      <c r="C2" s="0" t="s">
        <v>32</v>
      </c>
      <c r="D2" s="0" t="s">
        <v>33</v>
      </c>
      <c r="E2" s="0" t="s">
        <v>34</v>
      </c>
      <c r="F2" s="0" t="s">
        <v>35</v>
      </c>
      <c r="Q2" s="22"/>
      <c r="R2" s="22"/>
      <c r="S2" s="22"/>
      <c r="T2" s="22"/>
      <c r="U2" s="22"/>
      <c r="V2" s="22"/>
      <c r="W2" s="0" t="s">
        <v>36</v>
      </c>
      <c r="X2" s="0" t="s">
        <v>37</v>
      </c>
      <c r="Y2" s="0" t="s">
        <v>36</v>
      </c>
      <c r="AG2" s="0" t="s">
        <v>38</v>
      </c>
      <c r="AK2" s="0" t="s">
        <v>38</v>
      </c>
      <c r="AP2" s="0" t="s">
        <v>39</v>
      </c>
    </row>
    <row r="3" customFormat="false" ht="12.75" hidden="false" customHeight="false" outlineLevel="0" collapsed="false">
      <c r="C3" s="0" t="s">
        <v>40</v>
      </c>
      <c r="I3" s="10"/>
      <c r="M3" s="0" t="s">
        <v>41</v>
      </c>
      <c r="Q3" s="23" t="s">
        <v>42</v>
      </c>
      <c r="R3" s="22"/>
      <c r="S3" s="22"/>
      <c r="T3" s="22"/>
      <c r="U3" s="22"/>
      <c r="V3" s="22"/>
      <c r="W3" s="0" t="s">
        <v>43</v>
      </c>
      <c r="Y3" s="0" t="s">
        <v>43</v>
      </c>
      <c r="AM3" s="0" t="s">
        <v>44</v>
      </c>
      <c r="BK3" s="0" t="s">
        <v>45</v>
      </c>
    </row>
    <row r="4" customFormat="false" ht="13.5" hidden="false" customHeight="true" outlineLevel="0" collapsed="false">
      <c r="A4" s="24" t="s">
        <v>0</v>
      </c>
      <c r="B4" s="24"/>
      <c r="C4" s="25" t="s">
        <v>46</v>
      </c>
      <c r="D4" s="25"/>
      <c r="E4" s="25" t="s">
        <v>47</v>
      </c>
      <c r="F4" s="25"/>
      <c r="G4" s="26" t="s">
        <v>48</v>
      </c>
      <c r="H4" s="26"/>
      <c r="L4" s="27" t="s">
        <v>0</v>
      </c>
      <c r="M4" s="26" t="s">
        <v>48</v>
      </c>
      <c r="N4" s="26"/>
      <c r="O4" s="26" t="s">
        <v>31</v>
      </c>
      <c r="P4" s="26"/>
      <c r="Q4" s="28" t="s">
        <v>49</v>
      </c>
      <c r="R4" s="28"/>
      <c r="S4" s="28" t="s">
        <v>50</v>
      </c>
      <c r="T4" s="28"/>
      <c r="U4" s="28" t="s">
        <v>51</v>
      </c>
      <c r="V4" s="28"/>
      <c r="W4" s="25" t="s">
        <v>46</v>
      </c>
      <c r="X4" s="25"/>
      <c r="Y4" s="25" t="s">
        <v>47</v>
      </c>
      <c r="Z4" s="25"/>
      <c r="AG4" s="0" t="s">
        <v>52</v>
      </c>
      <c r="AH4" s="0" t="s">
        <v>53</v>
      </c>
      <c r="AI4" s="0" t="s">
        <v>47</v>
      </c>
      <c r="AJ4" s="0" t="s">
        <v>48</v>
      </c>
      <c r="AK4" s="0" t="s">
        <v>54</v>
      </c>
      <c r="AL4" s="0" t="str">
        <f aca="false">+M4</f>
        <v>EU PS VAST</v>
      </c>
      <c r="AM4" s="0" t="str">
        <f aca="false">+O4</f>
        <v>W-Med RR</v>
      </c>
      <c r="AR4" s="29" t="s">
        <v>0</v>
      </c>
      <c r="AS4" s="29"/>
      <c r="AT4" s="30" t="s">
        <v>46</v>
      </c>
      <c r="AU4" s="30"/>
      <c r="AV4" s="30" t="s">
        <v>47</v>
      </c>
      <c r="AW4" s="30"/>
      <c r="AX4" s="31"/>
      <c r="AY4" s="29" t="s">
        <v>0</v>
      </c>
      <c r="AZ4" s="29"/>
      <c r="BA4" s="30" t="s">
        <v>46</v>
      </c>
      <c r="BB4" s="30"/>
      <c r="BC4" s="30" t="s">
        <v>47</v>
      </c>
      <c r="BD4" s="30"/>
      <c r="BK4" s="0" t="s">
        <v>55</v>
      </c>
    </row>
    <row r="5" customFormat="false" ht="13.5" hidden="false" customHeight="false" outlineLevel="0" collapsed="false">
      <c r="A5" s="32" t="s">
        <v>7</v>
      </c>
      <c r="B5" s="32"/>
      <c r="C5" s="33" t="s">
        <v>55</v>
      </c>
      <c r="D5" s="33"/>
      <c r="E5" s="33" t="s">
        <v>56</v>
      </c>
      <c r="F5" s="33"/>
      <c r="G5" s="34" t="s">
        <v>57</v>
      </c>
      <c r="H5" s="34"/>
      <c r="L5" s="35" t="s">
        <v>7</v>
      </c>
      <c r="M5" s="34" t="s">
        <v>57</v>
      </c>
      <c r="N5" s="34"/>
      <c r="O5" s="36" t="s">
        <v>44</v>
      </c>
      <c r="P5" s="36"/>
      <c r="Q5" s="37" t="s">
        <v>58</v>
      </c>
      <c r="R5" s="37"/>
      <c r="S5" s="37" t="s">
        <v>58</v>
      </c>
      <c r="T5" s="37"/>
      <c r="U5" s="37" t="s">
        <v>58</v>
      </c>
      <c r="V5" s="37"/>
      <c r="W5" s="33" t="s">
        <v>55</v>
      </c>
      <c r="X5" s="33"/>
      <c r="Y5" s="33" t="s">
        <v>56</v>
      </c>
      <c r="Z5" s="33"/>
      <c r="AR5" s="38" t="s">
        <v>7</v>
      </c>
      <c r="AS5" s="38"/>
      <c r="AT5" s="34" t="s">
        <v>55</v>
      </c>
      <c r="AU5" s="34"/>
      <c r="AV5" s="34" t="s">
        <v>56</v>
      </c>
      <c r="AW5" s="34"/>
      <c r="AX5" s="31"/>
      <c r="AY5" s="38" t="s">
        <v>7</v>
      </c>
      <c r="AZ5" s="38"/>
      <c r="BA5" s="34" t="s">
        <v>55</v>
      </c>
      <c r="BB5" s="34"/>
      <c r="BC5" s="34" t="s">
        <v>56</v>
      </c>
      <c r="BD5" s="34"/>
    </row>
    <row r="6" customFormat="false" ht="29.25" hidden="false" customHeight="true" outlineLevel="0" collapsed="false">
      <c r="A6" s="39" t="s">
        <v>13</v>
      </c>
      <c r="B6" s="39"/>
      <c r="C6" s="25" t="s">
        <v>59</v>
      </c>
      <c r="D6" s="25"/>
      <c r="E6" s="25" t="s">
        <v>16</v>
      </c>
      <c r="F6" s="25"/>
      <c r="G6" s="25" t="s">
        <v>59</v>
      </c>
      <c r="H6" s="25"/>
      <c r="L6" s="40" t="s">
        <v>13</v>
      </c>
      <c r="M6" s="41" t="s">
        <v>60</v>
      </c>
      <c r="N6" s="41"/>
      <c r="O6" s="30" t="s">
        <v>61</v>
      </c>
      <c r="P6" s="30"/>
      <c r="Q6" s="42" t="s">
        <v>62</v>
      </c>
      <c r="R6" s="42"/>
      <c r="S6" s="42" t="s">
        <v>62</v>
      </c>
      <c r="T6" s="42"/>
      <c r="U6" s="42" t="s">
        <v>62</v>
      </c>
      <c r="V6" s="42"/>
      <c r="W6" s="41" t="s">
        <v>60</v>
      </c>
      <c r="X6" s="41"/>
      <c r="Y6" s="25" t="s">
        <v>16</v>
      </c>
      <c r="Z6" s="25"/>
      <c r="AR6" s="40" t="s">
        <v>13</v>
      </c>
      <c r="AS6" s="40"/>
      <c r="AT6" s="30" t="s">
        <v>17</v>
      </c>
      <c r="AU6" s="30"/>
      <c r="AV6" s="30" t="s">
        <v>16</v>
      </c>
      <c r="AW6" s="30"/>
      <c r="AX6" s="31"/>
      <c r="AY6" s="40" t="s">
        <v>13</v>
      </c>
      <c r="AZ6" s="40"/>
      <c r="BA6" s="30" t="s">
        <v>17</v>
      </c>
      <c r="BB6" s="30"/>
      <c r="BC6" s="30" t="s">
        <v>16</v>
      </c>
      <c r="BD6" s="30"/>
      <c r="BK6" s="0" t="s">
        <v>63</v>
      </c>
      <c r="BL6" s="0" t="s">
        <v>21</v>
      </c>
      <c r="BM6" s="0" t="s">
        <v>63</v>
      </c>
      <c r="BN6" s="0" t="s">
        <v>21</v>
      </c>
    </row>
    <row r="7" customFormat="false" ht="13.5" hidden="false" customHeight="false" outlineLevel="0" collapsed="false">
      <c r="A7" s="43" t="s">
        <v>19</v>
      </c>
      <c r="B7" s="43" t="s">
        <v>64</v>
      </c>
      <c r="C7" s="44" t="s">
        <v>20</v>
      </c>
      <c r="D7" s="44" t="s">
        <v>21</v>
      </c>
      <c r="E7" s="44" t="s">
        <v>20</v>
      </c>
      <c r="F7" s="44" t="s">
        <v>21</v>
      </c>
      <c r="G7" s="44" t="s">
        <v>20</v>
      </c>
      <c r="H7" s="44" t="s">
        <v>65</v>
      </c>
      <c r="L7" s="45" t="s">
        <v>19</v>
      </c>
      <c r="M7" s="45" t="s">
        <v>66</v>
      </c>
      <c r="N7" s="45" t="s">
        <v>65</v>
      </c>
      <c r="O7" s="45" t="s">
        <v>66</v>
      </c>
      <c r="P7" s="45" t="s">
        <v>21</v>
      </c>
      <c r="Q7" s="46" t="s">
        <v>67</v>
      </c>
      <c r="R7" s="46" t="s">
        <v>21</v>
      </c>
      <c r="S7" s="46" t="s">
        <v>67</v>
      </c>
      <c r="T7" s="46" t="s">
        <v>21</v>
      </c>
      <c r="U7" s="46" t="s">
        <v>67</v>
      </c>
      <c r="V7" s="46" t="s">
        <v>21</v>
      </c>
      <c r="W7" s="46" t="s">
        <v>67</v>
      </c>
      <c r="X7" s="46" t="s">
        <v>21</v>
      </c>
      <c r="Y7" s="44" t="s">
        <v>20</v>
      </c>
      <c r="Z7" s="44" t="s">
        <v>21</v>
      </c>
      <c r="AR7" s="47" t="s">
        <v>19</v>
      </c>
      <c r="AS7" s="47" t="s">
        <v>64</v>
      </c>
      <c r="AT7" s="45" t="s">
        <v>66</v>
      </c>
      <c r="AU7" s="45" t="s">
        <v>21</v>
      </c>
      <c r="AV7" s="45" t="s">
        <v>66</v>
      </c>
      <c r="AW7" s="45" t="s">
        <v>21</v>
      </c>
      <c r="AX7" s="31"/>
      <c r="AY7" s="47" t="s">
        <v>19</v>
      </c>
      <c r="AZ7" s="47" t="s">
        <v>64</v>
      </c>
      <c r="BA7" s="45" t="s">
        <v>66</v>
      </c>
      <c r="BB7" s="45" t="s">
        <v>21</v>
      </c>
      <c r="BC7" s="45" t="s">
        <v>66</v>
      </c>
      <c r="BD7" s="45" t="s">
        <v>21</v>
      </c>
      <c r="BK7" s="0" t="s">
        <v>68</v>
      </c>
      <c r="BM7" s="0" t="s">
        <v>69</v>
      </c>
    </row>
    <row r="8" customFormat="false" ht="13.5" hidden="false" customHeight="false" outlineLevel="0" collapsed="false">
      <c r="A8" s="4" t="n">
        <v>1990</v>
      </c>
      <c r="B8" s="4" t="n">
        <v>1</v>
      </c>
      <c r="C8" s="4"/>
      <c r="D8" s="4"/>
      <c r="E8" s="4"/>
      <c r="F8" s="4"/>
      <c r="G8" s="4"/>
      <c r="H8" s="4"/>
      <c r="L8" s="35" t="n">
        <v>1960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48"/>
      <c r="X8" s="48"/>
      <c r="Y8" s="48"/>
      <c r="Z8" s="48"/>
      <c r="AG8" s="0" t="n">
        <f aca="false">A8+(B8/4)-0.125</f>
        <v>1990.125</v>
      </c>
      <c r="AK8" s="49" t="n">
        <v>2006</v>
      </c>
      <c r="AM8" s="0" t="n">
        <f aca="false">O54/$O$69</f>
        <v>0.549828178694158</v>
      </c>
      <c r="AR8" s="31" t="n">
        <f aca="false">+A8</f>
        <v>1990</v>
      </c>
      <c r="AS8" s="31" t="n">
        <f aca="false">+B8</f>
        <v>1</v>
      </c>
      <c r="AT8" s="31"/>
      <c r="AU8" s="31"/>
      <c r="AV8" s="31"/>
      <c r="AW8" s="31"/>
      <c r="AX8" s="31"/>
      <c r="AY8" s="31" t="n">
        <f aca="false">+A72</f>
        <v>2006</v>
      </c>
      <c r="AZ8" s="31" t="n">
        <f aca="false">+B72</f>
        <v>1</v>
      </c>
      <c r="BA8" s="31"/>
      <c r="BB8" s="31"/>
      <c r="BC8" s="31" t="n">
        <f aca="false">+E72</f>
        <v>0.3865</v>
      </c>
      <c r="BD8" s="31" t="n">
        <f aca="false">+F72</f>
        <v>0.3218</v>
      </c>
      <c r="BJ8" s="31" t="n">
        <v>2010</v>
      </c>
      <c r="BK8" s="0" t="n">
        <v>1.624</v>
      </c>
      <c r="BL8" s="0" t="n">
        <v>0.249</v>
      </c>
      <c r="BM8" s="0" t="n">
        <v>1.624</v>
      </c>
      <c r="BN8" s="0" t="n">
        <v>0.249</v>
      </c>
    </row>
    <row r="9" customFormat="false" ht="13.5" hidden="false" customHeight="false" outlineLevel="0" collapsed="false">
      <c r="A9" s="4" t="n">
        <v>1990</v>
      </c>
      <c r="B9" s="4" t="n">
        <v>2</v>
      </c>
      <c r="C9" s="4"/>
      <c r="D9" s="4"/>
      <c r="E9" s="4" t="n">
        <v>0.3138</v>
      </c>
      <c r="F9" s="4" t="n">
        <v>0.3469</v>
      </c>
      <c r="G9" s="4"/>
      <c r="H9" s="4"/>
      <c r="L9" s="35" t="n">
        <v>1961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48"/>
      <c r="X9" s="48"/>
      <c r="Y9" s="48"/>
      <c r="Z9" s="48"/>
      <c r="AG9" s="0" t="n">
        <f aca="false">A9+(B9/4)-0.125</f>
        <v>1990.375</v>
      </c>
      <c r="AI9" s="0" t="n">
        <f aca="false">E9/AI$135</f>
        <v>0.573622155196052</v>
      </c>
      <c r="AK9" s="49" t="n">
        <v>2007</v>
      </c>
      <c r="AM9" s="0" t="n">
        <f aca="false">O55/$O$69</f>
        <v>0.869415807560137</v>
      </c>
      <c r="AR9" s="31" t="n">
        <f aca="false">+A9</f>
        <v>1990</v>
      </c>
      <c r="AS9" s="31" t="n">
        <f aca="false">+B9</f>
        <v>2</v>
      </c>
      <c r="AT9" s="31"/>
      <c r="AU9" s="31"/>
      <c r="AV9" s="50" t="n">
        <f aca="false">+E9</f>
        <v>0.3138</v>
      </c>
      <c r="AW9" s="50" t="n">
        <f aca="false">+F9</f>
        <v>0.3469</v>
      </c>
      <c r="AX9" s="31"/>
      <c r="AY9" s="31" t="n">
        <f aca="false">+A73</f>
        <v>2006</v>
      </c>
      <c r="AZ9" s="31" t="n">
        <f aca="false">+B73</f>
        <v>2</v>
      </c>
      <c r="BA9" s="31"/>
      <c r="BB9" s="31"/>
      <c r="BC9" s="31" t="n">
        <f aca="false">+E73</f>
        <v>0.3617</v>
      </c>
      <c r="BD9" s="31" t="n">
        <f aca="false">+F73</f>
        <v>0.3381</v>
      </c>
      <c r="BJ9" s="31" t="n">
        <v>2010</v>
      </c>
      <c r="BK9" s="0" t="n">
        <v>1.377</v>
      </c>
      <c r="BL9" s="0" t="n">
        <v>0.208</v>
      </c>
      <c r="BM9" s="0" t="n">
        <v>1.377</v>
      </c>
      <c r="BN9" s="0" t="n">
        <v>0.208</v>
      </c>
    </row>
    <row r="10" customFormat="false" ht="13.5" hidden="false" customHeight="false" outlineLevel="0" collapsed="false">
      <c r="A10" s="4" t="n">
        <v>1990</v>
      </c>
      <c r="B10" s="4" t="n">
        <v>3</v>
      </c>
      <c r="C10" s="4"/>
      <c r="D10" s="4"/>
      <c r="E10" s="4" t="n">
        <v>0.2291</v>
      </c>
      <c r="F10" s="4" t="n">
        <v>0.3577</v>
      </c>
      <c r="G10" s="4"/>
      <c r="H10" s="4"/>
      <c r="I10" s="21"/>
      <c r="J10" s="21"/>
      <c r="L10" s="35" t="n">
        <v>1962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48"/>
      <c r="X10" s="48"/>
      <c r="Y10" s="48"/>
      <c r="Z10" s="48"/>
      <c r="AG10" s="0" t="n">
        <f aca="false">A10+(B10/4)-0.125</f>
        <v>1990.625</v>
      </c>
      <c r="AI10" s="0" t="n">
        <f aca="false">E10/AI$135</f>
        <v>0.418791700941413</v>
      </c>
      <c r="AK10" s="49" t="n">
        <v>2008</v>
      </c>
      <c r="AM10" s="0" t="n">
        <f aca="false">O56/$O$69</f>
        <v>0.756013745704467</v>
      </c>
      <c r="AR10" s="31" t="n">
        <f aca="false">+A10</f>
        <v>1990</v>
      </c>
      <c r="AS10" s="31" t="n">
        <f aca="false">+B10</f>
        <v>3</v>
      </c>
      <c r="AT10" s="31"/>
      <c r="AU10" s="31"/>
      <c r="AV10" s="50" t="n">
        <f aca="false">+E10</f>
        <v>0.2291</v>
      </c>
      <c r="AW10" s="50" t="n">
        <f aca="false">+F10</f>
        <v>0.3577</v>
      </c>
      <c r="AX10" s="31"/>
      <c r="AY10" s="31" t="n">
        <f aca="false">+A74</f>
        <v>2006</v>
      </c>
      <c r="AZ10" s="31" t="n">
        <f aca="false">+B74</f>
        <v>3</v>
      </c>
      <c r="BA10" s="31"/>
      <c r="BB10" s="31"/>
      <c r="BC10" s="31" t="n">
        <f aca="false">+E74</f>
        <v>0.7208</v>
      </c>
      <c r="BD10" s="31" t="n">
        <f aca="false">+F74</f>
        <v>0.3466</v>
      </c>
      <c r="BJ10" s="31" t="n">
        <v>2010</v>
      </c>
      <c r="BK10" s="0" t="n">
        <v>1.033</v>
      </c>
      <c r="BL10" s="0" t="n">
        <v>0.161</v>
      </c>
      <c r="BM10" s="0" t="n">
        <v>1.033</v>
      </c>
      <c r="BN10" s="0" t="n">
        <v>0.161</v>
      </c>
    </row>
    <row r="11" customFormat="false" ht="13.5" hidden="false" customHeight="false" outlineLevel="0" collapsed="false">
      <c r="A11" s="4" t="n">
        <v>1990</v>
      </c>
      <c r="B11" s="4" t="n">
        <v>4</v>
      </c>
      <c r="C11" s="4"/>
      <c r="D11" s="4"/>
      <c r="E11" s="4" t="n">
        <v>0.4037</v>
      </c>
      <c r="F11" s="4" t="n">
        <v>0.344</v>
      </c>
      <c r="G11" s="4"/>
      <c r="H11" s="4"/>
      <c r="L11" s="35" t="n">
        <v>1963</v>
      </c>
      <c r="M11" s="35"/>
      <c r="N11" s="35"/>
      <c r="O11" s="35"/>
      <c r="P11" s="35"/>
      <c r="Q11" s="51" t="n">
        <v>0.134941428199862</v>
      </c>
      <c r="R11" s="52" t="n">
        <v>0.1776586553469</v>
      </c>
      <c r="S11" s="51"/>
      <c r="T11" s="51"/>
      <c r="U11" s="51"/>
      <c r="V11" s="51"/>
      <c r="W11" s="48"/>
      <c r="X11" s="48"/>
      <c r="Y11" s="48"/>
      <c r="Z11" s="48"/>
      <c r="AG11" s="0" t="n">
        <f aca="false">A11+(B11/4)-0.125</f>
        <v>1990.875</v>
      </c>
      <c r="AI11" s="0" t="n">
        <f aca="false">E11/AI$135</f>
        <v>0.737958139109771</v>
      </c>
      <c r="AK11" s="49" t="n">
        <v>2009</v>
      </c>
      <c r="AR11" s="31" t="n">
        <f aca="false">+A11</f>
        <v>1990</v>
      </c>
      <c r="AS11" s="31" t="n">
        <f aca="false">+B11</f>
        <v>4</v>
      </c>
      <c r="AT11" s="31"/>
      <c r="AU11" s="31"/>
      <c r="AV11" s="50" t="n">
        <f aca="false">+E11</f>
        <v>0.4037</v>
      </c>
      <c r="AW11" s="50" t="n">
        <f aca="false">+F11</f>
        <v>0.344</v>
      </c>
      <c r="AX11" s="31"/>
      <c r="AY11" s="31" t="n">
        <f aca="false">+A75</f>
        <v>2006</v>
      </c>
      <c r="AZ11" s="31" t="n">
        <f aca="false">+B75</f>
        <v>4</v>
      </c>
      <c r="BA11" s="31"/>
      <c r="BB11" s="31"/>
      <c r="BC11" s="31" t="n">
        <f aca="false">+E75</f>
        <v>0.4665</v>
      </c>
      <c r="BD11" s="31" t="n">
        <f aca="false">+F75</f>
        <v>0.315</v>
      </c>
      <c r="BJ11" s="31" t="n">
        <v>2010</v>
      </c>
      <c r="BK11" s="0" t="n">
        <v>1.952</v>
      </c>
      <c r="BL11" s="0" t="n">
        <v>0.304</v>
      </c>
      <c r="BM11" s="0" t="n">
        <v>1.952</v>
      </c>
      <c r="BN11" s="0" t="n">
        <v>0.304</v>
      </c>
    </row>
    <row r="12" customFormat="false" ht="13.5" hidden="false" customHeight="false" outlineLevel="0" collapsed="false">
      <c r="A12" s="4" t="n">
        <v>1991</v>
      </c>
      <c r="B12" s="4" t="n">
        <v>1</v>
      </c>
      <c r="C12" s="4"/>
      <c r="D12" s="4"/>
      <c r="E12" s="4" t="n">
        <v>0.5521</v>
      </c>
      <c r="F12" s="4" t="n">
        <v>0.2979</v>
      </c>
      <c r="G12" s="4"/>
      <c r="H12" s="4"/>
      <c r="L12" s="35" t="n">
        <v>1964</v>
      </c>
      <c r="M12" s="35"/>
      <c r="N12" s="35"/>
      <c r="O12" s="35"/>
      <c r="P12" s="35"/>
      <c r="Q12" s="51" t="n">
        <v>0.983338232525769</v>
      </c>
      <c r="R12" s="52" t="n">
        <v>0.610560384866819</v>
      </c>
      <c r="S12" s="51"/>
      <c r="T12" s="51"/>
      <c r="U12" s="51"/>
      <c r="V12" s="51"/>
      <c r="W12" s="48"/>
      <c r="X12" s="48"/>
      <c r="Y12" s="48"/>
      <c r="Z12" s="48"/>
      <c r="AG12" s="0" t="n">
        <f aca="false">A12+(B12/4)-0.125</f>
        <v>1991.125</v>
      </c>
      <c r="AI12" s="0" t="n">
        <f aca="false">E12/AI$135</f>
        <v>1.00923133168815</v>
      </c>
      <c r="AK12" s="49" t="n">
        <v>2010</v>
      </c>
      <c r="AL12" s="0" t="n">
        <f aca="false">M58/$M$69</f>
        <v>1.00095030229078</v>
      </c>
      <c r="AM12" s="0" t="n">
        <f aca="false">O58/$O$69</f>
        <v>1.09965635738832</v>
      </c>
      <c r="AR12" s="31" t="n">
        <f aca="false">+A12</f>
        <v>1991</v>
      </c>
      <c r="AS12" s="31" t="n">
        <f aca="false">+B12</f>
        <v>1</v>
      </c>
      <c r="AT12" s="31"/>
      <c r="AU12" s="31"/>
      <c r="AV12" s="50" t="n">
        <f aca="false">+E12</f>
        <v>0.5521</v>
      </c>
      <c r="AW12" s="50" t="n">
        <f aca="false">+F12</f>
        <v>0.2979</v>
      </c>
      <c r="AX12" s="31"/>
      <c r="AY12" s="31" t="n">
        <f aca="false">+A76</f>
        <v>2007</v>
      </c>
      <c r="AZ12" s="31" t="n">
        <f aca="false">+B76</f>
        <v>1</v>
      </c>
      <c r="BA12" s="31"/>
      <c r="BB12" s="31"/>
      <c r="BC12" s="31" t="n">
        <f aca="false">+E76</f>
        <v>0.6143</v>
      </c>
      <c r="BD12" s="31" t="n">
        <f aca="false">+F76</f>
        <v>0.3697</v>
      </c>
      <c r="BJ12" s="31" t="n">
        <v>2011</v>
      </c>
      <c r="BK12" s="0" t="n">
        <v>1.357</v>
      </c>
      <c r="BL12" s="0" t="n">
        <v>0.218</v>
      </c>
      <c r="BM12" s="0" t="n">
        <v>1.357</v>
      </c>
      <c r="BN12" s="0" t="n">
        <v>0.218</v>
      </c>
    </row>
    <row r="13" customFormat="false" ht="13.5" hidden="false" customHeight="false" outlineLevel="0" collapsed="false">
      <c r="A13" s="4" t="n">
        <v>1991</v>
      </c>
      <c r="B13" s="4" t="n">
        <v>2</v>
      </c>
      <c r="C13" s="4"/>
      <c r="D13" s="4"/>
      <c r="E13" s="4" t="n">
        <v>0.713</v>
      </c>
      <c r="F13" s="4" t="n">
        <v>0.3439</v>
      </c>
      <c r="G13" s="4"/>
      <c r="H13" s="4"/>
      <c r="L13" s="35" t="n">
        <v>1965</v>
      </c>
      <c r="M13" s="35"/>
      <c r="N13" s="35"/>
      <c r="O13" s="35"/>
      <c r="P13" s="35"/>
      <c r="Q13" s="51" t="n">
        <v>0.321335156757807</v>
      </c>
      <c r="R13" s="52" t="n">
        <v>0.247613735516304</v>
      </c>
      <c r="S13" s="51"/>
      <c r="T13" s="51"/>
      <c r="U13" s="51"/>
      <c r="V13" s="51"/>
      <c r="W13" s="48"/>
      <c r="X13" s="48"/>
      <c r="Y13" s="48"/>
      <c r="Z13" s="48"/>
      <c r="AG13" s="0" t="n">
        <f aca="false">A13+(B13/4)-0.125</f>
        <v>1991.375</v>
      </c>
      <c r="AI13" s="0" t="n">
        <f aca="false">E13/AI$135</f>
        <v>1.30335435517777</v>
      </c>
      <c r="AK13" s="49" t="n">
        <v>2011</v>
      </c>
      <c r="AL13" s="0" t="n">
        <f aca="false">M59/$M$69</f>
        <v>1.06941375895406</v>
      </c>
      <c r="AM13" s="0" t="n">
        <f aca="false">O59/$O$69</f>
        <v>0.769759450171821</v>
      </c>
      <c r="AR13" s="31" t="n">
        <f aca="false">+A13</f>
        <v>1991</v>
      </c>
      <c r="AS13" s="31" t="n">
        <f aca="false">+B13</f>
        <v>2</v>
      </c>
      <c r="AT13" s="31"/>
      <c r="AU13" s="31"/>
      <c r="AV13" s="50" t="n">
        <f aca="false">+E13</f>
        <v>0.713</v>
      </c>
      <c r="AW13" s="50" t="n">
        <f aca="false">+F13</f>
        <v>0.3439</v>
      </c>
      <c r="AX13" s="31"/>
      <c r="AY13" s="31" t="n">
        <f aca="false">+A77</f>
        <v>2007</v>
      </c>
      <c r="AZ13" s="31" t="n">
        <f aca="false">+B77</f>
        <v>2</v>
      </c>
      <c r="BA13" s="31"/>
      <c r="BB13" s="31"/>
      <c r="BC13" s="31" t="n">
        <f aca="false">+E77</f>
        <v>0.3334</v>
      </c>
      <c r="BD13" s="31" t="n">
        <f aca="false">+F77</f>
        <v>0.3408</v>
      </c>
      <c r="BJ13" s="31" t="n">
        <v>2011</v>
      </c>
      <c r="BK13" s="0" t="n">
        <v>1.446</v>
      </c>
      <c r="BL13" s="0" t="n">
        <v>0.223</v>
      </c>
      <c r="BM13" s="0" t="n">
        <v>1.446</v>
      </c>
      <c r="BN13" s="0" t="n">
        <v>0.223</v>
      </c>
    </row>
    <row r="14" customFormat="false" ht="13.5" hidden="false" customHeight="false" outlineLevel="0" collapsed="false">
      <c r="A14" s="4" t="n">
        <v>1991</v>
      </c>
      <c r="B14" s="4" t="n">
        <v>3</v>
      </c>
      <c r="C14" s="4"/>
      <c r="D14" s="4"/>
      <c r="E14" s="4" t="n">
        <v>0.1551</v>
      </c>
      <c r="F14" s="4" t="n">
        <v>0.3267</v>
      </c>
      <c r="G14" s="4"/>
      <c r="H14" s="4"/>
      <c r="L14" s="35" t="n">
        <v>1966</v>
      </c>
      <c r="M14" s="35"/>
      <c r="N14" s="35"/>
      <c r="O14" s="35"/>
      <c r="P14" s="35"/>
      <c r="Q14" s="51" t="n">
        <v>1.43595816682704</v>
      </c>
      <c r="R14" s="52" t="n">
        <v>0.552500321651075</v>
      </c>
      <c r="S14" s="51"/>
      <c r="T14" s="51"/>
      <c r="U14" s="51"/>
      <c r="V14" s="51"/>
      <c r="W14" s="48"/>
      <c r="X14" s="48"/>
      <c r="Y14" s="48"/>
      <c r="Z14" s="48"/>
      <c r="AG14" s="0" t="n">
        <f aca="false">A14+(B14/4)-0.125</f>
        <v>1991.625</v>
      </c>
      <c r="AI14" s="0" t="n">
        <f aca="false">E14/AI$135</f>
        <v>0.283520701946806</v>
      </c>
      <c r="AK14" s="49" t="n">
        <v>2012</v>
      </c>
      <c r="AL14" s="0" t="n">
        <f aca="false">M60/$M$69</f>
        <v>1.02781485611431</v>
      </c>
      <c r="AM14" s="0" t="n">
        <f aca="false">O60/$O$69</f>
        <v>0.783505154639175</v>
      </c>
      <c r="AR14" s="31" t="n">
        <f aca="false">+A14</f>
        <v>1991</v>
      </c>
      <c r="AS14" s="31" t="n">
        <f aca="false">+B14</f>
        <v>3</v>
      </c>
      <c r="AT14" s="31"/>
      <c r="AU14" s="31"/>
      <c r="AV14" s="50" t="n">
        <f aca="false">+E14</f>
        <v>0.1551</v>
      </c>
      <c r="AW14" s="50" t="n">
        <f aca="false">+F14</f>
        <v>0.3267</v>
      </c>
      <c r="AX14" s="31"/>
      <c r="AY14" s="31" t="n">
        <f aca="false">+A78</f>
        <v>2007</v>
      </c>
      <c r="AZ14" s="31" t="n">
        <f aca="false">+B78</f>
        <v>3</v>
      </c>
      <c r="BA14" s="31"/>
      <c r="BB14" s="31"/>
      <c r="BC14" s="31" t="n">
        <f aca="false">+E78</f>
        <v>0.5454</v>
      </c>
      <c r="BD14" s="31" t="n">
        <f aca="false">+F78</f>
        <v>0.3532</v>
      </c>
      <c r="BJ14" s="31" t="n">
        <v>2011</v>
      </c>
      <c r="BK14" s="0" t="n">
        <v>0.663</v>
      </c>
      <c r="BL14" s="0" t="n">
        <v>0.103</v>
      </c>
      <c r="BM14" s="0" t="n">
        <v>0.663</v>
      </c>
      <c r="BN14" s="0" t="n">
        <v>0.103</v>
      </c>
    </row>
    <row r="15" customFormat="false" ht="13.5" hidden="false" customHeight="false" outlineLevel="0" collapsed="false">
      <c r="A15" s="4" t="n">
        <v>1991</v>
      </c>
      <c r="B15" s="4" t="n">
        <v>4</v>
      </c>
      <c r="C15" s="4"/>
      <c r="D15" s="4"/>
      <c r="E15" s="4" t="n">
        <v>0.1925</v>
      </c>
      <c r="F15" s="4" t="n">
        <v>0.3012</v>
      </c>
      <c r="G15" s="4"/>
      <c r="H15" s="4"/>
      <c r="L15" s="35" t="n">
        <v>1967</v>
      </c>
      <c r="M15" s="35"/>
      <c r="N15" s="35"/>
      <c r="O15" s="35"/>
      <c r="P15" s="35"/>
      <c r="Q15" s="51" t="n">
        <v>0.215101114776856</v>
      </c>
      <c r="R15" s="52" t="n">
        <v>0.183225109191518</v>
      </c>
      <c r="S15" s="51"/>
      <c r="T15" s="51"/>
      <c r="U15" s="51"/>
      <c r="V15" s="51"/>
      <c r="W15" s="48"/>
      <c r="X15" s="48"/>
      <c r="Y15" s="48"/>
      <c r="Z15" s="48"/>
      <c r="AG15" s="0" t="n">
        <f aca="false">A15+(B15/4)-0.125</f>
        <v>1991.875</v>
      </c>
      <c r="AI15" s="0" t="n">
        <f aca="false">E15/AI$135</f>
        <v>0.351887396033269</v>
      </c>
      <c r="AK15" s="49" t="n">
        <v>2013</v>
      </c>
      <c r="AL15" s="0" t="n">
        <f aca="false">M61/$M$69</f>
        <v>1.00889902996401</v>
      </c>
      <c r="AM15" s="0" t="n">
        <f aca="false">O61/$O$69</f>
        <v>1.16494845360825</v>
      </c>
      <c r="AR15" s="31" t="n">
        <f aca="false">+A15</f>
        <v>1991</v>
      </c>
      <c r="AS15" s="31" t="n">
        <f aca="false">+B15</f>
        <v>4</v>
      </c>
      <c r="AT15" s="31"/>
      <c r="AU15" s="31"/>
      <c r="AV15" s="50" t="n">
        <f aca="false">+E15</f>
        <v>0.1925</v>
      </c>
      <c r="AW15" s="50" t="n">
        <f aca="false">+F15</f>
        <v>0.3012</v>
      </c>
      <c r="AX15" s="31"/>
      <c r="AY15" s="31" t="n">
        <f aca="false">+A79</f>
        <v>2007</v>
      </c>
      <c r="AZ15" s="31" t="n">
        <f aca="false">+B79</f>
        <v>4</v>
      </c>
      <c r="BA15" s="31"/>
      <c r="BB15" s="31"/>
      <c r="BC15" s="31" t="n">
        <f aca="false">+E79</f>
        <v>0.5654</v>
      </c>
      <c r="BD15" s="31" t="n">
        <f aca="false">+F79</f>
        <v>0.3285</v>
      </c>
      <c r="BJ15" s="31" t="n">
        <v>2011</v>
      </c>
      <c r="BK15" s="0" t="n">
        <v>0.825</v>
      </c>
      <c r="BL15" s="0" t="n">
        <v>0.125</v>
      </c>
      <c r="BM15" s="0" t="n">
        <v>0.825</v>
      </c>
      <c r="BN15" s="0" t="n">
        <v>0.125</v>
      </c>
    </row>
    <row r="16" customFormat="false" ht="13.5" hidden="false" customHeight="false" outlineLevel="0" collapsed="false">
      <c r="A16" s="4" t="n">
        <v>1992</v>
      </c>
      <c r="B16" s="4" t="n">
        <v>1</v>
      </c>
      <c r="C16" s="4"/>
      <c r="D16" s="4"/>
      <c r="E16" s="4" t="n">
        <v>0.4084</v>
      </c>
      <c r="F16" s="4" t="n">
        <v>0.3011</v>
      </c>
      <c r="G16" s="4"/>
      <c r="H16" s="4"/>
      <c r="L16" s="35" t="n">
        <v>1968</v>
      </c>
      <c r="M16" s="35"/>
      <c r="N16" s="35"/>
      <c r="O16" s="35"/>
      <c r="P16" s="35"/>
      <c r="Q16" s="51" t="n">
        <v>0.553144103714984</v>
      </c>
      <c r="R16" s="52" t="n">
        <v>0.490942089226928</v>
      </c>
      <c r="S16" s="51"/>
      <c r="T16" s="51"/>
      <c r="U16" s="51"/>
      <c r="V16" s="51"/>
      <c r="W16" s="48"/>
      <c r="X16" s="48"/>
      <c r="Y16" s="48"/>
      <c r="Z16" s="48"/>
      <c r="AG16" s="0" t="n">
        <f aca="false">A16+(B16/4)-0.125</f>
        <v>1992.125</v>
      </c>
      <c r="AI16" s="0" t="n">
        <f aca="false">E16/AI$135</f>
        <v>0.746549675532401</v>
      </c>
      <c r="AK16" s="49" t="n">
        <v>2014</v>
      </c>
      <c r="AL16" s="0" t="n">
        <f aca="false">M62/$M$69</f>
        <v>1.1105561538316</v>
      </c>
      <c r="AM16" s="0" t="n">
        <f aca="false">O62/$O$69</f>
        <v>1.52233676975945</v>
      </c>
      <c r="AR16" s="31" t="n">
        <f aca="false">+A16</f>
        <v>1992</v>
      </c>
      <c r="AS16" s="31" t="n">
        <f aca="false">+B16</f>
        <v>1</v>
      </c>
      <c r="AT16" s="31"/>
      <c r="AU16" s="31"/>
      <c r="AV16" s="50" t="n">
        <f aca="false">+E16</f>
        <v>0.4084</v>
      </c>
      <c r="AW16" s="50" t="n">
        <f aca="false">+F16</f>
        <v>0.3011</v>
      </c>
      <c r="AX16" s="31"/>
      <c r="AY16" s="31" t="n">
        <f aca="false">+A80</f>
        <v>2008</v>
      </c>
      <c r="AZ16" s="31" t="n">
        <f aca="false">+B80</f>
        <v>1</v>
      </c>
      <c r="BA16" s="31"/>
      <c r="BB16" s="31"/>
      <c r="BC16" s="31" t="n">
        <f aca="false">+E80</f>
        <v>0.4799</v>
      </c>
      <c r="BD16" s="31" t="n">
        <f aca="false">+F80</f>
        <v>0.3289</v>
      </c>
      <c r="BJ16" s="31" t="n">
        <v>2012</v>
      </c>
      <c r="BK16" s="0" t="n">
        <v>0.631</v>
      </c>
      <c r="BL16" s="0" t="n">
        <v>0.098</v>
      </c>
      <c r="BM16" s="0" t="n">
        <v>0.631</v>
      </c>
      <c r="BN16" s="0" t="n">
        <v>0.098</v>
      </c>
    </row>
    <row r="17" customFormat="false" ht="13.5" hidden="false" customHeight="false" outlineLevel="0" collapsed="false">
      <c r="A17" s="4" t="n">
        <v>1992</v>
      </c>
      <c r="B17" s="4" t="n">
        <v>2</v>
      </c>
      <c r="C17" s="4"/>
      <c r="D17" s="4"/>
      <c r="E17" s="4" t="n">
        <v>0.2483</v>
      </c>
      <c r="F17" s="4" t="n">
        <v>0.3141</v>
      </c>
      <c r="G17" s="4"/>
      <c r="H17" s="4"/>
      <c r="L17" s="35" t="n">
        <v>1969</v>
      </c>
      <c r="M17" s="35"/>
      <c r="N17" s="35"/>
      <c r="O17" s="35"/>
      <c r="P17" s="35"/>
      <c r="Q17" s="51" t="n">
        <v>0.0506808876257151</v>
      </c>
      <c r="R17" s="52" t="n">
        <v>0.0606763013140411</v>
      </c>
      <c r="S17" s="51"/>
      <c r="T17" s="51"/>
      <c r="U17" s="51" t="n">
        <v>0.742855364011783</v>
      </c>
      <c r="V17" s="52" t="n">
        <v>1.78391385182406</v>
      </c>
      <c r="W17" s="48"/>
      <c r="X17" s="48"/>
      <c r="Y17" s="48"/>
      <c r="Z17" s="48"/>
      <c r="AG17" s="0" t="n">
        <f aca="false">A17+(B17/4)-0.125</f>
        <v>1992.375</v>
      </c>
      <c r="AI17" s="0" t="n">
        <f aca="false">E17/AI$135</f>
        <v>0.453889041221095</v>
      </c>
      <c r="AK17" s="49" t="n">
        <v>2015</v>
      </c>
      <c r="AL17" s="0" t="n">
        <f aca="false">M63/$M$69</f>
        <v>0.94512922670219</v>
      </c>
      <c r="AM17" s="0" t="n">
        <f aca="false">O63/$O$69</f>
        <v>1.27491408934708</v>
      </c>
      <c r="AR17" s="31" t="n">
        <f aca="false">+A17</f>
        <v>1992</v>
      </c>
      <c r="AS17" s="31" t="n">
        <f aca="false">+B17</f>
        <v>2</v>
      </c>
      <c r="AT17" s="31"/>
      <c r="AU17" s="31"/>
      <c r="AV17" s="50" t="n">
        <f aca="false">+E17</f>
        <v>0.2483</v>
      </c>
      <c r="AW17" s="50" t="n">
        <f aca="false">+F17</f>
        <v>0.3141</v>
      </c>
      <c r="AX17" s="31"/>
      <c r="AY17" s="31" t="n">
        <f aca="false">+A81</f>
        <v>2008</v>
      </c>
      <c r="AZ17" s="31" t="n">
        <f aca="false">+B81</f>
        <v>2</v>
      </c>
      <c r="BA17" s="31"/>
      <c r="BB17" s="31"/>
      <c r="BC17" s="31" t="n">
        <f aca="false">+E81</f>
        <v>0.2163</v>
      </c>
      <c r="BD17" s="31" t="n">
        <f aca="false">+F81</f>
        <v>0.3728</v>
      </c>
      <c r="BJ17" s="31" t="n">
        <v>2012</v>
      </c>
      <c r="BK17" s="0" t="n">
        <v>1.082</v>
      </c>
      <c r="BL17" s="0" t="n">
        <v>0.167</v>
      </c>
      <c r="BM17" s="0" t="n">
        <v>1.082</v>
      </c>
      <c r="BN17" s="0" t="n">
        <v>0.167</v>
      </c>
    </row>
    <row r="18" customFormat="false" ht="13.5" hidden="false" customHeight="false" outlineLevel="0" collapsed="false">
      <c r="A18" s="4" t="n">
        <v>1992</v>
      </c>
      <c r="B18" s="4" t="n">
        <v>3</v>
      </c>
      <c r="C18" s="4"/>
      <c r="D18" s="4"/>
      <c r="E18" s="4" t="n">
        <v>0.0395</v>
      </c>
      <c r="F18" s="4" t="n">
        <v>0.3311</v>
      </c>
      <c r="G18" s="4"/>
      <c r="H18" s="4"/>
      <c r="L18" s="35" t="n">
        <v>1970</v>
      </c>
      <c r="M18" s="35"/>
      <c r="N18" s="35"/>
      <c r="O18" s="35"/>
      <c r="P18" s="35"/>
      <c r="Q18" s="51" t="n">
        <v>0.00715230403546701</v>
      </c>
      <c r="R18" s="52" t="n">
        <v>0.00943517764075741</v>
      </c>
      <c r="S18" s="51"/>
      <c r="T18" s="51"/>
      <c r="U18" s="51" t="n">
        <v>0.787572219664675</v>
      </c>
      <c r="V18" s="52" t="n">
        <v>3.1162167184787</v>
      </c>
      <c r="W18" s="48"/>
      <c r="X18" s="48"/>
      <c r="Y18" s="48"/>
      <c r="Z18" s="48"/>
      <c r="AG18" s="0" t="n">
        <f aca="false">A18+(B18/4)-0.125</f>
        <v>1992.625</v>
      </c>
      <c r="AI18" s="0" t="n">
        <f aca="false">E18/AI$135</f>
        <v>0.072205465679554</v>
      </c>
      <c r="AK18" s="49" t="n">
        <v>2016</v>
      </c>
      <c r="AL18" s="0" t="n">
        <f aca="false">M64/$M$69</f>
        <v>1.02103720712933</v>
      </c>
      <c r="AM18" s="0" t="n">
        <f aca="false">O64/$O$69</f>
        <v>0.852233676975945</v>
      </c>
      <c r="AR18" s="31" t="n">
        <f aca="false">+A18</f>
        <v>1992</v>
      </c>
      <c r="AS18" s="31" t="n">
        <f aca="false">+B18</f>
        <v>3</v>
      </c>
      <c r="AT18" s="31"/>
      <c r="AU18" s="31"/>
      <c r="AV18" s="50" t="n">
        <f aca="false">+E18</f>
        <v>0.0395</v>
      </c>
      <c r="AW18" s="50" t="n">
        <f aca="false">+F18</f>
        <v>0.3311</v>
      </c>
      <c r="AX18" s="31"/>
      <c r="AY18" s="31" t="n">
        <f aca="false">+A82</f>
        <v>2008</v>
      </c>
      <c r="AZ18" s="31" t="n">
        <f aca="false">+B82</f>
        <v>3</v>
      </c>
      <c r="BA18" s="31"/>
      <c r="BB18" s="31"/>
      <c r="BC18" s="31" t="n">
        <f aca="false">+E82</f>
        <v>0.2173</v>
      </c>
      <c r="BD18" s="31" t="n">
        <f aca="false">+F82</f>
        <v>0.3643</v>
      </c>
      <c r="BJ18" s="31" t="n">
        <v>2012</v>
      </c>
      <c r="BK18" s="0" t="n">
        <v>0.561</v>
      </c>
      <c r="BL18" s="0" t="n">
        <v>0.087</v>
      </c>
      <c r="BM18" s="0" t="n">
        <v>0.561</v>
      </c>
      <c r="BN18" s="0" t="n">
        <v>0.087</v>
      </c>
    </row>
    <row r="19" customFormat="false" ht="13.5" hidden="false" customHeight="false" outlineLevel="0" collapsed="false">
      <c r="A19" s="4" t="n">
        <v>1992</v>
      </c>
      <c r="B19" s="4" t="n">
        <v>4</v>
      </c>
      <c r="C19" s="4"/>
      <c r="D19" s="4"/>
      <c r="E19" s="4" t="n">
        <v>0.0727</v>
      </c>
      <c r="F19" s="4" t="n">
        <v>0.3213</v>
      </c>
      <c r="G19" s="4"/>
      <c r="H19" s="4"/>
      <c r="L19" s="35" t="n">
        <v>1971</v>
      </c>
      <c r="M19" s="35"/>
      <c r="N19" s="35"/>
      <c r="O19" s="35"/>
      <c r="P19" s="35"/>
      <c r="Q19" s="51" t="n">
        <v>1.17111209714059</v>
      </c>
      <c r="R19" s="52" t="n">
        <v>0.785722994059236</v>
      </c>
      <c r="S19" s="51"/>
      <c r="T19" s="51"/>
      <c r="U19" s="51" t="n">
        <v>0.807504531989997</v>
      </c>
      <c r="V19" s="52" t="n">
        <v>3.12807921580397</v>
      </c>
      <c r="W19" s="48"/>
      <c r="X19" s="48"/>
      <c r="Y19" s="48"/>
      <c r="Z19" s="48"/>
      <c r="AG19" s="0" t="n">
        <f aca="false">A19+(B19/4)-0.125</f>
        <v>1992.875</v>
      </c>
      <c r="AI19" s="0" t="n">
        <f aca="false">E19/AI$135</f>
        <v>0.132894616579837</v>
      </c>
      <c r="AK19" s="49" t="n">
        <v>2017</v>
      </c>
      <c r="AL19" s="0" t="n">
        <f aca="false">M65/$M$69</f>
        <v>0.914558378159927</v>
      </c>
      <c r="AM19" s="0" t="n">
        <f aca="false">O65/$O$69</f>
        <v>0.814432989690721</v>
      </c>
      <c r="AR19" s="31" t="n">
        <f aca="false">+A19</f>
        <v>1992</v>
      </c>
      <c r="AS19" s="31" t="n">
        <f aca="false">+B19</f>
        <v>4</v>
      </c>
      <c r="AT19" s="31"/>
      <c r="AU19" s="31"/>
      <c r="AV19" s="50" t="n">
        <f aca="false">+E19</f>
        <v>0.0727</v>
      </c>
      <c r="AW19" s="50" t="n">
        <f aca="false">+F19</f>
        <v>0.3213</v>
      </c>
      <c r="AX19" s="31"/>
      <c r="AY19" s="31" t="n">
        <f aca="false">+A83</f>
        <v>2008</v>
      </c>
      <c r="AZ19" s="31" t="n">
        <f aca="false">+B83</f>
        <v>4</v>
      </c>
      <c r="BA19" s="31"/>
      <c r="BB19" s="31"/>
      <c r="BC19" s="31" t="n">
        <f aca="false">+E83</f>
        <v>0.2233</v>
      </c>
      <c r="BD19" s="31" t="n">
        <f aca="false">+F83</f>
        <v>0.3594</v>
      </c>
      <c r="BJ19" s="31" t="n">
        <v>2012</v>
      </c>
      <c r="BK19" s="0" t="n">
        <v>0.517</v>
      </c>
      <c r="BL19" s="0" t="n">
        <v>0.078</v>
      </c>
      <c r="BM19" s="0" t="n">
        <v>0.517</v>
      </c>
      <c r="BN19" s="0" t="n">
        <v>0.078</v>
      </c>
    </row>
    <row r="20" customFormat="false" ht="13.5" hidden="false" customHeight="false" outlineLevel="0" collapsed="false">
      <c r="A20" s="4" t="n">
        <v>1993</v>
      </c>
      <c r="B20" s="4" t="n">
        <v>1</v>
      </c>
      <c r="C20" s="4"/>
      <c r="D20" s="4"/>
      <c r="E20" s="4" t="n">
        <v>0.1946</v>
      </c>
      <c r="F20" s="4" t="n">
        <v>0.3004</v>
      </c>
      <c r="G20" s="4"/>
      <c r="H20" s="4"/>
      <c r="L20" s="35" t="n">
        <v>1972</v>
      </c>
      <c r="M20" s="35"/>
      <c r="N20" s="35"/>
      <c r="O20" s="35"/>
      <c r="P20" s="35"/>
      <c r="Q20" s="51" t="n">
        <v>0.465790130228992</v>
      </c>
      <c r="R20" s="52" t="n">
        <v>0.413892363163557</v>
      </c>
      <c r="S20" s="51"/>
      <c r="T20" s="51"/>
      <c r="U20" s="51" t="n">
        <v>0.791940154028994</v>
      </c>
      <c r="V20" s="52" t="n">
        <v>3.12807921580397</v>
      </c>
      <c r="W20" s="48"/>
      <c r="X20" s="48"/>
      <c r="Y20" s="48"/>
      <c r="Z20" s="48"/>
      <c r="AG20" s="0" t="n">
        <f aca="false">A20+(B20/4)-0.125</f>
        <v>1993.125</v>
      </c>
      <c r="AI20" s="0" t="n">
        <f aca="false">E20/AI$135</f>
        <v>0.35572616762636</v>
      </c>
      <c r="AK20" s="49" t="n">
        <v>2018</v>
      </c>
      <c r="AL20" s="0" t="n">
        <f aca="false">M66/$M$69</f>
        <v>0.901641086853795</v>
      </c>
      <c r="AM20" s="0" t="n">
        <f aca="false">O66/$O$69</f>
        <v>0.718213058419244</v>
      </c>
      <c r="AR20" s="31" t="n">
        <f aca="false">+A20</f>
        <v>1993</v>
      </c>
      <c r="AS20" s="31" t="n">
        <f aca="false">+B20</f>
        <v>1</v>
      </c>
      <c r="AT20" s="31"/>
      <c r="AU20" s="31"/>
      <c r="AV20" s="50" t="n">
        <f aca="false">+E20</f>
        <v>0.1946</v>
      </c>
      <c r="AW20" s="50" t="n">
        <f aca="false">+F20</f>
        <v>0.3004</v>
      </c>
      <c r="AX20" s="31"/>
      <c r="AY20" s="31" t="n">
        <f aca="false">+A84</f>
        <v>2009</v>
      </c>
      <c r="AZ20" s="31" t="n">
        <f aca="false">+B84</f>
        <v>1</v>
      </c>
      <c r="BA20" s="31"/>
      <c r="BB20" s="31"/>
      <c r="BC20" s="31" t="n">
        <f aca="false">+E84</f>
        <v>0.2189</v>
      </c>
      <c r="BD20" s="31" t="n">
        <f aca="false">+F84</f>
        <v>0.3751</v>
      </c>
      <c r="BJ20" s="31" t="n">
        <v>2013</v>
      </c>
      <c r="BK20" s="0" t="n">
        <v>0.669</v>
      </c>
      <c r="BL20" s="0" t="n">
        <v>0.1</v>
      </c>
      <c r="BM20" s="0" t="n">
        <v>0.669</v>
      </c>
      <c r="BN20" s="0" t="n">
        <v>0.1</v>
      </c>
    </row>
    <row r="21" customFormat="false" ht="13.5" hidden="false" customHeight="false" outlineLevel="0" collapsed="false">
      <c r="A21" s="4" t="n">
        <v>1993</v>
      </c>
      <c r="B21" s="4" t="n">
        <v>2</v>
      </c>
      <c r="C21" s="4"/>
      <c r="D21" s="4"/>
      <c r="E21" s="4" t="n">
        <v>0.148</v>
      </c>
      <c r="F21" s="4" t="n">
        <v>0.3049</v>
      </c>
      <c r="G21" s="4"/>
      <c r="H21" s="4"/>
      <c r="L21" s="35" t="n">
        <v>1973</v>
      </c>
      <c r="M21" s="35"/>
      <c r="N21" s="35"/>
      <c r="O21" s="35"/>
      <c r="P21" s="35"/>
      <c r="Q21" s="51" t="n">
        <v>0.0911995404382472</v>
      </c>
      <c r="R21" s="52" t="n">
        <v>0.0932356792082102</v>
      </c>
      <c r="S21" s="51"/>
      <c r="T21" s="51"/>
      <c r="U21" s="51" t="n">
        <v>0.789829881123521</v>
      </c>
      <c r="V21" s="52" t="n">
        <v>3.1162167184787</v>
      </c>
      <c r="W21" s="48"/>
      <c r="X21" s="48"/>
      <c r="Y21" s="48"/>
      <c r="Z21" s="48"/>
      <c r="AG21" s="0" t="n">
        <f aca="false">A21+(B21/4)-0.125</f>
        <v>1993.375</v>
      </c>
      <c r="AI21" s="0" t="n">
        <f aca="false">E21/AI$135</f>
        <v>0.270541997989215</v>
      </c>
      <c r="AK21" s="53" t="n">
        <v>2019</v>
      </c>
      <c r="AL21" s="0" t="n">
        <f aca="false">M67/$M$69</f>
        <v>0.881912487872647</v>
      </c>
      <c r="AR21" s="31" t="n">
        <f aca="false">+A21</f>
        <v>1993</v>
      </c>
      <c r="AS21" s="31" t="n">
        <f aca="false">+B21</f>
        <v>2</v>
      </c>
      <c r="AT21" s="31"/>
      <c r="AU21" s="31"/>
      <c r="AV21" s="50" t="n">
        <f aca="false">+E21</f>
        <v>0.148</v>
      </c>
      <c r="AW21" s="50" t="n">
        <f aca="false">+F21</f>
        <v>0.3049</v>
      </c>
      <c r="AX21" s="31"/>
      <c r="AY21" s="31" t="n">
        <f aca="false">+A85</f>
        <v>2009</v>
      </c>
      <c r="AZ21" s="31" t="n">
        <f aca="false">+B85</f>
        <v>2</v>
      </c>
      <c r="BA21" s="31"/>
      <c r="BB21" s="31"/>
      <c r="BC21" s="31" t="n">
        <f aca="false">+E85</f>
        <v>0.2831</v>
      </c>
      <c r="BD21" s="31" t="n">
        <f aca="false">+F85</f>
        <v>0.3754</v>
      </c>
      <c r="BJ21" s="31" t="n">
        <v>2013</v>
      </c>
      <c r="BK21" s="0" t="n">
        <v>0.737</v>
      </c>
      <c r="BL21" s="0" t="n">
        <v>0.103</v>
      </c>
      <c r="BM21" s="0" t="n">
        <v>0.737</v>
      </c>
      <c r="BN21" s="0" t="n">
        <v>0.103</v>
      </c>
    </row>
    <row r="22" customFormat="false" ht="13.5" hidden="false" customHeight="false" outlineLevel="0" collapsed="false">
      <c r="A22" s="4" t="n">
        <v>1993</v>
      </c>
      <c r="B22" s="4" t="n">
        <v>3</v>
      </c>
      <c r="C22" s="4"/>
      <c r="D22" s="4"/>
      <c r="E22" s="4" t="n">
        <v>0.0767</v>
      </c>
      <c r="F22" s="4" t="n">
        <v>0.344</v>
      </c>
      <c r="G22" s="4"/>
      <c r="H22" s="4"/>
      <c r="L22" s="35" t="n">
        <v>1974</v>
      </c>
      <c r="M22" s="35"/>
      <c r="N22" s="35"/>
      <c r="O22" s="35"/>
      <c r="P22" s="35"/>
      <c r="Q22" s="51" t="n">
        <v>0.0352984015867133</v>
      </c>
      <c r="R22" s="52" t="n">
        <v>0.0391915011357254</v>
      </c>
      <c r="S22" s="51"/>
      <c r="T22" s="51"/>
      <c r="U22" s="51" t="n">
        <v>0.831027905806941</v>
      </c>
      <c r="V22" s="52" t="n">
        <v>3.11717648730597</v>
      </c>
      <c r="W22" s="48"/>
      <c r="X22" s="48"/>
      <c r="Y22" s="48"/>
      <c r="Z22" s="48"/>
      <c r="AG22" s="0" t="n">
        <f aca="false">A22+(B22/4)-0.125</f>
        <v>1993.625</v>
      </c>
      <c r="AI22" s="0" t="n">
        <f aca="false">E22/AI$135</f>
        <v>0.140206562471438</v>
      </c>
      <c r="AR22" s="31" t="n">
        <f aca="false">+A22</f>
        <v>1993</v>
      </c>
      <c r="AS22" s="31" t="n">
        <f aca="false">+B22</f>
        <v>3</v>
      </c>
      <c r="AT22" s="31"/>
      <c r="AU22" s="31"/>
      <c r="AV22" s="50" t="n">
        <f aca="false">+E22</f>
        <v>0.0767</v>
      </c>
      <c r="AW22" s="50" t="n">
        <f aca="false">+F22</f>
        <v>0.344</v>
      </c>
      <c r="AX22" s="31"/>
      <c r="AY22" s="31" t="n">
        <f aca="false">+A86</f>
        <v>2009</v>
      </c>
      <c r="AZ22" s="31" t="n">
        <f aca="false">+B86</f>
        <v>3</v>
      </c>
      <c r="BA22" s="31"/>
      <c r="BB22" s="31"/>
      <c r="BC22" s="31" t="n">
        <f aca="false">+E86</f>
        <v>0.4846</v>
      </c>
      <c r="BD22" s="31" t="n">
        <f aca="false">+F86</f>
        <v>0.3342</v>
      </c>
      <c r="BJ22" s="31" t="n">
        <v>2013</v>
      </c>
      <c r="BK22" s="0" t="n">
        <v>0.57</v>
      </c>
      <c r="BL22" s="0" t="n">
        <v>0.072</v>
      </c>
      <c r="BM22" s="0" t="n">
        <v>0.57</v>
      </c>
      <c r="BN22" s="0" t="n">
        <v>0.072</v>
      </c>
    </row>
    <row r="23" customFormat="false" ht="13.5" hidden="false" customHeight="false" outlineLevel="0" collapsed="false">
      <c r="A23" s="4" t="n">
        <v>1993</v>
      </c>
      <c r="B23" s="4" t="n">
        <v>4</v>
      </c>
      <c r="C23" s="4"/>
      <c r="D23" s="4"/>
      <c r="E23" s="4" t="n">
        <v>0.1327</v>
      </c>
      <c r="F23" s="4" t="n">
        <v>0.3032</v>
      </c>
      <c r="G23" s="4"/>
      <c r="H23" s="4"/>
      <c r="L23" s="35" t="n">
        <v>1975</v>
      </c>
      <c r="M23" s="35"/>
      <c r="N23" s="35"/>
      <c r="O23" s="35"/>
      <c r="P23" s="35"/>
      <c r="Q23" s="51" t="n">
        <v>0.0104240035366063</v>
      </c>
      <c r="R23" s="52" t="n">
        <v>0.0137452742678691</v>
      </c>
      <c r="S23" s="51"/>
      <c r="T23" s="51"/>
      <c r="U23" s="51" t="n">
        <v>0.754736753901562</v>
      </c>
      <c r="V23" s="52" t="n">
        <v>3.11459504613857</v>
      </c>
      <c r="W23" s="48"/>
      <c r="X23" s="48"/>
      <c r="Y23" s="48"/>
      <c r="Z23" s="48"/>
      <c r="AG23" s="0" t="n">
        <f aca="false">A23+(B23/4)-0.125</f>
        <v>1993.875</v>
      </c>
      <c r="AI23" s="0" t="n">
        <f aca="false">E23/AI$135</f>
        <v>0.242573804953843</v>
      </c>
      <c r="AR23" s="31" t="n">
        <f aca="false">+A23</f>
        <v>1993</v>
      </c>
      <c r="AS23" s="31" t="n">
        <f aca="false">+B23</f>
        <v>4</v>
      </c>
      <c r="AT23" s="31"/>
      <c r="AU23" s="31"/>
      <c r="AV23" s="50" t="n">
        <f aca="false">+E23</f>
        <v>0.1327</v>
      </c>
      <c r="AW23" s="50" t="n">
        <f aca="false">+F23</f>
        <v>0.3032</v>
      </c>
      <c r="AX23" s="31"/>
      <c r="AY23" s="31" t="n">
        <f aca="false">+A87</f>
        <v>2009</v>
      </c>
      <c r="AZ23" s="31" t="n">
        <f aca="false">+B87</f>
        <v>4</v>
      </c>
      <c r="BA23" s="31"/>
      <c r="BB23" s="31"/>
      <c r="BC23" s="31" t="n">
        <f aca="false">+E87</f>
        <v>0.6264</v>
      </c>
      <c r="BD23" s="31" t="n">
        <f aca="false">+F87</f>
        <v>0.3314</v>
      </c>
      <c r="BJ23" s="31" t="n">
        <v>2013</v>
      </c>
      <c r="BK23" s="0" t="n">
        <v>0.954</v>
      </c>
      <c r="BL23" s="0" t="n">
        <v>0.115</v>
      </c>
      <c r="BM23" s="0" t="n">
        <v>0.954</v>
      </c>
      <c r="BN23" s="0" t="n">
        <v>0.115</v>
      </c>
    </row>
    <row r="24" customFormat="false" ht="13.5" hidden="false" customHeight="false" outlineLevel="0" collapsed="false">
      <c r="A24" s="4" t="n">
        <v>1994</v>
      </c>
      <c r="B24" s="4" t="n">
        <v>1</v>
      </c>
      <c r="C24" s="4"/>
      <c r="D24" s="4"/>
      <c r="E24" s="4" t="n">
        <v>0.1341</v>
      </c>
      <c r="F24" s="4" t="n">
        <v>0.3185</v>
      </c>
      <c r="G24" s="4"/>
      <c r="H24" s="4"/>
      <c r="L24" s="35" t="n">
        <v>1976</v>
      </c>
      <c r="M24" s="35"/>
      <c r="N24" s="35"/>
      <c r="O24" s="35"/>
      <c r="P24" s="35"/>
      <c r="Q24" s="51" t="n">
        <v>0.293673438998871</v>
      </c>
      <c r="R24" s="52" t="n">
        <v>0.293390447277486</v>
      </c>
      <c r="S24" s="51"/>
      <c r="T24" s="51"/>
      <c r="U24" s="51" t="n">
        <v>0.791908265839489</v>
      </c>
      <c r="V24" s="52" t="n">
        <v>3.12034867045904</v>
      </c>
      <c r="W24" s="48"/>
      <c r="X24" s="48"/>
      <c r="Y24" s="48"/>
      <c r="Z24" s="48"/>
      <c r="AG24" s="0" t="n">
        <f aca="false">A24+(B24/4)-0.125</f>
        <v>1994.125</v>
      </c>
      <c r="AI24" s="0" t="n">
        <f aca="false">E24/AI$135</f>
        <v>0.245132986015903</v>
      </c>
      <c r="AR24" s="31" t="n">
        <f aca="false">+A24</f>
        <v>1994</v>
      </c>
      <c r="AS24" s="31" t="n">
        <f aca="false">+B24</f>
        <v>1</v>
      </c>
      <c r="AT24" s="31"/>
      <c r="AU24" s="31"/>
      <c r="AV24" s="50" t="n">
        <f aca="false">+E24</f>
        <v>0.1341</v>
      </c>
      <c r="AW24" s="50" t="n">
        <f aca="false">+F24</f>
        <v>0.3185</v>
      </c>
      <c r="AX24" s="31"/>
      <c r="AY24" s="31" t="n">
        <f aca="false">+A88</f>
        <v>2010</v>
      </c>
      <c r="AZ24" s="31" t="n">
        <f aca="false">+B88</f>
        <v>1</v>
      </c>
      <c r="BA24" s="31" t="n">
        <f aca="false">+C88</f>
        <v>1.624</v>
      </c>
      <c r="BB24" s="31" t="n">
        <f aca="false">+D88</f>
        <v>0.249</v>
      </c>
      <c r="BC24" s="31" t="n">
        <f aca="false">+E88</f>
        <v>0.5983</v>
      </c>
      <c r="BD24" s="31" t="n">
        <f aca="false">+F88</f>
        <v>0.3523</v>
      </c>
      <c r="BJ24" s="31" t="n">
        <v>2014</v>
      </c>
      <c r="BK24" s="0" t="n">
        <v>0.828</v>
      </c>
      <c r="BL24" s="0" t="n">
        <v>0.108</v>
      </c>
      <c r="BM24" s="0" t="n">
        <v>0.828</v>
      </c>
      <c r="BN24" s="0" t="n">
        <v>0.108</v>
      </c>
    </row>
    <row r="25" customFormat="false" ht="13.5" hidden="false" customHeight="false" outlineLevel="0" collapsed="false">
      <c r="A25" s="4" t="n">
        <v>1994</v>
      </c>
      <c r="B25" s="4" t="n">
        <v>2</v>
      </c>
      <c r="C25" s="4"/>
      <c r="D25" s="4"/>
      <c r="E25" s="4" t="n">
        <v>0.182</v>
      </c>
      <c r="F25" s="4" t="n">
        <v>0.305</v>
      </c>
      <c r="G25" s="4"/>
      <c r="H25" s="4"/>
      <c r="L25" s="35" t="n">
        <v>1977</v>
      </c>
      <c r="M25" s="35"/>
      <c r="N25" s="35"/>
      <c r="O25" s="35"/>
      <c r="P25" s="35"/>
      <c r="Q25" s="51" t="n">
        <v>1.61154679841136</v>
      </c>
      <c r="R25" s="52" t="n">
        <v>0.59382946412727</v>
      </c>
      <c r="S25" s="51"/>
      <c r="T25" s="51"/>
      <c r="U25" s="51" t="n">
        <v>0.751586069424899</v>
      </c>
      <c r="V25" s="52" t="n">
        <v>3.11459504613857</v>
      </c>
      <c r="W25" s="48"/>
      <c r="X25" s="48"/>
      <c r="Y25" s="48"/>
      <c r="Z25" s="48"/>
      <c r="AG25" s="0" t="n">
        <f aca="false">A25+(B25/4)-0.125</f>
        <v>1994.375</v>
      </c>
      <c r="AI25" s="0" t="n">
        <f aca="false">E25/AI$135</f>
        <v>0.332693538067818</v>
      </c>
      <c r="AR25" s="31" t="n">
        <f aca="false">+A25</f>
        <v>1994</v>
      </c>
      <c r="AS25" s="31" t="n">
        <f aca="false">+B25</f>
        <v>2</v>
      </c>
      <c r="AT25" s="31"/>
      <c r="AU25" s="31"/>
      <c r="AV25" s="50" t="n">
        <f aca="false">+E25</f>
        <v>0.182</v>
      </c>
      <c r="AW25" s="50" t="n">
        <f aca="false">+F25</f>
        <v>0.305</v>
      </c>
      <c r="AX25" s="31"/>
      <c r="AY25" s="31" t="n">
        <f aca="false">+A89</f>
        <v>2010</v>
      </c>
      <c r="AZ25" s="31" t="n">
        <f aca="false">+B89</f>
        <v>2</v>
      </c>
      <c r="BA25" s="31" t="n">
        <f aca="false">+C89</f>
        <v>1.377</v>
      </c>
      <c r="BB25" s="31" t="n">
        <f aca="false">+D89</f>
        <v>0.208</v>
      </c>
      <c r="BC25" s="31" t="n">
        <f aca="false">+E89</f>
        <v>0.4617</v>
      </c>
      <c r="BD25" s="31" t="n">
        <f aca="false">+F89</f>
        <v>0.3462</v>
      </c>
      <c r="BJ25" s="31" t="n">
        <v>2014</v>
      </c>
      <c r="BK25" s="0" t="n">
        <v>0.745</v>
      </c>
      <c r="BL25" s="0" t="n">
        <v>0.093</v>
      </c>
      <c r="BM25" s="0" t="n">
        <v>0.745</v>
      </c>
      <c r="BN25" s="0" t="n">
        <v>0.093</v>
      </c>
    </row>
    <row r="26" customFormat="false" ht="13.5" hidden="false" customHeight="false" outlineLevel="0" collapsed="false">
      <c r="A26" s="4" t="n">
        <v>1994</v>
      </c>
      <c r="B26" s="4" t="n">
        <v>3</v>
      </c>
      <c r="C26" s="4"/>
      <c r="D26" s="4"/>
      <c r="E26" s="4" t="n">
        <v>0.0396</v>
      </c>
      <c r="F26" s="4" t="n">
        <v>0.3212</v>
      </c>
      <c r="G26" s="4"/>
      <c r="H26" s="4"/>
      <c r="L26" s="35" t="n">
        <v>1978</v>
      </c>
      <c r="M26" s="35"/>
      <c r="N26" s="35"/>
      <c r="O26" s="35"/>
      <c r="P26" s="35"/>
      <c r="Q26" s="51" t="n">
        <v>1.3283577511698</v>
      </c>
      <c r="R26" s="52" t="n">
        <v>0.687028095365574</v>
      </c>
      <c r="S26" s="51"/>
      <c r="T26" s="51"/>
      <c r="U26" s="51" t="n">
        <v>0.93049820816548</v>
      </c>
      <c r="V26" s="52" t="n">
        <v>3.29744541121742</v>
      </c>
      <c r="W26" s="48"/>
      <c r="X26" s="48"/>
      <c r="Y26" s="48"/>
      <c r="Z26" s="48"/>
      <c r="AG26" s="0" t="n">
        <f aca="false">A26+(B26/4)-0.125</f>
        <v>1994.625</v>
      </c>
      <c r="AI26" s="0" t="n">
        <f aca="false">E26/AI$135</f>
        <v>0.072388264326844</v>
      </c>
      <c r="AR26" s="31" t="n">
        <f aca="false">+A26</f>
        <v>1994</v>
      </c>
      <c r="AS26" s="31" t="n">
        <f aca="false">+B26</f>
        <v>3</v>
      </c>
      <c r="AT26" s="31"/>
      <c r="AU26" s="31"/>
      <c r="AV26" s="50" t="n">
        <f aca="false">+E26</f>
        <v>0.0396</v>
      </c>
      <c r="AW26" s="50" t="n">
        <f aca="false">+F26</f>
        <v>0.3212</v>
      </c>
      <c r="AX26" s="31"/>
      <c r="AY26" s="31" t="n">
        <f aca="false">+A90</f>
        <v>2010</v>
      </c>
      <c r="AZ26" s="31" t="n">
        <f aca="false">+B90</f>
        <v>3</v>
      </c>
      <c r="BA26" s="31" t="n">
        <f aca="false">+C90</f>
        <v>1.033</v>
      </c>
      <c r="BB26" s="31" t="n">
        <f aca="false">+D90</f>
        <v>0.161</v>
      </c>
      <c r="BC26" s="31" t="n">
        <f aca="false">+E90</f>
        <v>0.337</v>
      </c>
      <c r="BD26" s="31" t="n">
        <f aca="false">+F90</f>
        <v>0.3397</v>
      </c>
      <c r="BJ26" s="31" t="n">
        <v>2014</v>
      </c>
      <c r="BK26" s="0" t="n">
        <v>0.79</v>
      </c>
      <c r="BL26" s="0" t="n">
        <v>0.091</v>
      </c>
      <c r="BM26" s="0" t="n">
        <v>0.79</v>
      </c>
      <c r="BN26" s="0" t="n">
        <v>0.091</v>
      </c>
    </row>
    <row r="27" customFormat="false" ht="13.5" hidden="false" customHeight="false" outlineLevel="0" collapsed="false">
      <c r="A27" s="4" t="n">
        <v>1994</v>
      </c>
      <c r="B27" s="4" t="n">
        <v>4</v>
      </c>
      <c r="C27" s="4"/>
      <c r="D27" s="4"/>
      <c r="E27" s="4" t="n">
        <v>0.0549</v>
      </c>
      <c r="F27" s="4" t="n">
        <v>0.2944</v>
      </c>
      <c r="G27" s="4"/>
      <c r="H27" s="4"/>
      <c r="L27" s="35" t="n">
        <v>1979</v>
      </c>
      <c r="M27" s="35"/>
      <c r="N27" s="35"/>
      <c r="O27" s="35"/>
      <c r="P27" s="35"/>
      <c r="Q27" s="51" t="n">
        <v>0.732853344706282</v>
      </c>
      <c r="R27" s="52" t="n">
        <v>0.476628679159576</v>
      </c>
      <c r="S27" s="51"/>
      <c r="T27" s="51"/>
      <c r="U27" s="51" t="n">
        <v>0.9089363283085</v>
      </c>
      <c r="V27" s="52" t="n">
        <v>3.3003316766468</v>
      </c>
      <c r="W27" s="48"/>
      <c r="X27" s="48"/>
      <c r="Y27" s="48"/>
      <c r="Z27" s="48"/>
      <c r="AG27" s="0" t="n">
        <f aca="false">A27+(B27/4)-0.125</f>
        <v>1994.875</v>
      </c>
      <c r="AI27" s="0" t="n">
        <f aca="false">E27/AI$135</f>
        <v>0.100356457362216</v>
      </c>
      <c r="AR27" s="31" t="n">
        <f aca="false">+A27</f>
        <v>1994</v>
      </c>
      <c r="AS27" s="31" t="n">
        <f aca="false">+B27</f>
        <v>4</v>
      </c>
      <c r="AT27" s="31"/>
      <c r="AU27" s="31"/>
      <c r="AV27" s="50" t="n">
        <f aca="false">+E27</f>
        <v>0.0549</v>
      </c>
      <c r="AW27" s="50" t="n">
        <f aca="false">+F27</f>
        <v>0.2944</v>
      </c>
      <c r="AX27" s="31"/>
      <c r="AY27" s="31" t="n">
        <f aca="false">+A91</f>
        <v>2010</v>
      </c>
      <c r="AZ27" s="31" t="n">
        <f aca="false">+B91</f>
        <v>4</v>
      </c>
      <c r="BA27" s="31" t="n">
        <f aca="false">+C91</f>
        <v>1.952</v>
      </c>
      <c r="BB27" s="31" t="n">
        <f aca="false">+D91</f>
        <v>0.304</v>
      </c>
      <c r="BC27" s="31" t="n">
        <f aca="false">+E91</f>
        <v>0.5075</v>
      </c>
      <c r="BD27" s="31" t="n">
        <f aca="false">+F91</f>
        <v>0.3392</v>
      </c>
      <c r="BJ27" s="31" t="n">
        <v>2014</v>
      </c>
      <c r="BK27" s="0" t="n">
        <v>0.86</v>
      </c>
      <c r="BL27" s="0" t="n">
        <v>0.089</v>
      </c>
      <c r="BM27" s="0" t="n">
        <v>0.86</v>
      </c>
      <c r="BN27" s="0" t="n">
        <v>0.089</v>
      </c>
    </row>
    <row r="28" customFormat="false" ht="13.5" hidden="false" customHeight="false" outlineLevel="0" collapsed="false">
      <c r="A28" s="4" t="n">
        <v>1995</v>
      </c>
      <c r="B28" s="4" t="n">
        <v>1</v>
      </c>
      <c r="C28" s="4"/>
      <c r="D28" s="4"/>
      <c r="E28" s="4" t="n">
        <v>0.131</v>
      </c>
      <c r="F28" s="4" t="n">
        <v>0.2971</v>
      </c>
      <c r="G28" s="4"/>
      <c r="H28" s="4"/>
      <c r="L28" s="35" t="n">
        <v>1980</v>
      </c>
      <c r="M28" s="35"/>
      <c r="N28" s="35"/>
      <c r="O28" s="35"/>
      <c r="P28" s="35"/>
      <c r="Q28" s="51" t="n">
        <v>0.715319701785517</v>
      </c>
      <c r="R28" s="52" t="n">
        <v>0.326159851248879</v>
      </c>
      <c r="S28" s="51" t="n">
        <v>0.959336991510977</v>
      </c>
      <c r="T28" s="52" t="n">
        <v>1.22663122082822</v>
      </c>
      <c r="U28" s="51" t="n">
        <v>0.666729473137593</v>
      </c>
      <c r="V28" s="52" t="n">
        <v>3.11459504613857</v>
      </c>
      <c r="W28" s="48"/>
      <c r="X28" s="48"/>
      <c r="Y28" s="48"/>
      <c r="Z28" s="48"/>
      <c r="AG28" s="0" t="n">
        <f aca="false">A28+(B28/4)-0.125</f>
        <v>1995.125</v>
      </c>
      <c r="AI28" s="0" t="n">
        <f aca="false">E28/AI$135</f>
        <v>0.239466227949913</v>
      </c>
      <c r="AR28" s="31" t="n">
        <f aca="false">+A28</f>
        <v>1995</v>
      </c>
      <c r="AS28" s="31" t="n">
        <f aca="false">+B28</f>
        <v>1</v>
      </c>
      <c r="AT28" s="31"/>
      <c r="AU28" s="31"/>
      <c r="AV28" s="50" t="n">
        <f aca="false">+E28</f>
        <v>0.131</v>
      </c>
      <c r="AW28" s="50" t="n">
        <f aca="false">+F28</f>
        <v>0.2971</v>
      </c>
      <c r="AX28" s="31"/>
      <c r="AY28" s="31" t="n">
        <f aca="false">+A92</f>
        <v>2011</v>
      </c>
      <c r="AZ28" s="31" t="n">
        <f aca="false">+B92</f>
        <v>1</v>
      </c>
      <c r="BA28" s="31" t="n">
        <f aca="false">+C92</f>
        <v>1.357</v>
      </c>
      <c r="BB28" s="31" t="n">
        <f aca="false">+D92</f>
        <v>0.218</v>
      </c>
      <c r="BC28" s="31" t="n">
        <f aca="false">+E92</f>
        <v>0.7778</v>
      </c>
      <c r="BD28" s="31" t="n">
        <f aca="false">+F92</f>
        <v>0.4255</v>
      </c>
      <c r="BJ28" s="31" t="n">
        <v>2015</v>
      </c>
      <c r="BK28" s="0" t="n">
        <v>0.758</v>
      </c>
      <c r="BL28" s="0" t="n">
        <v>0.089</v>
      </c>
      <c r="BM28" s="0" t="n">
        <v>0.758</v>
      </c>
      <c r="BN28" s="0" t="n">
        <v>0.089</v>
      </c>
    </row>
    <row r="29" customFormat="false" ht="13.5" hidden="false" customHeight="false" outlineLevel="0" collapsed="false">
      <c r="A29" s="4" t="n">
        <v>1995</v>
      </c>
      <c r="B29" s="4" t="n">
        <v>2</v>
      </c>
      <c r="C29" s="4"/>
      <c r="D29" s="4"/>
      <c r="E29" s="4" t="n">
        <v>0.1122</v>
      </c>
      <c r="F29" s="4" t="n">
        <v>0.2966</v>
      </c>
      <c r="G29" s="4"/>
      <c r="H29" s="4"/>
      <c r="L29" s="35" t="n">
        <v>1981</v>
      </c>
      <c r="M29" s="35"/>
      <c r="N29" s="35"/>
      <c r="O29" s="35"/>
      <c r="P29" s="35"/>
      <c r="Q29" s="51" t="n">
        <v>1.07896684629229</v>
      </c>
      <c r="R29" s="52" t="n">
        <v>0.441219292421803</v>
      </c>
      <c r="S29" s="51" t="n">
        <v>1.2248581084235</v>
      </c>
      <c r="T29" s="52" t="n">
        <v>1.95481883471219</v>
      </c>
      <c r="U29" s="51" t="n">
        <v>1.0085661624442</v>
      </c>
      <c r="V29" s="52" t="n">
        <v>3.11459504613857</v>
      </c>
      <c r="W29" s="48"/>
      <c r="X29" s="48"/>
      <c r="Y29" s="48"/>
      <c r="Z29" s="48"/>
      <c r="AG29" s="0" t="n">
        <f aca="false">A29+(B29/4)-0.125</f>
        <v>1995.375</v>
      </c>
      <c r="AI29" s="0" t="n">
        <f aca="false">E29/AI$135</f>
        <v>0.205100082259391</v>
      </c>
      <c r="AR29" s="31" t="n">
        <f aca="false">+A29</f>
        <v>1995</v>
      </c>
      <c r="AS29" s="31" t="n">
        <f aca="false">+B29</f>
        <v>2</v>
      </c>
      <c r="AT29" s="31"/>
      <c r="AU29" s="31"/>
      <c r="AV29" s="50" t="n">
        <f aca="false">+E29</f>
        <v>0.1122</v>
      </c>
      <c r="AW29" s="50" t="n">
        <f aca="false">+F29</f>
        <v>0.2966</v>
      </c>
      <c r="AX29" s="31"/>
      <c r="AY29" s="31" t="n">
        <f aca="false">+A93</f>
        <v>2011</v>
      </c>
      <c r="AZ29" s="31" t="n">
        <f aca="false">+B93</f>
        <v>2</v>
      </c>
      <c r="BA29" s="31" t="n">
        <f aca="false">+C93</f>
        <v>1.446</v>
      </c>
      <c r="BB29" s="31" t="n">
        <f aca="false">+D93</f>
        <v>0.223</v>
      </c>
      <c r="BC29" s="31" t="n">
        <f aca="false">+E93</f>
        <v>0.7168</v>
      </c>
      <c r="BD29" s="31" t="n">
        <f aca="false">+F93</f>
        <v>0.3324</v>
      </c>
      <c r="BJ29" s="31" t="n">
        <v>2015</v>
      </c>
      <c r="BK29" s="0" t="n">
        <v>0.762</v>
      </c>
      <c r="BL29" s="0" t="n">
        <v>0.091</v>
      </c>
      <c r="BM29" s="0" t="n">
        <v>0.762</v>
      </c>
      <c r="BN29" s="0" t="n">
        <v>0.091</v>
      </c>
    </row>
    <row r="30" customFormat="false" ht="13.5" hidden="false" customHeight="false" outlineLevel="0" collapsed="false">
      <c r="A30" s="4" t="n">
        <v>1995</v>
      </c>
      <c r="B30" s="4" t="n">
        <v>3</v>
      </c>
      <c r="C30" s="4"/>
      <c r="D30" s="4"/>
      <c r="E30" s="4" t="n">
        <v>0.0896</v>
      </c>
      <c r="F30" s="4" t="n">
        <v>0.3314</v>
      </c>
      <c r="G30" s="4"/>
      <c r="H30" s="4"/>
      <c r="L30" s="35" t="n">
        <v>1982</v>
      </c>
      <c r="M30" s="35"/>
      <c r="N30" s="35"/>
      <c r="O30" s="35"/>
      <c r="P30" s="35"/>
      <c r="Q30" s="51" t="n">
        <v>1.54919088033465</v>
      </c>
      <c r="R30" s="52" t="n">
        <v>0.570564452369308</v>
      </c>
      <c r="S30" s="51" t="n">
        <v>1.44344081621524</v>
      </c>
      <c r="T30" s="52" t="n">
        <v>2.30548820766144</v>
      </c>
      <c r="U30" s="51" t="n">
        <v>0.953704167335364</v>
      </c>
      <c r="V30" s="52" t="n">
        <v>3.11717648730597</v>
      </c>
      <c r="W30" s="48"/>
      <c r="X30" s="48"/>
      <c r="Y30" s="48"/>
      <c r="Z30" s="48"/>
      <c r="AG30" s="0" t="n">
        <f aca="false">A30+(B30/4)-0.125</f>
        <v>1995.625</v>
      </c>
      <c r="AI30" s="0" t="n">
        <f aca="false">E30/AI$135</f>
        <v>0.163787587971849</v>
      </c>
      <c r="AR30" s="31" t="n">
        <f aca="false">+A30</f>
        <v>1995</v>
      </c>
      <c r="AS30" s="31" t="n">
        <f aca="false">+B30</f>
        <v>3</v>
      </c>
      <c r="AT30" s="31"/>
      <c r="AU30" s="31"/>
      <c r="AV30" s="50" t="n">
        <f aca="false">+E30</f>
        <v>0.0896</v>
      </c>
      <c r="AW30" s="50" t="n">
        <f aca="false">+F30</f>
        <v>0.3314</v>
      </c>
      <c r="AX30" s="31"/>
      <c r="AY30" s="31" t="n">
        <f aca="false">+A94</f>
        <v>2011</v>
      </c>
      <c r="AZ30" s="31" t="n">
        <f aca="false">+B94</f>
        <v>3</v>
      </c>
      <c r="BA30" s="31" t="n">
        <f aca="false">+C94</f>
        <v>0.663</v>
      </c>
      <c r="BB30" s="31" t="n">
        <f aca="false">+D94</f>
        <v>0.103</v>
      </c>
      <c r="BC30" s="31" t="n">
        <f aca="false">+E94</f>
        <v>0.9154</v>
      </c>
      <c r="BD30" s="31" t="n">
        <f aca="false">+F94</f>
        <v>0.3224</v>
      </c>
      <c r="BJ30" s="31" t="n">
        <v>2015</v>
      </c>
      <c r="BK30" s="0" t="n">
        <v>0.81</v>
      </c>
      <c r="BL30" s="0" t="n">
        <v>0.081</v>
      </c>
      <c r="BM30" s="0" t="n">
        <v>0.81</v>
      </c>
      <c r="BN30" s="0" t="n">
        <v>0.081</v>
      </c>
    </row>
    <row r="31" customFormat="false" ht="13.5" hidden="false" customHeight="false" outlineLevel="0" collapsed="false">
      <c r="A31" s="4" t="n">
        <v>1995</v>
      </c>
      <c r="B31" s="4" t="n">
        <v>4</v>
      </c>
      <c r="C31" s="4"/>
      <c r="D31" s="4"/>
      <c r="E31" s="4" t="n">
        <v>0.1072</v>
      </c>
      <c r="F31" s="4" t="n">
        <v>0.284</v>
      </c>
      <c r="G31" s="4"/>
      <c r="H31" s="4"/>
      <c r="L31" s="35" t="n">
        <v>1983</v>
      </c>
      <c r="M31" s="35"/>
      <c r="N31" s="35"/>
      <c r="O31" s="35"/>
      <c r="P31" s="35"/>
      <c r="Q31" s="51" t="n">
        <v>0.385952361091927</v>
      </c>
      <c r="R31" s="52" t="n">
        <v>0.266550525725188</v>
      </c>
      <c r="S31" s="51" t="n">
        <v>0.677438014806794</v>
      </c>
      <c r="T31" s="52" t="n">
        <v>1.16562186883176</v>
      </c>
      <c r="U31" s="51" t="n">
        <v>0.875789771038445</v>
      </c>
      <c r="V31" s="52" t="n">
        <v>3.11204663901149</v>
      </c>
      <c r="W31" s="48"/>
      <c r="X31" s="48"/>
      <c r="Y31" s="48"/>
      <c r="Z31" s="48"/>
      <c r="AG31" s="0" t="n">
        <f aca="false">A31+(B31/4)-0.125</f>
        <v>1995.875</v>
      </c>
      <c r="AI31" s="0" t="n">
        <f aca="false">E31/AI$135</f>
        <v>0.195960149894891</v>
      </c>
      <c r="AR31" s="31" t="n">
        <f aca="false">+A31</f>
        <v>1995</v>
      </c>
      <c r="AS31" s="31" t="n">
        <f aca="false">+B31</f>
        <v>4</v>
      </c>
      <c r="AT31" s="31"/>
      <c r="AU31" s="31"/>
      <c r="AV31" s="50" t="n">
        <f aca="false">+E31</f>
        <v>0.1072</v>
      </c>
      <c r="AW31" s="50" t="n">
        <f aca="false">+F31</f>
        <v>0.284</v>
      </c>
      <c r="AX31" s="31"/>
      <c r="AY31" s="31" t="n">
        <f aca="false">+A95</f>
        <v>2011</v>
      </c>
      <c r="AZ31" s="31" t="n">
        <f aca="false">+B95</f>
        <v>4</v>
      </c>
      <c r="BA31" s="31" t="n">
        <f aca="false">+C95</f>
        <v>0.825</v>
      </c>
      <c r="BB31" s="31" t="n">
        <f aca="false">+D95</f>
        <v>0.125</v>
      </c>
      <c r="BC31" s="31" t="n">
        <f aca="false">+E95</f>
        <v>0.6885</v>
      </c>
      <c r="BD31" s="31" t="n">
        <f aca="false">+F95</f>
        <v>0.3226</v>
      </c>
      <c r="BJ31" s="31" t="n">
        <v>2015</v>
      </c>
      <c r="BK31" s="0" t="n">
        <v>0.944</v>
      </c>
      <c r="BL31" s="0" t="n">
        <v>0.083</v>
      </c>
      <c r="BM31" s="0" t="n">
        <v>0.944</v>
      </c>
      <c r="BN31" s="0" t="n">
        <v>0.083</v>
      </c>
    </row>
    <row r="32" customFormat="false" ht="13.5" hidden="false" customHeight="false" outlineLevel="0" collapsed="false">
      <c r="A32" s="4" t="n">
        <v>1996</v>
      </c>
      <c r="B32" s="4" t="n">
        <v>1</v>
      </c>
      <c r="C32" s="4"/>
      <c r="D32" s="4"/>
      <c r="E32" s="4" t="n">
        <v>0.1429</v>
      </c>
      <c r="F32" s="4" t="n">
        <v>0.2961</v>
      </c>
      <c r="G32" s="4"/>
      <c r="H32" s="4"/>
      <c r="L32" s="35" t="n">
        <v>1984</v>
      </c>
      <c r="M32" s="35"/>
      <c r="N32" s="35"/>
      <c r="O32" s="35"/>
      <c r="P32" s="35"/>
      <c r="Q32" s="51" t="n">
        <v>1.48042870645965</v>
      </c>
      <c r="R32" s="52" t="n">
        <v>0.685493902954595</v>
      </c>
      <c r="S32" s="51" t="n">
        <v>0.901403504824703</v>
      </c>
      <c r="T32" s="52" t="n">
        <v>1.5117936547136</v>
      </c>
      <c r="U32" s="51" t="n">
        <v>1.0234585897371</v>
      </c>
      <c r="V32" s="52" t="n">
        <v>3.2995170046713</v>
      </c>
      <c r="W32" s="48"/>
      <c r="X32" s="48"/>
      <c r="Y32" s="48"/>
      <c r="Z32" s="48"/>
      <c r="AG32" s="0" t="n">
        <f aca="false">A32+(B32/4)-0.125</f>
        <v>1996.125</v>
      </c>
      <c r="AI32" s="0" t="n">
        <f aca="false">E32/AI$135</f>
        <v>0.261219266977424</v>
      </c>
      <c r="AR32" s="31" t="n">
        <f aca="false">+A32</f>
        <v>1996</v>
      </c>
      <c r="AS32" s="31" t="n">
        <f aca="false">+B32</f>
        <v>1</v>
      </c>
      <c r="AT32" s="31"/>
      <c r="AU32" s="31"/>
      <c r="AV32" s="50" t="n">
        <f aca="false">+E32</f>
        <v>0.1429</v>
      </c>
      <c r="AW32" s="50" t="n">
        <f aca="false">+F32</f>
        <v>0.2961</v>
      </c>
      <c r="AX32" s="31"/>
      <c r="AY32" s="31" t="n">
        <f aca="false">+A96</f>
        <v>2012</v>
      </c>
      <c r="AZ32" s="31" t="n">
        <f aca="false">+B96</f>
        <v>1</v>
      </c>
      <c r="BA32" s="31" t="n">
        <f aca="false">+C96</f>
        <v>0.631</v>
      </c>
      <c r="BB32" s="31" t="n">
        <f aca="false">+D96</f>
        <v>0.098</v>
      </c>
      <c r="BC32" s="31" t="n">
        <f aca="false">+E96</f>
        <v>0.663</v>
      </c>
      <c r="BD32" s="31" t="n">
        <f aca="false">+F96</f>
        <v>0.3504</v>
      </c>
      <c r="BJ32" s="31" t="n">
        <v>2016</v>
      </c>
      <c r="BK32" s="0" t="n">
        <v>0.761</v>
      </c>
      <c r="BL32" s="0" t="n">
        <v>0.084</v>
      </c>
      <c r="BM32" s="0" t="n">
        <v>0.761</v>
      </c>
      <c r="BN32" s="0" t="n">
        <v>0.084</v>
      </c>
    </row>
    <row r="33" customFormat="false" ht="13.5" hidden="false" customHeight="false" outlineLevel="0" collapsed="false">
      <c r="A33" s="4" t="n">
        <v>1996</v>
      </c>
      <c r="B33" s="4" t="n">
        <v>2</v>
      </c>
      <c r="C33" s="4"/>
      <c r="D33" s="4"/>
      <c r="E33" s="4" t="n">
        <v>0.0901</v>
      </c>
      <c r="F33" s="4" t="n">
        <v>0.3081</v>
      </c>
      <c r="G33" s="4"/>
      <c r="H33" s="4"/>
      <c r="L33" s="35" t="n">
        <v>1985</v>
      </c>
      <c r="M33" s="35"/>
      <c r="N33" s="35"/>
      <c r="O33" s="35"/>
      <c r="P33" s="35"/>
      <c r="Q33" s="51" t="n">
        <v>0.221857569484593</v>
      </c>
      <c r="R33" s="52" t="n">
        <v>0.181403103056446</v>
      </c>
      <c r="S33" s="51" t="n">
        <v>1.83921316851705</v>
      </c>
      <c r="T33" s="52" t="n">
        <v>3.02406909129045</v>
      </c>
      <c r="U33" s="51" t="n">
        <v>0.790757440364107</v>
      </c>
      <c r="V33" s="52" t="n">
        <v>3.12034867045904</v>
      </c>
      <c r="W33" s="48"/>
      <c r="X33" s="48"/>
      <c r="Y33" s="48"/>
      <c r="Z33" s="48"/>
      <c r="AG33" s="0" t="n">
        <f aca="false">A33+(B33/4)-0.125</f>
        <v>1996.375</v>
      </c>
      <c r="AI33" s="0" t="n">
        <f aca="false">E33/AI$135</f>
        <v>0.164701581208299</v>
      </c>
      <c r="AR33" s="31" t="n">
        <f aca="false">+A33</f>
        <v>1996</v>
      </c>
      <c r="AS33" s="31" t="n">
        <f aca="false">+B33</f>
        <v>2</v>
      </c>
      <c r="AT33" s="31"/>
      <c r="AU33" s="31"/>
      <c r="AV33" s="50" t="n">
        <f aca="false">+E33</f>
        <v>0.0901</v>
      </c>
      <c r="AW33" s="50" t="n">
        <f aca="false">+F33</f>
        <v>0.3081</v>
      </c>
      <c r="AX33" s="31"/>
      <c r="AY33" s="31" t="n">
        <f aca="false">+A97</f>
        <v>2012</v>
      </c>
      <c r="AZ33" s="31" t="n">
        <f aca="false">+B97</f>
        <v>2</v>
      </c>
      <c r="BA33" s="31" t="n">
        <f aca="false">+C97</f>
        <v>1.082</v>
      </c>
      <c r="BB33" s="31" t="n">
        <f aca="false">+D97</f>
        <v>0.167</v>
      </c>
      <c r="BC33" s="31" t="n">
        <f aca="false">+E97</f>
        <v>0.8068</v>
      </c>
      <c r="BD33" s="31" t="n">
        <f aca="false">+F97</f>
        <v>0.3616</v>
      </c>
      <c r="BJ33" s="31" t="n">
        <v>2016</v>
      </c>
      <c r="BK33" s="0" t="n">
        <v>0.863</v>
      </c>
      <c r="BL33" s="0" t="n">
        <v>0.118</v>
      </c>
      <c r="BM33" s="0" t="n">
        <v>0.863</v>
      </c>
      <c r="BN33" s="0" t="n">
        <v>0.118</v>
      </c>
    </row>
    <row r="34" customFormat="false" ht="13.5" hidden="false" customHeight="false" outlineLevel="0" collapsed="false">
      <c r="A34" s="4" t="n">
        <v>1996</v>
      </c>
      <c r="B34" s="4" t="n">
        <v>3</v>
      </c>
      <c r="C34" s="4"/>
      <c r="D34" s="4"/>
      <c r="E34" s="4" t="n">
        <v>0.0588</v>
      </c>
      <c r="F34" s="4" t="n">
        <v>0.3124</v>
      </c>
      <c r="G34" s="4"/>
      <c r="H34" s="4"/>
      <c r="L34" s="35" t="n">
        <v>1986</v>
      </c>
      <c r="M34" s="35"/>
      <c r="N34" s="35"/>
      <c r="O34" s="35"/>
      <c r="P34" s="35"/>
      <c r="Q34" s="51" t="n">
        <v>0.720587996566326</v>
      </c>
      <c r="R34" s="52" t="n">
        <v>0.45420775700933</v>
      </c>
      <c r="S34" s="51" t="n">
        <v>0.867211940219066</v>
      </c>
      <c r="T34" s="52" t="n">
        <v>1.46380063935284</v>
      </c>
      <c r="U34" s="51" t="n">
        <v>0.896816615424857</v>
      </c>
      <c r="V34" s="52" t="n">
        <v>3.1162167184787</v>
      </c>
      <c r="W34" s="48"/>
      <c r="X34" s="48"/>
      <c r="Y34" s="48"/>
      <c r="Z34" s="48"/>
      <c r="AG34" s="0" t="n">
        <f aca="false">A34+(B34/4)-0.125</f>
        <v>1996.625</v>
      </c>
      <c r="AI34" s="0" t="n">
        <f aca="false">E34/AI$135</f>
        <v>0.107485604606526</v>
      </c>
      <c r="AR34" s="31" t="n">
        <f aca="false">+A34</f>
        <v>1996</v>
      </c>
      <c r="AS34" s="31" t="n">
        <f aca="false">+B34</f>
        <v>3</v>
      </c>
      <c r="AT34" s="31"/>
      <c r="AU34" s="31"/>
      <c r="AV34" s="50" t="n">
        <f aca="false">+E34</f>
        <v>0.0588</v>
      </c>
      <c r="AW34" s="50" t="n">
        <f aca="false">+F34</f>
        <v>0.3124</v>
      </c>
      <c r="AX34" s="31"/>
      <c r="AY34" s="31" t="n">
        <f aca="false">+A98</f>
        <v>2012</v>
      </c>
      <c r="AZ34" s="31" t="n">
        <f aca="false">+B98</f>
        <v>3</v>
      </c>
      <c r="BA34" s="31" t="n">
        <f aca="false">+C98</f>
        <v>0.561</v>
      </c>
      <c r="BB34" s="31" t="n">
        <f aca="false">+D98</f>
        <v>0.087</v>
      </c>
      <c r="BC34" s="31" t="n">
        <f aca="false">+E98</f>
        <v>0.7687</v>
      </c>
      <c r="BD34" s="31" t="n">
        <f aca="false">+F98</f>
        <v>0.3688</v>
      </c>
      <c r="BJ34" s="31" t="n">
        <v>2016</v>
      </c>
      <c r="BK34" s="0" t="n">
        <v>0.846</v>
      </c>
      <c r="BL34" s="0" t="n">
        <v>0.097</v>
      </c>
      <c r="BM34" s="0" t="n">
        <v>0.846</v>
      </c>
      <c r="BN34" s="0" t="n">
        <v>0.097</v>
      </c>
    </row>
    <row r="35" customFormat="false" ht="13.5" hidden="false" customHeight="false" outlineLevel="0" collapsed="false">
      <c r="A35" s="4" t="n">
        <v>1996</v>
      </c>
      <c r="B35" s="4" t="n">
        <v>4</v>
      </c>
      <c r="C35" s="4"/>
      <c r="D35" s="4"/>
      <c r="E35" s="4" t="n">
        <v>0.142</v>
      </c>
      <c r="F35" s="4" t="n">
        <v>0.2926</v>
      </c>
      <c r="G35" s="4"/>
      <c r="H35" s="4"/>
      <c r="L35" s="35" t="n">
        <v>1987</v>
      </c>
      <c r="M35" s="35"/>
      <c r="N35" s="35"/>
      <c r="O35" s="35"/>
      <c r="P35" s="35"/>
      <c r="Q35" s="51" t="n">
        <v>1.18123438822415</v>
      </c>
      <c r="R35" s="52" t="n">
        <v>0.630551009990437</v>
      </c>
      <c r="S35" s="51" t="n">
        <v>0.938197364675432</v>
      </c>
      <c r="T35" s="52" t="n">
        <v>1.60454185911861</v>
      </c>
      <c r="U35" s="51" t="n">
        <v>1.05112919587409</v>
      </c>
      <c r="V35" s="52" t="n">
        <v>3.1162167184787</v>
      </c>
      <c r="W35" s="48"/>
      <c r="X35" s="48"/>
      <c r="Y35" s="48"/>
      <c r="Z35" s="48"/>
      <c r="AG35" s="0" t="n">
        <f aca="false">A35+(B35/4)-0.125</f>
        <v>1996.875</v>
      </c>
      <c r="AI35" s="0" t="n">
        <f aca="false">E35/AI$135</f>
        <v>0.259574079151814</v>
      </c>
      <c r="AR35" s="31" t="n">
        <f aca="false">+A35</f>
        <v>1996</v>
      </c>
      <c r="AS35" s="31" t="n">
        <f aca="false">+B35</f>
        <v>4</v>
      </c>
      <c r="AT35" s="31"/>
      <c r="AU35" s="31"/>
      <c r="AV35" s="50" t="n">
        <f aca="false">+E35</f>
        <v>0.142</v>
      </c>
      <c r="AW35" s="50" t="n">
        <f aca="false">+F35</f>
        <v>0.2926</v>
      </c>
      <c r="AX35" s="31"/>
      <c r="AY35" s="31" t="n">
        <f aca="false">+A99</f>
        <v>2012</v>
      </c>
      <c r="AZ35" s="31" t="n">
        <f aca="false">+B99</f>
        <v>4</v>
      </c>
      <c r="BA35" s="31" t="n">
        <f aca="false">+C99</f>
        <v>0.517</v>
      </c>
      <c r="BB35" s="31" t="n">
        <f aca="false">+D99</f>
        <v>0.078</v>
      </c>
      <c r="BC35" s="31" t="n">
        <f aca="false">+E99</f>
        <v>0.3507</v>
      </c>
      <c r="BD35" s="31" t="n">
        <f aca="false">+F99</f>
        <v>0.3908</v>
      </c>
      <c r="BJ35" s="31" t="n">
        <v>2016</v>
      </c>
      <c r="BK35" s="0" t="n">
        <v>0.903</v>
      </c>
      <c r="BL35" s="0" t="n">
        <v>0.09</v>
      </c>
      <c r="BM35" s="0" t="n">
        <v>0.903</v>
      </c>
      <c r="BN35" s="0" t="n">
        <v>0.09</v>
      </c>
    </row>
    <row r="36" customFormat="false" ht="13.5" hidden="false" customHeight="false" outlineLevel="0" collapsed="false">
      <c r="A36" s="4" t="n">
        <v>1997</v>
      </c>
      <c r="B36" s="4" t="n">
        <v>1</v>
      </c>
      <c r="C36" s="4"/>
      <c r="D36" s="4"/>
      <c r="E36" s="4" t="n">
        <v>0.2663</v>
      </c>
      <c r="F36" s="4" t="n">
        <v>0.2944</v>
      </c>
      <c r="G36" s="4"/>
      <c r="H36" s="4"/>
      <c r="L36" s="35" t="n">
        <v>1988</v>
      </c>
      <c r="M36" s="35"/>
      <c r="N36" s="35"/>
      <c r="O36" s="35"/>
      <c r="P36" s="35"/>
      <c r="Q36" s="51" t="n">
        <v>2.68188056344712</v>
      </c>
      <c r="R36" s="52" t="n">
        <v>0.842931720987596</v>
      </c>
      <c r="S36" s="51" t="n">
        <v>1.14625162119732</v>
      </c>
      <c r="T36" s="52" t="n">
        <v>1.9355236878692</v>
      </c>
      <c r="U36" s="51" t="n">
        <v>1.07506434934411</v>
      </c>
      <c r="V36" s="52" t="n">
        <v>3.11204663901149</v>
      </c>
      <c r="W36" s="48"/>
      <c r="X36" s="48"/>
      <c r="Y36" s="48"/>
      <c r="Z36" s="48"/>
      <c r="AG36" s="0" t="n">
        <f aca="false">A36+(B36/4)-0.125</f>
        <v>1997.125</v>
      </c>
      <c r="AI36" s="0" t="n">
        <f aca="false">E36/AI$135</f>
        <v>0.486792797733297</v>
      </c>
      <c r="AR36" s="31" t="n">
        <f aca="false">+A36</f>
        <v>1997</v>
      </c>
      <c r="AS36" s="31" t="n">
        <f aca="false">+B36</f>
        <v>1</v>
      </c>
      <c r="AT36" s="31"/>
      <c r="AU36" s="31"/>
      <c r="AV36" s="50" t="n">
        <f aca="false">+E36</f>
        <v>0.2663</v>
      </c>
      <c r="AW36" s="50" t="n">
        <f aca="false">+F36</f>
        <v>0.2944</v>
      </c>
      <c r="AX36" s="31"/>
      <c r="AY36" s="31" t="n">
        <f aca="false">+A100</f>
        <v>2013</v>
      </c>
      <c r="AZ36" s="31" t="n">
        <f aca="false">+B100</f>
        <v>1</v>
      </c>
      <c r="BA36" s="31" t="n">
        <f aca="false">+C100</f>
        <v>0.669</v>
      </c>
      <c r="BB36" s="31" t="n">
        <f aca="false">+D100</f>
        <v>0.1</v>
      </c>
      <c r="BC36" s="31" t="n">
        <f aca="false">+E100</f>
        <v>0.7045</v>
      </c>
      <c r="BD36" s="31" t="n">
        <f aca="false">+F100</f>
        <v>0.3743</v>
      </c>
      <c r="BJ36" s="31" t="n">
        <v>2017</v>
      </c>
      <c r="BK36" s="0" t="n">
        <v>0.768</v>
      </c>
      <c r="BL36" s="0" t="n">
        <v>0.088</v>
      </c>
      <c r="BM36" s="0" t="n">
        <v>0.768</v>
      </c>
      <c r="BN36" s="0" t="n">
        <v>0.088</v>
      </c>
    </row>
    <row r="37" customFormat="false" ht="13.5" hidden="false" customHeight="false" outlineLevel="0" collapsed="false">
      <c r="A37" s="4" t="n">
        <v>1997</v>
      </c>
      <c r="B37" s="4" t="n">
        <v>2</v>
      </c>
      <c r="C37" s="4"/>
      <c r="D37" s="4"/>
      <c r="E37" s="4" t="n">
        <v>0.0919</v>
      </c>
      <c r="F37" s="4" t="n">
        <v>0.3114</v>
      </c>
      <c r="G37" s="4"/>
      <c r="H37" s="4"/>
      <c r="L37" s="35" t="n">
        <v>1989</v>
      </c>
      <c r="M37" s="35"/>
      <c r="N37" s="35"/>
      <c r="O37" s="35"/>
      <c r="P37" s="35"/>
      <c r="Q37" s="51" t="n">
        <v>1.84375782469201</v>
      </c>
      <c r="R37" s="52" t="n">
        <v>0.755245723568053</v>
      </c>
      <c r="S37" s="51" t="n">
        <v>1.48309484417559</v>
      </c>
      <c r="T37" s="52" t="n">
        <v>2.38317127483445</v>
      </c>
      <c r="U37" s="51" t="n">
        <v>1.14271330582424</v>
      </c>
      <c r="V37" s="52" t="n">
        <v>3.3003316766468</v>
      </c>
      <c r="W37" s="48"/>
      <c r="X37" s="48"/>
      <c r="Y37" s="48"/>
      <c r="Z37" s="48"/>
      <c r="AG37" s="0" t="n">
        <f aca="false">A37+(B37/4)-0.125</f>
        <v>1997.375</v>
      </c>
      <c r="AI37" s="0" t="n">
        <f aca="false">E37/AI$135</f>
        <v>0.167991956859519</v>
      </c>
      <c r="AR37" s="31" t="n">
        <f aca="false">+A37</f>
        <v>1997</v>
      </c>
      <c r="AS37" s="31" t="n">
        <f aca="false">+B37</f>
        <v>2</v>
      </c>
      <c r="AT37" s="31"/>
      <c r="AU37" s="31"/>
      <c r="AV37" s="50" t="n">
        <f aca="false">+E37</f>
        <v>0.0919</v>
      </c>
      <c r="AW37" s="50" t="n">
        <f aca="false">+F37</f>
        <v>0.3114</v>
      </c>
      <c r="AX37" s="31"/>
      <c r="AY37" s="31" t="n">
        <f aca="false">+A101</f>
        <v>2013</v>
      </c>
      <c r="AZ37" s="31" t="n">
        <f aca="false">+B101</f>
        <v>2</v>
      </c>
      <c r="BA37" s="31" t="n">
        <f aca="false">+C101</f>
        <v>0.737</v>
      </c>
      <c r="BB37" s="31" t="n">
        <f aca="false">+D101</f>
        <v>0.103</v>
      </c>
      <c r="BC37" s="31" t="n">
        <f aca="false">+E101</f>
        <v>0.6877</v>
      </c>
      <c r="BD37" s="31" t="n">
        <f aca="false">+F101</f>
        <v>0.3791</v>
      </c>
      <c r="BJ37" s="31" t="n">
        <v>2017</v>
      </c>
      <c r="BK37" s="0" t="n">
        <v>0.996</v>
      </c>
      <c r="BL37" s="0" t="n">
        <v>0.123</v>
      </c>
      <c r="BM37" s="0" t="n">
        <v>0.996</v>
      </c>
      <c r="BN37" s="0" t="n">
        <v>0.123</v>
      </c>
    </row>
    <row r="38" customFormat="false" ht="13.5" hidden="false" customHeight="false" outlineLevel="0" collapsed="false">
      <c r="A38" s="4" t="n">
        <v>1997</v>
      </c>
      <c r="B38" s="4" t="n">
        <v>3</v>
      </c>
      <c r="C38" s="4"/>
      <c r="D38" s="4"/>
      <c r="E38" s="4" t="n">
        <v>0.0718</v>
      </c>
      <c r="F38" s="4" t="n">
        <v>0.3432</v>
      </c>
      <c r="G38" s="4"/>
      <c r="H38" s="4"/>
      <c r="L38" s="35" t="n">
        <v>1990</v>
      </c>
      <c r="M38" s="35"/>
      <c r="N38" s="35"/>
      <c r="O38" s="35"/>
      <c r="P38" s="35"/>
      <c r="Q38" s="51" t="n">
        <v>0.0679200662789023</v>
      </c>
      <c r="R38" s="52" t="n">
        <v>0.0595937065700325</v>
      </c>
      <c r="S38" s="51" t="n">
        <v>1.55794021156843</v>
      </c>
      <c r="T38" s="52" t="n">
        <v>2.54980202062551</v>
      </c>
      <c r="U38" s="51" t="n">
        <v>1.14151732404545</v>
      </c>
      <c r="V38" s="52" t="n">
        <v>3.11204663901149</v>
      </c>
      <c r="W38" s="48"/>
      <c r="X38" s="48"/>
      <c r="Y38" s="54" t="n">
        <f aca="false">+AVERAGE(E8:E11)</f>
        <v>0.315533333333333</v>
      </c>
      <c r="Z38" s="55" t="n">
        <f aca="false">+MEDIAN(F8:F11)</f>
        <v>0.3469</v>
      </c>
      <c r="AG38" s="0" t="n">
        <f aca="false">A38+(B38/4)-0.125</f>
        <v>1997.625</v>
      </c>
      <c r="AI38" s="0" t="n">
        <f aca="false">E38/AI$135</f>
        <v>0.131249428754227</v>
      </c>
      <c r="AR38" s="31" t="n">
        <f aca="false">+A38</f>
        <v>1997</v>
      </c>
      <c r="AS38" s="31" t="n">
        <f aca="false">+B38</f>
        <v>3</v>
      </c>
      <c r="AT38" s="31"/>
      <c r="AU38" s="31"/>
      <c r="AV38" s="50" t="n">
        <f aca="false">+E38</f>
        <v>0.0718</v>
      </c>
      <c r="AW38" s="50" t="n">
        <f aca="false">+F38</f>
        <v>0.3432</v>
      </c>
      <c r="AX38" s="31"/>
      <c r="AY38" s="31" t="n">
        <f aca="false">+A102</f>
        <v>2013</v>
      </c>
      <c r="AZ38" s="31" t="n">
        <f aca="false">+B102</f>
        <v>3</v>
      </c>
      <c r="BA38" s="31" t="n">
        <f aca="false">+C102</f>
        <v>0.57</v>
      </c>
      <c r="BB38" s="31" t="n">
        <f aca="false">+D102</f>
        <v>0.072</v>
      </c>
      <c r="BC38" s="31" t="n">
        <f aca="false">+E102</f>
        <v>0.7993</v>
      </c>
      <c r="BD38" s="31" t="n">
        <f aca="false">+F102</f>
        <v>0.374</v>
      </c>
      <c r="BJ38" s="31" t="n">
        <v>2017</v>
      </c>
      <c r="BK38" s="0" t="n">
        <v>1.097</v>
      </c>
      <c r="BL38" s="0" t="n">
        <v>0.135</v>
      </c>
      <c r="BM38" s="0" t="n">
        <v>1.097</v>
      </c>
      <c r="BN38" s="0" t="n">
        <v>0.135</v>
      </c>
    </row>
    <row r="39" customFormat="false" ht="13.5" hidden="false" customHeight="false" outlineLevel="0" collapsed="false">
      <c r="A39" s="4" t="n">
        <v>1997</v>
      </c>
      <c r="B39" s="4" t="n">
        <v>4</v>
      </c>
      <c r="C39" s="4"/>
      <c r="D39" s="4"/>
      <c r="E39" s="4" t="n">
        <v>0.1146</v>
      </c>
      <c r="F39" s="4" t="n">
        <v>0.3448</v>
      </c>
      <c r="G39" s="4"/>
      <c r="H39" s="4"/>
      <c r="L39" s="35" t="n">
        <v>1991</v>
      </c>
      <c r="M39" s="35"/>
      <c r="N39" s="35"/>
      <c r="O39" s="35"/>
      <c r="P39" s="35"/>
      <c r="Q39" s="51" t="n">
        <v>1.81835337673776</v>
      </c>
      <c r="R39" s="52" t="n">
        <v>0.793500709427075</v>
      </c>
      <c r="S39" s="51" t="n">
        <v>1.19226614292447</v>
      </c>
      <c r="T39" s="52" t="n">
        <v>1.95713195608228</v>
      </c>
      <c r="U39" s="51" t="n">
        <v>0.953498990172133</v>
      </c>
      <c r="V39" s="52" t="n">
        <v>2.91550177776228</v>
      </c>
      <c r="W39" s="48"/>
      <c r="X39" s="48"/>
      <c r="Y39" s="54" t="n">
        <f aca="false">+AVERAGE(E12:E15)</f>
        <v>0.403175</v>
      </c>
      <c r="Z39" s="55" t="n">
        <f aca="false">+MEDIAN(F12:F15)</f>
        <v>0.31395</v>
      </c>
      <c r="AG39" s="0" t="n">
        <f aca="false">A39+(B39/4)-0.125</f>
        <v>1997.875</v>
      </c>
      <c r="AI39" s="0" t="n">
        <f aca="false">E39/AI$135</f>
        <v>0.209487249794351</v>
      </c>
      <c r="AR39" s="31" t="n">
        <f aca="false">+A39</f>
        <v>1997</v>
      </c>
      <c r="AS39" s="31" t="n">
        <f aca="false">+B39</f>
        <v>4</v>
      </c>
      <c r="AT39" s="31"/>
      <c r="AU39" s="31"/>
      <c r="AV39" s="50" t="n">
        <f aca="false">+E39</f>
        <v>0.1146</v>
      </c>
      <c r="AW39" s="50" t="n">
        <f aca="false">+F39</f>
        <v>0.3448</v>
      </c>
      <c r="AX39" s="31"/>
      <c r="AY39" s="31" t="n">
        <f aca="false">+A103</f>
        <v>2013</v>
      </c>
      <c r="AZ39" s="31" t="n">
        <f aca="false">+B103</f>
        <v>4</v>
      </c>
      <c r="BA39" s="31" t="n">
        <f aca="false">+C103</f>
        <v>0.954</v>
      </c>
      <c r="BB39" s="31" t="n">
        <f aca="false">+D103</f>
        <v>0.115</v>
      </c>
      <c r="BC39" s="31" t="n">
        <f aca="false">+E103</f>
        <v>0.6679</v>
      </c>
      <c r="BD39" s="31" t="n">
        <f aca="false">+F103</f>
        <v>0.3235</v>
      </c>
      <c r="BJ39" s="31" t="n">
        <v>2017</v>
      </c>
      <c r="BK39" s="0" t="n">
        <v>1.493</v>
      </c>
      <c r="BL39" s="0" t="n">
        <v>0.151</v>
      </c>
      <c r="BM39" s="0" t="n">
        <v>1.493</v>
      </c>
      <c r="BN39" s="0" t="n">
        <v>0.151</v>
      </c>
    </row>
    <row r="40" customFormat="false" ht="13.5" hidden="false" customHeight="false" outlineLevel="0" collapsed="false">
      <c r="A40" s="4" t="n">
        <v>1998</v>
      </c>
      <c r="B40" s="4" t="n">
        <v>1</v>
      </c>
      <c r="C40" s="4"/>
      <c r="D40" s="4"/>
      <c r="E40" s="4" t="n">
        <v>0.4461</v>
      </c>
      <c r="F40" s="4" t="n">
        <v>0.5644</v>
      </c>
      <c r="G40" s="4"/>
      <c r="H40" s="4"/>
      <c r="L40" s="35" t="n">
        <v>1992</v>
      </c>
      <c r="M40" s="35"/>
      <c r="N40" s="35"/>
      <c r="O40" s="35"/>
      <c r="P40" s="35"/>
      <c r="Q40" s="51" t="n">
        <v>0.864366972082028</v>
      </c>
      <c r="R40" s="52" t="n">
        <v>0.598845051858278</v>
      </c>
      <c r="S40" s="51" t="n">
        <v>1.13703513964969</v>
      </c>
      <c r="T40" s="52" t="n">
        <v>1.91264592101699</v>
      </c>
      <c r="U40" s="51" t="n">
        <v>0.97516459747464</v>
      </c>
      <c r="V40" s="52" t="n">
        <v>3.02008123323184</v>
      </c>
      <c r="W40" s="48"/>
      <c r="X40" s="48"/>
      <c r="Y40" s="54" t="n">
        <f aca="false">+AVERAGE(E16:E19)</f>
        <v>0.192225</v>
      </c>
      <c r="Z40" s="55" t="n">
        <f aca="false">+MEDIAN(F16:F19)</f>
        <v>0.3177</v>
      </c>
      <c r="AG40" s="0" t="n">
        <f aca="false">A40+(B40/4)-0.125</f>
        <v>1998.125</v>
      </c>
      <c r="AI40" s="0" t="n">
        <f aca="false">E40/AI$135</f>
        <v>0.815464765560735</v>
      </c>
      <c r="AR40" s="31" t="n">
        <f aca="false">+A40</f>
        <v>1998</v>
      </c>
      <c r="AS40" s="31" t="n">
        <f aca="false">+B40</f>
        <v>1</v>
      </c>
      <c r="AT40" s="31"/>
      <c r="AU40" s="31"/>
      <c r="AV40" s="50" t="n">
        <f aca="false">+E40</f>
        <v>0.4461</v>
      </c>
      <c r="AW40" s="50" t="n">
        <f aca="false">+F40</f>
        <v>0.5644</v>
      </c>
      <c r="AX40" s="31"/>
      <c r="AY40" s="31" t="n">
        <f aca="false">+A104</f>
        <v>2014</v>
      </c>
      <c r="AZ40" s="31" t="n">
        <f aca="false">+B104</f>
        <v>1</v>
      </c>
      <c r="BA40" s="31" t="n">
        <f aca="false">+C104</f>
        <v>0.828</v>
      </c>
      <c r="BB40" s="31" t="n">
        <f aca="false">+D104</f>
        <v>0.108</v>
      </c>
      <c r="BC40" s="31" t="n">
        <f aca="false">+E104</f>
        <v>0.3253</v>
      </c>
      <c r="BD40" s="31" t="n">
        <f aca="false">+F104</f>
        <v>0.4103</v>
      </c>
      <c r="BJ40" s="31" t="n">
        <v>2018</v>
      </c>
      <c r="BK40" s="0" t="n">
        <v>1.434</v>
      </c>
      <c r="BL40" s="0" t="n">
        <v>0.161</v>
      </c>
      <c r="BM40" s="0" t="n">
        <v>1.434</v>
      </c>
      <c r="BN40" s="0" t="n">
        <v>0.161</v>
      </c>
    </row>
    <row r="41" customFormat="false" ht="13.5" hidden="false" customHeight="false" outlineLevel="0" collapsed="false">
      <c r="A41" s="4" t="n">
        <v>1998</v>
      </c>
      <c r="B41" s="4" t="n">
        <v>2</v>
      </c>
      <c r="C41" s="4"/>
      <c r="D41" s="4"/>
      <c r="E41" s="4" t="n">
        <v>0.1091</v>
      </c>
      <c r="F41" s="4" t="n">
        <v>0.5398</v>
      </c>
      <c r="G41" s="4"/>
      <c r="H41" s="4"/>
      <c r="L41" s="35" t="n">
        <v>1993</v>
      </c>
      <c r="M41" s="35"/>
      <c r="N41" s="35"/>
      <c r="O41" s="35"/>
      <c r="P41" s="35"/>
      <c r="Q41" s="51" t="n">
        <v>0.760064495291698</v>
      </c>
      <c r="R41" s="52" t="n">
        <v>0.457577405649708</v>
      </c>
      <c r="S41" s="51" t="n">
        <v>0.707372011208746</v>
      </c>
      <c r="T41" s="52" t="n">
        <v>1.24374115854774</v>
      </c>
      <c r="U41" s="51" t="n">
        <v>1.16564588176036</v>
      </c>
      <c r="V41" s="52" t="n">
        <v>2.9538227946524</v>
      </c>
      <c r="W41" s="48"/>
      <c r="X41" s="48"/>
      <c r="Y41" s="54" t="n">
        <f aca="false">+AVERAGE(E20:E23)</f>
        <v>0.138</v>
      </c>
      <c r="Z41" s="55" t="n">
        <f aca="false">+MEDIAN(F20:F23)</f>
        <v>0.30405</v>
      </c>
      <c r="AG41" s="0" t="n">
        <f aca="false">A41+(B41/4)-0.125</f>
        <v>1998.375</v>
      </c>
      <c r="AI41" s="0" t="n">
        <f aca="false">E41/AI$135</f>
        <v>0.199433324193401</v>
      </c>
      <c r="AR41" s="31" t="n">
        <f aca="false">+A41</f>
        <v>1998</v>
      </c>
      <c r="AS41" s="31" t="n">
        <f aca="false">+B41</f>
        <v>2</v>
      </c>
      <c r="AT41" s="31"/>
      <c r="AU41" s="31"/>
      <c r="AV41" s="50" t="n">
        <f aca="false">+E41</f>
        <v>0.1091</v>
      </c>
      <c r="AW41" s="50" t="n">
        <f aca="false">+F41</f>
        <v>0.5398</v>
      </c>
      <c r="AX41" s="31"/>
      <c r="AY41" s="31" t="n">
        <f aca="false">+A105</f>
        <v>2014</v>
      </c>
      <c r="AZ41" s="31" t="n">
        <f aca="false">+B105</f>
        <v>2</v>
      </c>
      <c r="BA41" s="31" t="n">
        <f aca="false">+C105</f>
        <v>0.745</v>
      </c>
      <c r="BB41" s="31" t="n">
        <f aca="false">+D105</f>
        <v>0.093</v>
      </c>
      <c r="BC41" s="31" t="n">
        <f aca="false">+E105</f>
        <v>0.3799</v>
      </c>
      <c r="BD41" s="31" t="n">
        <f aca="false">+F105</f>
        <v>0.3765</v>
      </c>
      <c r="BJ41" s="31" t="n">
        <v>2018</v>
      </c>
      <c r="BK41" s="0" t="n">
        <v>1.979</v>
      </c>
      <c r="BL41" s="0" t="n">
        <v>0.244</v>
      </c>
      <c r="BM41" s="0" t="n">
        <v>1.979</v>
      </c>
      <c r="BN41" s="0" t="n">
        <v>0.244</v>
      </c>
    </row>
    <row r="42" customFormat="false" ht="13.5" hidden="false" customHeight="false" outlineLevel="0" collapsed="false">
      <c r="A42" s="4" t="n">
        <v>1998</v>
      </c>
      <c r="B42" s="4" t="n">
        <v>3</v>
      </c>
      <c r="C42" s="4"/>
      <c r="D42" s="4"/>
      <c r="E42" s="4" t="n">
        <v>0.4133</v>
      </c>
      <c r="F42" s="4" t="n">
        <v>0.4868</v>
      </c>
      <c r="G42" s="4"/>
      <c r="H42" s="4"/>
      <c r="L42" s="35" t="n">
        <v>1994</v>
      </c>
      <c r="M42" s="35"/>
      <c r="N42" s="35"/>
      <c r="O42" s="35"/>
      <c r="P42" s="35"/>
      <c r="Q42" s="51" t="n">
        <v>1.3769041911511</v>
      </c>
      <c r="R42" s="52" t="n">
        <v>0.676115440051987</v>
      </c>
      <c r="S42" s="51" t="n">
        <v>1.16885758032386</v>
      </c>
      <c r="T42" s="52" t="n">
        <v>1.91525287792558</v>
      </c>
      <c r="U42" s="51" t="n">
        <v>1.04733365590876</v>
      </c>
      <c r="V42" s="52" t="n">
        <v>2.92239133149764</v>
      </c>
      <c r="W42" s="48"/>
      <c r="X42" s="48"/>
      <c r="Y42" s="54" t="n">
        <f aca="false">+AVERAGE(E24:E27)</f>
        <v>0.10265</v>
      </c>
      <c r="Z42" s="55" t="n">
        <f aca="false">+MEDIAN(F24:F27)</f>
        <v>0.31175</v>
      </c>
      <c r="AG42" s="0" t="n">
        <f aca="false">A42+(B42/4)-0.125</f>
        <v>1998.625</v>
      </c>
      <c r="AI42" s="0" t="n">
        <f aca="false">E42/AI$135</f>
        <v>0.755506809249612</v>
      </c>
      <c r="AR42" s="31" t="n">
        <f aca="false">+A42</f>
        <v>1998</v>
      </c>
      <c r="AS42" s="31" t="n">
        <f aca="false">+B42</f>
        <v>3</v>
      </c>
      <c r="AT42" s="31"/>
      <c r="AU42" s="31"/>
      <c r="AV42" s="50" t="n">
        <f aca="false">+E42</f>
        <v>0.4133</v>
      </c>
      <c r="AW42" s="50" t="n">
        <f aca="false">+F42</f>
        <v>0.4868</v>
      </c>
      <c r="AX42" s="31"/>
      <c r="AY42" s="31" t="n">
        <f aca="false">+A106</f>
        <v>2014</v>
      </c>
      <c r="AZ42" s="31" t="n">
        <f aca="false">+B106</f>
        <v>3</v>
      </c>
      <c r="BA42" s="31" t="n">
        <f aca="false">+C106</f>
        <v>0.79</v>
      </c>
      <c r="BB42" s="31" t="n">
        <f aca="false">+D106</f>
        <v>0.091</v>
      </c>
      <c r="BC42" s="31" t="n">
        <f aca="false">+E106</f>
        <v>0.4798</v>
      </c>
      <c r="BD42" s="31" t="n">
        <f aca="false">+F106</f>
        <v>0.3395</v>
      </c>
      <c r="BJ42" s="31" t="n">
        <v>2018</v>
      </c>
      <c r="BK42" s="0" t="n">
        <v>1.485</v>
      </c>
      <c r="BL42" s="0" t="n">
        <v>0.175</v>
      </c>
      <c r="BM42" s="0" t="n">
        <v>1.485</v>
      </c>
      <c r="BN42" s="0" t="n">
        <v>0.175</v>
      </c>
    </row>
    <row r="43" customFormat="false" ht="13.5" hidden="false" customHeight="false" outlineLevel="0" collapsed="false">
      <c r="A43" s="4" t="n">
        <v>1998</v>
      </c>
      <c r="B43" s="4" t="n">
        <v>4</v>
      </c>
      <c r="C43" s="4"/>
      <c r="D43" s="4"/>
      <c r="E43" s="4" t="n">
        <v>0.1182</v>
      </c>
      <c r="F43" s="4" t="n">
        <v>0.447</v>
      </c>
      <c r="G43" s="4"/>
      <c r="H43" s="4"/>
      <c r="L43" s="35" t="n">
        <v>1995</v>
      </c>
      <c r="M43" s="35"/>
      <c r="N43" s="35"/>
      <c r="O43" s="35"/>
      <c r="P43" s="35"/>
      <c r="Q43" s="51" t="n">
        <v>0.279060817264911</v>
      </c>
      <c r="R43" s="52" t="n">
        <v>0.199579414127819</v>
      </c>
      <c r="S43" s="51" t="n">
        <v>1.04182597463157</v>
      </c>
      <c r="T43" s="52" t="n">
        <v>1.68306983128919</v>
      </c>
      <c r="U43" s="51" t="n">
        <v>0.953504915059228</v>
      </c>
      <c r="V43" s="52" t="n">
        <v>2.93187786525524</v>
      </c>
      <c r="W43" s="48"/>
      <c r="X43" s="48"/>
      <c r="Y43" s="54" t="n">
        <f aca="false">+AVERAGE(E28:E31)</f>
        <v>0.11</v>
      </c>
      <c r="Z43" s="55" t="n">
        <f aca="false">+MEDIAN(F28:F31)</f>
        <v>0.29685</v>
      </c>
      <c r="AG43" s="0" t="n">
        <f aca="false">A43+(B43/4)-0.125</f>
        <v>1998.875</v>
      </c>
      <c r="AI43" s="0" t="n">
        <f aca="false">E43/AI$135</f>
        <v>0.216068001096792</v>
      </c>
      <c r="AR43" s="31" t="n">
        <f aca="false">+A43</f>
        <v>1998</v>
      </c>
      <c r="AS43" s="31" t="n">
        <f aca="false">+B43</f>
        <v>4</v>
      </c>
      <c r="AT43" s="31"/>
      <c r="AU43" s="31"/>
      <c r="AV43" s="50" t="n">
        <f aca="false">+E43</f>
        <v>0.1182</v>
      </c>
      <c r="AW43" s="50" t="n">
        <f aca="false">+F43</f>
        <v>0.447</v>
      </c>
      <c r="AX43" s="31"/>
      <c r="AY43" s="31" t="n">
        <f aca="false">+A107</f>
        <v>2014</v>
      </c>
      <c r="AZ43" s="31" t="n">
        <f aca="false">+B107</f>
        <v>4</v>
      </c>
      <c r="BA43" s="31" t="n">
        <f aca="false">+C107</f>
        <v>0.86</v>
      </c>
      <c r="BB43" s="31" t="n">
        <f aca="false">+D107</f>
        <v>0.089</v>
      </c>
      <c r="BC43" s="31" t="n">
        <f aca="false">+E107</f>
        <v>0.3794</v>
      </c>
      <c r="BD43" s="31" t="n">
        <f aca="false">+F107</f>
        <v>0.3425</v>
      </c>
      <c r="BJ43" s="31" t="n">
        <v>2018</v>
      </c>
      <c r="BK43" s="0" t="n">
        <v>1.585</v>
      </c>
      <c r="BL43" s="0" t="n">
        <v>0.174</v>
      </c>
      <c r="BM43" s="0" t="n">
        <v>1.585</v>
      </c>
      <c r="BN43" s="0" t="n">
        <v>0.174</v>
      </c>
    </row>
    <row r="44" customFormat="false" ht="13.5" hidden="false" customHeight="false" outlineLevel="0" collapsed="false">
      <c r="A44" s="4" t="n">
        <v>1999</v>
      </c>
      <c r="B44" s="4" t="n">
        <v>1</v>
      </c>
      <c r="C44" s="4"/>
      <c r="D44" s="4"/>
      <c r="E44" s="4" t="n">
        <v>1.0386</v>
      </c>
      <c r="F44" s="4" t="n">
        <v>0.4862</v>
      </c>
      <c r="G44" s="4"/>
      <c r="H44" s="4"/>
      <c r="L44" s="35" t="n">
        <v>1996</v>
      </c>
      <c r="M44" s="35"/>
      <c r="N44" s="35"/>
      <c r="O44" s="35"/>
      <c r="P44" s="35"/>
      <c r="Q44" s="51" t="n">
        <v>0.808117730463171</v>
      </c>
      <c r="R44" s="52" t="n">
        <v>0.49043366358846</v>
      </c>
      <c r="S44" s="51" t="n">
        <v>1.02609844197344</v>
      </c>
      <c r="T44" s="52" t="n">
        <v>1.76896672246106</v>
      </c>
      <c r="U44" s="51" t="n">
        <v>1.06639945349649</v>
      </c>
      <c r="V44" s="52" t="n">
        <v>2.9211906615122</v>
      </c>
      <c r="W44" s="48"/>
      <c r="X44" s="48"/>
      <c r="Y44" s="54" t="n">
        <f aca="false">+AVERAGE(E32:E35)</f>
        <v>0.10845</v>
      </c>
      <c r="Z44" s="55" t="n">
        <f aca="false">+MEDIAN(F32:F35)</f>
        <v>0.3021</v>
      </c>
      <c r="AG44" s="0" t="n">
        <f aca="false">A44+(B44/4)-0.125</f>
        <v>1999.125</v>
      </c>
      <c r="AI44" s="0" t="n">
        <f aca="false">E44/AI$135</f>
        <v>1.89854675075404</v>
      </c>
      <c r="AR44" s="31" t="n">
        <f aca="false">+A44</f>
        <v>1999</v>
      </c>
      <c r="AS44" s="31" t="n">
        <f aca="false">+B44</f>
        <v>1</v>
      </c>
      <c r="AT44" s="31"/>
      <c r="AU44" s="31"/>
      <c r="AV44" s="50" t="n">
        <f aca="false">+E44</f>
        <v>1.0386</v>
      </c>
      <c r="AW44" s="50" t="n">
        <f aca="false">+F44</f>
        <v>0.4862</v>
      </c>
      <c r="AX44" s="31"/>
      <c r="AY44" s="31" t="n">
        <f aca="false">+A108</f>
        <v>2015</v>
      </c>
      <c r="AZ44" s="31" t="n">
        <f aca="false">+B108</f>
        <v>1</v>
      </c>
      <c r="BA44" s="31" t="n">
        <f aca="false">+C108</f>
        <v>0.758</v>
      </c>
      <c r="BB44" s="31" t="n">
        <f aca="false">+D108</f>
        <v>0.089</v>
      </c>
      <c r="BC44" s="31" t="n">
        <f aca="false">+E108</f>
        <v>0.4911</v>
      </c>
      <c r="BD44" s="31" t="n">
        <f aca="false">+F108</f>
        <v>0.4038</v>
      </c>
      <c r="BJ44" s="31" t="n">
        <v>2019</v>
      </c>
      <c r="BK44" s="0" t="n">
        <v>1.749</v>
      </c>
      <c r="BL44" s="0" t="n">
        <v>0.232</v>
      </c>
      <c r="BM44" s="0" t="n">
        <v>1.749</v>
      </c>
      <c r="BN44" s="0" t="n">
        <v>0.232</v>
      </c>
    </row>
    <row r="45" customFormat="false" ht="13.5" hidden="false" customHeight="false" outlineLevel="0" collapsed="false">
      <c r="A45" s="4" t="n">
        <v>1999</v>
      </c>
      <c r="B45" s="4" t="n">
        <v>2</v>
      </c>
      <c r="C45" s="4"/>
      <c r="D45" s="4"/>
      <c r="E45" s="4" t="n">
        <v>0.388</v>
      </c>
      <c r="F45" s="4" t="n">
        <v>0.3992</v>
      </c>
      <c r="G45" s="4"/>
      <c r="H45" s="4"/>
      <c r="L45" s="35" t="n">
        <v>1997</v>
      </c>
      <c r="M45" s="35"/>
      <c r="N45" s="35"/>
      <c r="O45" s="35"/>
      <c r="P45" s="35"/>
      <c r="Q45" s="51" t="n">
        <v>0.424309312747497</v>
      </c>
      <c r="R45" s="52" t="n">
        <v>0.322368953868196</v>
      </c>
      <c r="S45" s="51" t="n">
        <v>1.04582035526329</v>
      </c>
      <c r="T45" s="52" t="n">
        <v>1.84590492370082</v>
      </c>
      <c r="U45" s="51" t="n">
        <v>1.0082007478274</v>
      </c>
      <c r="V45" s="52" t="n">
        <v>2.89596791409407</v>
      </c>
      <c r="W45" s="48"/>
      <c r="X45" s="48"/>
      <c r="Y45" s="54" t="n">
        <f aca="false">+AVERAGE(E36:E39)</f>
        <v>0.13615</v>
      </c>
      <c r="Z45" s="55" t="n">
        <f aca="false">+MEDIAN(F36:F39)</f>
        <v>0.3273</v>
      </c>
      <c r="AG45" s="0" t="n">
        <f aca="false">A45+(B45/4)-0.125</f>
        <v>1999.375</v>
      </c>
      <c r="AI45" s="0" t="n">
        <f aca="false">E45/AI$135</f>
        <v>0.709258751485239</v>
      </c>
      <c r="AR45" s="31" t="n">
        <f aca="false">+A45</f>
        <v>1999</v>
      </c>
      <c r="AS45" s="31" t="n">
        <f aca="false">+B45</f>
        <v>2</v>
      </c>
      <c r="AT45" s="31"/>
      <c r="AU45" s="31"/>
      <c r="AV45" s="50" t="n">
        <f aca="false">+E45</f>
        <v>0.388</v>
      </c>
      <c r="AW45" s="50" t="n">
        <f aca="false">+F45</f>
        <v>0.3992</v>
      </c>
      <c r="AX45" s="31"/>
      <c r="AY45" s="31" t="n">
        <f aca="false">+A109</f>
        <v>2015</v>
      </c>
      <c r="AZ45" s="31" t="n">
        <f aca="false">+B109</f>
        <v>2</v>
      </c>
      <c r="BA45" s="31" t="n">
        <f aca="false">+C109</f>
        <v>0.762</v>
      </c>
      <c r="BB45" s="31" t="n">
        <f aca="false">+D109</f>
        <v>0.091</v>
      </c>
      <c r="BC45" s="31" t="n">
        <f aca="false">+E109</f>
        <v>0.3392</v>
      </c>
      <c r="BD45" s="31" t="n">
        <f aca="false">+F109</f>
        <v>0.3535</v>
      </c>
      <c r="BJ45" s="31" t="n">
        <v>2019</v>
      </c>
      <c r="BK45" s="0" t="n">
        <v>1.524</v>
      </c>
      <c r="BL45" s="0" t="n">
        <v>0.202</v>
      </c>
      <c r="BM45" s="0" t="n">
        <v>1.524</v>
      </c>
      <c r="BN45" s="0" t="n">
        <v>0.202</v>
      </c>
    </row>
    <row r="46" customFormat="false" ht="13.5" hidden="false" customHeight="false" outlineLevel="0" collapsed="false">
      <c r="A46" s="4" t="n">
        <v>1999</v>
      </c>
      <c r="B46" s="4" t="n">
        <v>3</v>
      </c>
      <c r="C46" s="4"/>
      <c r="D46" s="4"/>
      <c r="E46" s="4" t="n">
        <v>0.2412</v>
      </c>
      <c r="F46" s="4" t="n">
        <v>0.3781</v>
      </c>
      <c r="G46" s="4"/>
      <c r="H46" s="4"/>
      <c r="L46" s="35" t="n">
        <v>1998</v>
      </c>
      <c r="M46" s="35"/>
      <c r="N46" s="35"/>
      <c r="O46" s="35"/>
      <c r="P46" s="35"/>
      <c r="Q46" s="51" t="n">
        <v>0.585908319361193</v>
      </c>
      <c r="R46" s="52" t="n">
        <v>0.333717787819762</v>
      </c>
      <c r="S46" s="51" t="n">
        <v>2.24121653156902</v>
      </c>
      <c r="T46" s="52" t="n">
        <v>3.75222000073896</v>
      </c>
      <c r="U46" s="51" t="n">
        <v>1.20678156936517</v>
      </c>
      <c r="V46" s="52" t="n">
        <v>2.89865903554166</v>
      </c>
      <c r="W46" s="48"/>
      <c r="X46" s="48"/>
      <c r="Y46" s="54" t="n">
        <f aca="false">+AVERAGE(E40:E43)</f>
        <v>0.271675</v>
      </c>
      <c r="Z46" s="55" t="n">
        <f aca="false">+MEDIAN(F40:F43)</f>
        <v>0.5133</v>
      </c>
      <c r="AG46" s="0" t="n">
        <f aca="false">A46+(B46/4)-0.125</f>
        <v>1999.625</v>
      </c>
      <c r="AI46" s="0" t="n">
        <f aca="false">E46/AI$135</f>
        <v>0.440910337263504</v>
      </c>
      <c r="AR46" s="31" t="n">
        <f aca="false">+A46</f>
        <v>1999</v>
      </c>
      <c r="AS46" s="31" t="n">
        <f aca="false">+B46</f>
        <v>3</v>
      </c>
      <c r="AT46" s="31"/>
      <c r="AU46" s="31"/>
      <c r="AV46" s="50" t="n">
        <f aca="false">+E46</f>
        <v>0.2412</v>
      </c>
      <c r="AW46" s="50" t="n">
        <f aca="false">+F46</f>
        <v>0.3781</v>
      </c>
      <c r="AX46" s="31"/>
      <c r="AY46" s="31" t="n">
        <f aca="false">+A110</f>
        <v>2015</v>
      </c>
      <c r="AZ46" s="31" t="n">
        <f aca="false">+B110</f>
        <v>3</v>
      </c>
      <c r="BA46" s="31" t="n">
        <f aca="false">+C110</f>
        <v>0.81</v>
      </c>
      <c r="BB46" s="31" t="n">
        <f aca="false">+D110</f>
        <v>0.081</v>
      </c>
      <c r="BC46" s="31" t="n">
        <f aca="false">+E110</f>
        <v>0.4627</v>
      </c>
      <c r="BD46" s="31" t="n">
        <f aca="false">+F110</f>
        <v>0.3215</v>
      </c>
      <c r="BJ46" s="31" t="n">
        <v>2019</v>
      </c>
      <c r="BK46" s="0" t="n">
        <v>1.418</v>
      </c>
      <c r="BL46" s="0" t="n">
        <v>0.196</v>
      </c>
      <c r="BM46" s="0" t="n">
        <v>1.418</v>
      </c>
      <c r="BN46" s="0" t="n">
        <v>0.196</v>
      </c>
    </row>
    <row r="47" customFormat="false" ht="13.5" hidden="false" customHeight="false" outlineLevel="0" collapsed="false">
      <c r="A47" s="4" t="n">
        <v>1999</v>
      </c>
      <c r="B47" s="4" t="n">
        <v>4</v>
      </c>
      <c r="C47" s="4"/>
      <c r="D47" s="4"/>
      <c r="E47" s="4" t="n">
        <v>0.2247</v>
      </c>
      <c r="F47" s="4" t="n">
        <v>0.5827</v>
      </c>
      <c r="G47" s="4"/>
      <c r="H47" s="4"/>
      <c r="L47" s="35" t="n">
        <v>1999</v>
      </c>
      <c r="M47" s="35"/>
      <c r="N47" s="35"/>
      <c r="O47" s="35"/>
      <c r="P47" s="35"/>
      <c r="Q47" s="51" t="n">
        <v>1.04703238524501</v>
      </c>
      <c r="R47" s="52" t="n">
        <v>0.37973958715566</v>
      </c>
      <c r="S47" s="51" t="n">
        <v>0.702311703574089</v>
      </c>
      <c r="T47" s="52" t="n">
        <v>1.21397425443076</v>
      </c>
      <c r="U47" s="51" t="n">
        <v>1.17176534689823</v>
      </c>
      <c r="V47" s="52" t="n">
        <v>2.88399227797549</v>
      </c>
      <c r="W47" s="48"/>
      <c r="X47" s="48"/>
      <c r="Y47" s="54" t="n">
        <f aca="false">+AVERAGE(E44:E47)</f>
        <v>0.473125</v>
      </c>
      <c r="Z47" s="55" t="n">
        <f aca="false">+MEDIAN(F44:F47)</f>
        <v>0.4427</v>
      </c>
      <c r="AG47" s="0" t="n">
        <f aca="false">A47+(B47/4)-0.125</f>
        <v>1999.875</v>
      </c>
      <c r="AI47" s="0" t="n">
        <f aca="false">E47/AI$135</f>
        <v>0.410748560460653</v>
      </c>
      <c r="AR47" s="31" t="n">
        <f aca="false">+A47</f>
        <v>1999</v>
      </c>
      <c r="AS47" s="31" t="n">
        <f aca="false">+B47</f>
        <v>4</v>
      </c>
      <c r="AT47" s="31"/>
      <c r="AU47" s="31"/>
      <c r="AV47" s="50" t="n">
        <f aca="false">+E47</f>
        <v>0.2247</v>
      </c>
      <c r="AW47" s="50" t="n">
        <f aca="false">+F47</f>
        <v>0.5827</v>
      </c>
      <c r="AX47" s="31"/>
      <c r="AY47" s="31" t="n">
        <f aca="false">+A111</f>
        <v>2015</v>
      </c>
      <c r="AZ47" s="31" t="n">
        <f aca="false">+B111</f>
        <v>4</v>
      </c>
      <c r="BA47" s="31" t="n">
        <f aca="false">+C111</f>
        <v>0.944</v>
      </c>
      <c r="BB47" s="31" t="n">
        <f aca="false">+D111</f>
        <v>0.083</v>
      </c>
      <c r="BC47" s="31" t="n">
        <f aca="false">+E111</f>
        <v>0.3772</v>
      </c>
      <c r="BD47" s="31" t="n">
        <f aca="false">+F111</f>
        <v>0.3363</v>
      </c>
      <c r="BJ47" s="31" t="n">
        <v>2019</v>
      </c>
      <c r="BK47" s="0" t="n">
        <v>1.577</v>
      </c>
      <c r="BL47" s="0" t="n">
        <v>0.2</v>
      </c>
      <c r="BM47" s="0" t="n">
        <v>1.577</v>
      </c>
      <c r="BN47" s="0" t="n">
        <v>0.2</v>
      </c>
    </row>
    <row r="48" customFormat="false" ht="13.5" hidden="false" customHeight="false" outlineLevel="0" collapsed="false">
      <c r="A48" s="4" t="n">
        <v>2000</v>
      </c>
      <c r="B48" s="4" t="n">
        <v>1</v>
      </c>
      <c r="C48" s="4"/>
      <c r="D48" s="4"/>
      <c r="E48" s="4" t="n">
        <v>0.4361</v>
      </c>
      <c r="F48" s="4" t="n">
        <v>0.3769</v>
      </c>
      <c r="G48" s="4"/>
      <c r="H48" s="4"/>
      <c r="L48" s="35" t="n">
        <v>2000</v>
      </c>
      <c r="M48" s="35"/>
      <c r="N48" s="35"/>
      <c r="O48" s="35"/>
      <c r="P48" s="35"/>
      <c r="Q48" s="51" t="n">
        <v>0.838470344623596</v>
      </c>
      <c r="R48" s="52" t="n">
        <v>0.356874064072075</v>
      </c>
      <c r="S48" s="51" t="n">
        <v>0.704650864856924</v>
      </c>
      <c r="T48" s="52" t="n">
        <v>1.25509233358872</v>
      </c>
      <c r="U48" s="51" t="n">
        <v>0.993751680953684</v>
      </c>
      <c r="V48" s="52" t="n">
        <v>2.88462552124441</v>
      </c>
      <c r="W48" s="48"/>
      <c r="X48" s="48"/>
      <c r="Y48" s="54" t="n">
        <f aca="false">+AVERAGE(E48:E51)</f>
        <v>0.31275</v>
      </c>
      <c r="Z48" s="55" t="n">
        <f aca="false">+MEDIAN(F48:F51)</f>
        <v>0.365</v>
      </c>
      <c r="AG48" s="0" t="n">
        <f aca="false">A48+(B48/4)-0.125</f>
        <v>2000.125</v>
      </c>
      <c r="AI48" s="0" t="n">
        <f aca="false">E48/AI$135</f>
        <v>0.797184900831734</v>
      </c>
      <c r="AR48" s="31" t="n">
        <f aca="false">+A48</f>
        <v>2000</v>
      </c>
      <c r="AS48" s="31" t="n">
        <f aca="false">+B48</f>
        <v>1</v>
      </c>
      <c r="AT48" s="31"/>
      <c r="AU48" s="31"/>
      <c r="AV48" s="50" t="n">
        <f aca="false">+E48</f>
        <v>0.4361</v>
      </c>
      <c r="AW48" s="50" t="n">
        <f aca="false">+F48</f>
        <v>0.3769</v>
      </c>
      <c r="AX48" s="31"/>
      <c r="AY48" s="31" t="n">
        <f aca="false">+A112</f>
        <v>2016</v>
      </c>
      <c r="AZ48" s="31" t="n">
        <f aca="false">+B112</f>
        <v>1</v>
      </c>
      <c r="BA48" s="31" t="n">
        <f aca="false">+C112</f>
        <v>0.761</v>
      </c>
      <c r="BB48" s="31" t="n">
        <f aca="false">+D112</f>
        <v>0.084</v>
      </c>
      <c r="BC48" s="31" t="n">
        <f aca="false">+E112</f>
        <v>0.5161</v>
      </c>
      <c r="BD48" s="31" t="n">
        <f aca="false">+F112</f>
        <v>0.4521</v>
      </c>
      <c r="BJ48" s="31" t="n">
        <v>2020</v>
      </c>
      <c r="BK48" s="0" t="n">
        <v>1.341</v>
      </c>
      <c r="BL48" s="0" t="n">
        <v>0.196</v>
      </c>
      <c r="BM48" s="0" t="n">
        <v>1.341</v>
      </c>
      <c r="BN48" s="0" t="n">
        <v>0.196</v>
      </c>
    </row>
    <row r="49" customFormat="false" ht="13.5" hidden="false" customHeight="false" outlineLevel="0" collapsed="false">
      <c r="A49" s="4" t="n">
        <v>2000</v>
      </c>
      <c r="B49" s="4" t="n">
        <v>2</v>
      </c>
      <c r="C49" s="4"/>
      <c r="D49" s="4"/>
      <c r="E49" s="4" t="n">
        <v>0.2797</v>
      </c>
      <c r="F49" s="4" t="n">
        <v>0.3531</v>
      </c>
      <c r="G49" s="4"/>
      <c r="H49" s="4"/>
      <c r="L49" s="35" t="n">
        <v>2001</v>
      </c>
      <c r="M49" s="35"/>
      <c r="N49" s="35"/>
      <c r="O49" s="35"/>
      <c r="P49" s="35"/>
      <c r="Q49" s="51" t="n">
        <v>1.01867799776332</v>
      </c>
      <c r="R49" s="52" t="n">
        <v>0.371932897933951</v>
      </c>
      <c r="S49" s="51" t="n">
        <v>0.641437892321378</v>
      </c>
      <c r="T49" s="52" t="n">
        <v>1.14204313511279</v>
      </c>
      <c r="U49" s="51" t="n">
        <v>1.10398584028205</v>
      </c>
      <c r="V49" s="52" t="n">
        <v>2.89075774445284</v>
      </c>
      <c r="W49" s="48"/>
      <c r="X49" s="48"/>
      <c r="Y49" s="54" t="n">
        <f aca="false">+AVERAGE(E52:E55)</f>
        <v>0.38545</v>
      </c>
      <c r="Z49" s="55" t="n">
        <f aca="false">+MEDIAN(F52:F55)</f>
        <v>0.38125</v>
      </c>
      <c r="AG49" s="0" t="n">
        <f aca="false">A49+(B49/4)-0.125</f>
        <v>2000.375</v>
      </c>
      <c r="AI49" s="0" t="n">
        <f aca="false">E49/AI$135</f>
        <v>0.511287816470158</v>
      </c>
      <c r="AR49" s="31" t="n">
        <f aca="false">+A49</f>
        <v>2000</v>
      </c>
      <c r="AS49" s="31" t="n">
        <f aca="false">+B49</f>
        <v>2</v>
      </c>
      <c r="AT49" s="31"/>
      <c r="AU49" s="31"/>
      <c r="AV49" s="50" t="n">
        <f aca="false">+E49</f>
        <v>0.2797</v>
      </c>
      <c r="AW49" s="50" t="n">
        <f aca="false">+F49</f>
        <v>0.3531</v>
      </c>
      <c r="AX49" s="31"/>
      <c r="AY49" s="31" t="n">
        <f aca="false">+A113</f>
        <v>2016</v>
      </c>
      <c r="AZ49" s="31" t="n">
        <f aca="false">+B113</f>
        <v>2</v>
      </c>
      <c r="BA49" s="31" t="n">
        <f aca="false">+C113</f>
        <v>0.863</v>
      </c>
      <c r="BB49" s="31" t="n">
        <f aca="false">+D113</f>
        <v>0.118</v>
      </c>
      <c r="BC49" s="31" t="n">
        <f aca="false">+E113</f>
        <v>0.2837</v>
      </c>
      <c r="BD49" s="31" t="n">
        <f aca="false">+F113</f>
        <v>0.3675</v>
      </c>
      <c r="BJ49" s="31" t="n">
        <v>2020</v>
      </c>
      <c r="BK49" s="0" t="n">
        <v>1.838</v>
      </c>
      <c r="BL49" s="0" t="n">
        <v>0.235</v>
      </c>
      <c r="BM49" s="0" t="n">
        <v>1.838</v>
      </c>
      <c r="BN49" s="0" t="n">
        <v>0.235</v>
      </c>
    </row>
    <row r="50" customFormat="false" ht="13.5" hidden="false" customHeight="false" outlineLevel="0" collapsed="false">
      <c r="A50" s="4" t="n">
        <v>2000</v>
      </c>
      <c r="B50" s="4" t="n">
        <v>3</v>
      </c>
      <c r="C50" s="4"/>
      <c r="D50" s="4"/>
      <c r="E50" s="4" t="n">
        <v>0.2133</v>
      </c>
      <c r="F50" s="4" t="n">
        <v>0.4114</v>
      </c>
      <c r="G50" s="4"/>
      <c r="H50" s="4"/>
      <c r="L50" s="35" t="n">
        <v>2002</v>
      </c>
      <c r="M50" s="35"/>
      <c r="N50" s="35"/>
      <c r="O50" s="35"/>
      <c r="P50" s="35"/>
      <c r="Q50" s="51" t="n">
        <v>1.30250763186869</v>
      </c>
      <c r="R50" s="52" t="n">
        <v>0.60238290852868</v>
      </c>
      <c r="S50" s="51" t="n">
        <v>0.226391522609136</v>
      </c>
      <c r="T50" s="52" t="n">
        <v>0.407785253981146</v>
      </c>
      <c r="U50" s="51" t="n">
        <v>1.12791656406054</v>
      </c>
      <c r="V50" s="52" t="n">
        <v>2.89131925326916</v>
      </c>
      <c r="W50" s="48"/>
      <c r="X50" s="48"/>
      <c r="Y50" s="54" t="n">
        <f aca="false">+AVERAGE(E56:E59)</f>
        <v>0.4981</v>
      </c>
      <c r="Z50" s="55" t="n">
        <f aca="false">+MEDIAN(F56:F59)</f>
        <v>0.36255</v>
      </c>
      <c r="AG50" s="0" t="n">
        <f aca="false">A50+(B50/4)-0.125</f>
        <v>2000.625</v>
      </c>
      <c r="AI50" s="0" t="n">
        <f aca="false">E50/AI$135</f>
        <v>0.389909514669591</v>
      </c>
      <c r="AR50" s="31" t="n">
        <f aca="false">+A50</f>
        <v>2000</v>
      </c>
      <c r="AS50" s="31" t="n">
        <f aca="false">+B50</f>
        <v>3</v>
      </c>
      <c r="AT50" s="31"/>
      <c r="AU50" s="31"/>
      <c r="AV50" s="50" t="n">
        <f aca="false">+E50</f>
        <v>0.2133</v>
      </c>
      <c r="AW50" s="50" t="n">
        <f aca="false">+F50</f>
        <v>0.4114</v>
      </c>
      <c r="AX50" s="31"/>
      <c r="AY50" s="31" t="n">
        <f aca="false">+A114</f>
        <v>2016</v>
      </c>
      <c r="AZ50" s="31" t="n">
        <f aca="false">+B114</f>
        <v>3</v>
      </c>
      <c r="BA50" s="31" t="n">
        <f aca="false">+C114</f>
        <v>0.846</v>
      </c>
      <c r="BB50" s="31" t="n">
        <f aca="false">+D114</f>
        <v>0.097</v>
      </c>
      <c r="BC50" s="31" t="n">
        <f aca="false">+E114</f>
        <v>0.4267</v>
      </c>
      <c r="BD50" s="31" t="n">
        <f aca="false">+F114</f>
        <v>0.3825</v>
      </c>
      <c r="BJ50" s="31" t="n">
        <v>2020</v>
      </c>
      <c r="BK50" s="0" t="n">
        <v>1.122</v>
      </c>
      <c r="BL50" s="0" t="n">
        <v>0.148</v>
      </c>
      <c r="BM50" s="0" t="n">
        <v>1.122</v>
      </c>
      <c r="BN50" s="0" t="n">
        <v>0.148</v>
      </c>
    </row>
    <row r="51" customFormat="false" ht="13.5" hidden="false" customHeight="false" outlineLevel="0" collapsed="false">
      <c r="A51" s="4" t="n">
        <v>2000</v>
      </c>
      <c r="B51" s="4" t="n">
        <v>4</v>
      </c>
      <c r="C51" s="4"/>
      <c r="D51" s="4"/>
      <c r="E51" s="4" t="n">
        <v>0.3219</v>
      </c>
      <c r="F51" s="4" t="n">
        <v>0.3309</v>
      </c>
      <c r="G51" s="4"/>
      <c r="H51" s="4"/>
      <c r="L51" s="35" t="n">
        <v>2003</v>
      </c>
      <c r="M51" s="35"/>
      <c r="N51" s="35"/>
      <c r="O51" s="35"/>
      <c r="P51" s="35"/>
      <c r="Q51" s="51" t="n">
        <v>2.06929517233393</v>
      </c>
      <c r="R51" s="52" t="n">
        <v>0.670638902037664</v>
      </c>
      <c r="S51" s="51" t="n">
        <v>0.745092661418281</v>
      </c>
      <c r="T51" s="52" t="n">
        <v>1.33416723708592</v>
      </c>
      <c r="U51" s="51" t="n">
        <v>1.08747960789297</v>
      </c>
      <c r="V51" s="52" t="n">
        <v>2.89131925326916</v>
      </c>
      <c r="W51" s="48"/>
      <c r="X51" s="48"/>
      <c r="Y51" s="54" t="n">
        <f aca="false">+AVERAGE(E60:E63)</f>
        <v>0.465625</v>
      </c>
      <c r="Z51" s="55" t="n">
        <f aca="false">+MEDIAN(F60:F63)</f>
        <v>0.365</v>
      </c>
      <c r="AG51" s="0" t="n">
        <f aca="false">A51+(B51/4)-0.125</f>
        <v>2000.875</v>
      </c>
      <c r="AI51" s="0" t="n">
        <f aca="false">E51/AI$135</f>
        <v>0.588428845626542</v>
      </c>
      <c r="AR51" s="31" t="n">
        <f aca="false">+A51</f>
        <v>2000</v>
      </c>
      <c r="AS51" s="31" t="n">
        <f aca="false">+B51</f>
        <v>4</v>
      </c>
      <c r="AT51" s="31"/>
      <c r="AU51" s="31"/>
      <c r="AV51" s="50" t="n">
        <f aca="false">+E51</f>
        <v>0.3219</v>
      </c>
      <c r="AW51" s="50" t="n">
        <f aca="false">+F51</f>
        <v>0.3309</v>
      </c>
      <c r="AX51" s="31"/>
      <c r="AY51" s="31" t="n">
        <f aca="false">+A115</f>
        <v>2016</v>
      </c>
      <c r="AZ51" s="31" t="n">
        <f aca="false">+B115</f>
        <v>4</v>
      </c>
      <c r="BA51" s="31" t="n">
        <f aca="false">+C115</f>
        <v>0.903</v>
      </c>
      <c r="BB51" s="31" t="n">
        <f aca="false">+D115</f>
        <v>0.09</v>
      </c>
      <c r="BC51" s="31" t="n">
        <f aca="false">+E115</f>
        <v>0.2724</v>
      </c>
      <c r="BD51" s="31" t="n">
        <f aca="false">+F115</f>
        <v>0.3481</v>
      </c>
      <c r="BJ51" s="56" t="n">
        <v>2020</v>
      </c>
      <c r="BK51" s="0" t="n">
        <v>0.81</v>
      </c>
      <c r="BL51" s="0" t="n">
        <v>0.081</v>
      </c>
      <c r="BM51" s="0" t="n">
        <v>1.471</v>
      </c>
      <c r="BN51" s="0" t="n">
        <v>0.185</v>
      </c>
    </row>
    <row r="52" customFormat="false" ht="13.5" hidden="false" customHeight="false" outlineLevel="0" collapsed="false">
      <c r="A52" s="4" t="n">
        <v>2001</v>
      </c>
      <c r="B52" s="4" t="n">
        <v>1</v>
      </c>
      <c r="C52" s="4"/>
      <c r="D52" s="4"/>
      <c r="E52" s="4" t="n">
        <v>0.4686</v>
      </c>
      <c r="F52" s="4" t="n">
        <v>0.3634</v>
      </c>
      <c r="G52" s="4"/>
      <c r="H52" s="4"/>
      <c r="L52" s="35" t="n">
        <v>2004</v>
      </c>
      <c r="M52" s="35"/>
      <c r="N52" s="35"/>
      <c r="O52" s="35"/>
      <c r="P52" s="35"/>
      <c r="Q52" s="51" t="n">
        <v>1.49006343408331</v>
      </c>
      <c r="R52" s="52" t="n">
        <v>0.50275051292813</v>
      </c>
      <c r="S52" s="51" t="n">
        <v>0.75003194575945</v>
      </c>
      <c r="T52" s="52" t="n">
        <v>1.33596839091378</v>
      </c>
      <c r="U52" s="51" t="n">
        <v>1.04365040233551</v>
      </c>
      <c r="V52" s="52" t="n">
        <v>2.89422886890217</v>
      </c>
      <c r="W52" s="48"/>
      <c r="X52" s="48"/>
      <c r="Y52" s="54" t="n">
        <f aca="false">+AVERAGE(E64:E67)</f>
        <v>0.407075</v>
      </c>
      <c r="Z52" s="55" t="n">
        <f aca="false">+MEDIAN(F64:F67)</f>
        <v>0.3553</v>
      </c>
      <c r="AG52" s="0" t="n">
        <f aca="false">A52+(B52/4)-0.125</f>
        <v>2001.125</v>
      </c>
      <c r="AI52" s="0" t="n">
        <f aca="false">E52/AI$135</f>
        <v>0.856594461200987</v>
      </c>
      <c r="AR52" s="31" t="n">
        <f aca="false">+A52</f>
        <v>2001</v>
      </c>
      <c r="AS52" s="31" t="n">
        <f aca="false">+B52</f>
        <v>1</v>
      </c>
      <c r="AT52" s="31"/>
      <c r="AU52" s="31"/>
      <c r="AV52" s="50" t="n">
        <f aca="false">+E52</f>
        <v>0.4686</v>
      </c>
      <c r="AW52" s="50" t="n">
        <f aca="false">+F52</f>
        <v>0.3634</v>
      </c>
      <c r="AX52" s="31"/>
      <c r="AY52" s="31" t="n">
        <f aca="false">+A116</f>
        <v>2017</v>
      </c>
      <c r="AZ52" s="31" t="n">
        <f aca="false">+B116</f>
        <v>1</v>
      </c>
      <c r="BA52" s="31" t="n">
        <f aca="false">+C116</f>
        <v>0.768</v>
      </c>
      <c r="BB52" s="31" t="n">
        <f aca="false">+D116</f>
        <v>0.088</v>
      </c>
      <c r="BC52" s="31" t="n">
        <f aca="false">+E116</f>
        <v>0.1954</v>
      </c>
      <c r="BD52" s="31" t="n">
        <f aca="false">+F116</f>
        <v>0.4519</v>
      </c>
    </row>
    <row r="53" customFormat="false" ht="13.5" hidden="false" customHeight="false" outlineLevel="0" collapsed="false">
      <c r="A53" s="4" t="n">
        <v>2001</v>
      </c>
      <c r="B53" s="4" t="n">
        <v>2</v>
      </c>
      <c r="C53" s="4"/>
      <c r="D53" s="4"/>
      <c r="E53" s="4" t="n">
        <v>0.1814</v>
      </c>
      <c r="F53" s="4" t="n">
        <v>0.3854</v>
      </c>
      <c r="G53" s="4"/>
      <c r="H53" s="4"/>
      <c r="L53" s="35" t="n">
        <v>2005</v>
      </c>
      <c r="M53" s="35"/>
      <c r="N53" s="35"/>
      <c r="O53" s="35"/>
      <c r="P53" s="35"/>
      <c r="Q53" s="51" t="n">
        <v>1.26631246275616</v>
      </c>
      <c r="R53" s="52" t="n">
        <v>0.46768088167951</v>
      </c>
      <c r="S53" s="51" t="n">
        <v>0.855287526377374</v>
      </c>
      <c r="T53" s="52" t="n">
        <v>1.52664293462758</v>
      </c>
      <c r="U53" s="51" t="n">
        <v>1.15831421127314</v>
      </c>
      <c r="V53" s="52" t="n">
        <v>2.90357022895215</v>
      </c>
      <c r="W53" s="48"/>
      <c r="X53" s="48"/>
      <c r="Y53" s="54" t="n">
        <f aca="false">+AVERAGE(E68:E71)</f>
        <v>0.37895</v>
      </c>
      <c r="Z53" s="55" t="n">
        <f aca="false">+MEDIAN(F68:F71)</f>
        <v>0.3482</v>
      </c>
      <c r="AG53" s="0" t="n">
        <f aca="false">A53+(B53/4)-0.125</f>
        <v>2001.375</v>
      </c>
      <c r="AI53" s="0" t="n">
        <f aca="false">E53/AI$135</f>
        <v>0.331596746184078</v>
      </c>
      <c r="AR53" s="31" t="n">
        <f aca="false">+A53</f>
        <v>2001</v>
      </c>
      <c r="AS53" s="31" t="n">
        <f aca="false">+B53</f>
        <v>2</v>
      </c>
      <c r="AT53" s="31"/>
      <c r="AU53" s="31"/>
      <c r="AV53" s="50" t="n">
        <f aca="false">+E53</f>
        <v>0.1814</v>
      </c>
      <c r="AW53" s="50" t="n">
        <f aca="false">+F53</f>
        <v>0.3854</v>
      </c>
      <c r="AX53" s="31"/>
      <c r="AY53" s="31" t="n">
        <f aca="false">+A117</f>
        <v>2017</v>
      </c>
      <c r="AZ53" s="31" t="n">
        <f aca="false">+B117</f>
        <v>2</v>
      </c>
      <c r="BA53" s="31" t="n">
        <f aca="false">+C117</f>
        <v>0.996</v>
      </c>
      <c r="BB53" s="31" t="n">
        <f aca="false">+D117</f>
        <v>0.123</v>
      </c>
      <c r="BC53" s="31" t="n">
        <f aca="false">+E117</f>
        <v>0.6455</v>
      </c>
      <c r="BD53" s="31" t="n">
        <f aca="false">+F117</f>
        <v>0.4036</v>
      </c>
    </row>
    <row r="54" customFormat="false" ht="13.5" hidden="false" customHeight="false" outlineLevel="0" collapsed="false">
      <c r="A54" s="4" t="n">
        <v>2001</v>
      </c>
      <c r="B54" s="4" t="n">
        <v>3</v>
      </c>
      <c r="C54" s="4"/>
      <c r="D54" s="4"/>
      <c r="E54" s="4" t="n">
        <v>0.4925</v>
      </c>
      <c r="F54" s="4" t="n">
        <v>0.3771</v>
      </c>
      <c r="G54" s="4"/>
      <c r="H54" s="4"/>
      <c r="L54" s="35" t="n">
        <v>2006</v>
      </c>
      <c r="M54" s="35"/>
      <c r="N54" s="35"/>
      <c r="O54" s="51" t="n">
        <v>0.16</v>
      </c>
      <c r="P54" s="51" t="n">
        <v>0.072</v>
      </c>
      <c r="Q54" s="51" t="n">
        <v>2.06198128787001</v>
      </c>
      <c r="R54" s="52" t="n">
        <v>0.790196239363375</v>
      </c>
      <c r="S54" s="51" t="n">
        <v>0.892603964095834</v>
      </c>
      <c r="T54" s="52" t="n">
        <v>1.56152441268672</v>
      </c>
      <c r="U54" s="51" t="n">
        <v>1.08825059081305</v>
      </c>
      <c r="V54" s="52" t="n">
        <v>2.90081811889672</v>
      </c>
      <c r="W54" s="48"/>
      <c r="X54" s="48"/>
      <c r="Y54" s="54" t="n">
        <f aca="false">+AVERAGE(E72:E75)</f>
        <v>0.483875</v>
      </c>
      <c r="Z54" s="55" t="n">
        <f aca="false">+MEDIAN(F72:F75)</f>
        <v>0.32995</v>
      </c>
      <c r="AG54" s="0" t="n">
        <f aca="false">A54+(B54/4)-0.125</f>
        <v>2001.625</v>
      </c>
      <c r="AI54" s="0" t="n">
        <f aca="false">E54/AI$135</f>
        <v>0.900283337903299</v>
      </c>
      <c r="AR54" s="31" t="n">
        <f aca="false">+A54</f>
        <v>2001</v>
      </c>
      <c r="AS54" s="31" t="n">
        <f aca="false">+B54</f>
        <v>3</v>
      </c>
      <c r="AT54" s="31"/>
      <c r="AU54" s="31"/>
      <c r="AV54" s="50" t="n">
        <f aca="false">+E54</f>
        <v>0.4925</v>
      </c>
      <c r="AW54" s="50" t="n">
        <f aca="false">+F54</f>
        <v>0.3771</v>
      </c>
      <c r="AX54" s="31"/>
      <c r="AY54" s="31" t="n">
        <f aca="false">+A118</f>
        <v>2017</v>
      </c>
      <c r="AZ54" s="31" t="n">
        <f aca="false">+B118</f>
        <v>3</v>
      </c>
      <c r="BA54" s="31" t="n">
        <f aca="false">+C118</f>
        <v>1.097</v>
      </c>
      <c r="BB54" s="31" t="n">
        <f aca="false">+D118</f>
        <v>0.135</v>
      </c>
      <c r="BC54" s="31" t="n">
        <f aca="false">+E118</f>
        <v>0.5454</v>
      </c>
      <c r="BD54" s="31" t="n">
        <f aca="false">+F118</f>
        <v>0.3747</v>
      </c>
    </row>
    <row r="55" customFormat="false" ht="13.5" hidden="false" customHeight="false" outlineLevel="0" collapsed="false">
      <c r="A55" s="4" t="n">
        <v>2001</v>
      </c>
      <c r="B55" s="4" t="n">
        <v>4</v>
      </c>
      <c r="C55" s="4"/>
      <c r="D55" s="4"/>
      <c r="E55" s="4" t="n">
        <v>0.3993</v>
      </c>
      <c r="F55" s="4" t="n">
        <v>0.3958</v>
      </c>
      <c r="G55" s="4"/>
      <c r="H55" s="4"/>
      <c r="L55" s="35" t="n">
        <v>2007</v>
      </c>
      <c r="M55" s="35"/>
      <c r="N55" s="35"/>
      <c r="O55" s="51" t="n">
        <v>0.253</v>
      </c>
      <c r="P55" s="51" t="n">
        <v>0.06</v>
      </c>
      <c r="Q55" s="51" t="n">
        <v>2.65075522231907</v>
      </c>
      <c r="R55" s="52" t="n">
        <v>0.853151905861212</v>
      </c>
      <c r="S55" s="51" t="n">
        <v>0.564603047128123</v>
      </c>
      <c r="T55" s="52" t="n">
        <v>0.998632783218857</v>
      </c>
      <c r="U55" s="51" t="n">
        <v>1.17840604140183</v>
      </c>
      <c r="V55" s="52" t="n">
        <v>2.90691419190959</v>
      </c>
      <c r="W55" s="48"/>
      <c r="X55" s="48"/>
      <c r="Y55" s="54" t="n">
        <f aca="false">+AVERAGE(E76:E79)</f>
        <v>0.514625</v>
      </c>
      <c r="Z55" s="55" t="n">
        <f aca="false">+MEDIAN(F76:F79)</f>
        <v>0.347</v>
      </c>
      <c r="AG55" s="0" t="n">
        <f aca="false">A55+(B55/4)-0.125</f>
        <v>2001.875</v>
      </c>
      <c r="AI55" s="0" t="n">
        <f aca="false">E55/AI$135</f>
        <v>0.72991499862901</v>
      </c>
      <c r="AR55" s="31" t="n">
        <f aca="false">+A55</f>
        <v>2001</v>
      </c>
      <c r="AS55" s="31" t="n">
        <f aca="false">+B55</f>
        <v>4</v>
      </c>
      <c r="AT55" s="31"/>
      <c r="AU55" s="31"/>
      <c r="AV55" s="50" t="n">
        <f aca="false">+E55</f>
        <v>0.3993</v>
      </c>
      <c r="AW55" s="50" t="n">
        <f aca="false">+F55</f>
        <v>0.3958</v>
      </c>
      <c r="AX55" s="31"/>
      <c r="AY55" s="31" t="n">
        <f aca="false">+A119</f>
        <v>2017</v>
      </c>
      <c r="AZ55" s="31" t="n">
        <f aca="false">+B119</f>
        <v>4</v>
      </c>
      <c r="BA55" s="31" t="n">
        <f aca="false">+C119</f>
        <v>1.493</v>
      </c>
      <c r="BB55" s="31" t="n">
        <f aca="false">+D119</f>
        <v>0.151</v>
      </c>
      <c r="BC55" s="31" t="n">
        <f aca="false">+E119</f>
        <v>0.4403</v>
      </c>
      <c r="BD55" s="31" t="n">
        <f aca="false">+F119</f>
        <v>0.3574</v>
      </c>
    </row>
    <row r="56" customFormat="false" ht="13.5" hidden="false" customHeight="false" outlineLevel="0" collapsed="false">
      <c r="A56" s="4" t="n">
        <v>2002</v>
      </c>
      <c r="B56" s="4" t="n">
        <v>1</v>
      </c>
      <c r="C56" s="4"/>
      <c r="D56" s="4"/>
      <c r="E56" s="4" t="n">
        <v>0.9398</v>
      </c>
      <c r="F56" s="4" t="n">
        <v>0.3676</v>
      </c>
      <c r="G56" s="4"/>
      <c r="H56" s="4"/>
      <c r="L56" s="35" t="n">
        <v>2008</v>
      </c>
      <c r="M56" s="35"/>
      <c r="N56" s="35"/>
      <c r="O56" s="51" t="n">
        <v>0.22</v>
      </c>
      <c r="P56" s="51" t="n">
        <v>0.068</v>
      </c>
      <c r="Q56" s="51" t="n">
        <v>2.778853442069</v>
      </c>
      <c r="R56" s="52" t="n">
        <v>0.841576971860788</v>
      </c>
      <c r="S56" s="51" t="n">
        <v>0.945592267166905</v>
      </c>
      <c r="T56" s="52" t="n">
        <v>1.63120763664214</v>
      </c>
      <c r="U56" s="51" t="n">
        <v>1.07225549172619</v>
      </c>
      <c r="V56" s="52" t="n">
        <v>2.92081391415145</v>
      </c>
      <c r="W56" s="48"/>
      <c r="X56" s="48"/>
      <c r="Y56" s="54" t="n">
        <f aca="false">+AVERAGE(E80:E83)</f>
        <v>0.2842</v>
      </c>
      <c r="Z56" s="55" t="n">
        <f aca="false">+MEDIAN(F80:F83)</f>
        <v>0.36185</v>
      </c>
      <c r="AG56" s="0" t="n">
        <f aca="false">A56+(B56/4)-0.125</f>
        <v>2002.125</v>
      </c>
      <c r="AI56" s="0" t="n">
        <f aca="false">E56/AI$135</f>
        <v>1.71794168723151</v>
      </c>
      <c r="AR56" s="31" t="n">
        <f aca="false">+A56</f>
        <v>2002</v>
      </c>
      <c r="AS56" s="31" t="n">
        <f aca="false">+B56</f>
        <v>1</v>
      </c>
      <c r="AT56" s="31"/>
      <c r="AU56" s="31"/>
      <c r="AV56" s="50" t="n">
        <f aca="false">+E56</f>
        <v>0.9398</v>
      </c>
      <c r="AW56" s="50" t="n">
        <f aca="false">+F56</f>
        <v>0.3676</v>
      </c>
      <c r="AX56" s="31"/>
      <c r="AY56" s="31" t="n">
        <f aca="false">+A120</f>
        <v>2018</v>
      </c>
      <c r="AZ56" s="31" t="n">
        <f aca="false">+B120</f>
        <v>1</v>
      </c>
      <c r="BA56" s="31" t="n">
        <f aca="false">+C120</f>
        <v>1.434</v>
      </c>
      <c r="BB56" s="31" t="n">
        <f aca="false">+D120</f>
        <v>0.161</v>
      </c>
      <c r="BC56" s="31" t="n">
        <f aca="false">+E120</f>
        <v>0.4936</v>
      </c>
      <c r="BD56" s="31" t="n">
        <f aca="false">+F120</f>
        <v>0.3882</v>
      </c>
    </row>
    <row r="57" customFormat="false" ht="13.5" hidden="false" customHeight="false" outlineLevel="0" collapsed="false">
      <c r="A57" s="4" t="n">
        <v>2002</v>
      </c>
      <c r="B57" s="4" t="n">
        <v>2</v>
      </c>
      <c r="C57" s="4"/>
      <c r="D57" s="4"/>
      <c r="E57" s="4" t="n">
        <v>0.4205</v>
      </c>
      <c r="F57" s="4" t="n">
        <v>0.3575</v>
      </c>
      <c r="G57" s="4"/>
      <c r="H57" s="4"/>
      <c r="L57" s="35" t="n">
        <v>2009</v>
      </c>
      <c r="M57" s="35"/>
      <c r="N57" s="35"/>
      <c r="O57" s="51"/>
      <c r="P57" s="51"/>
      <c r="Q57" s="51" t="n">
        <v>0.23209256254028</v>
      </c>
      <c r="R57" s="52" t="n">
        <v>0.176855099386106</v>
      </c>
      <c r="S57" s="51" t="n">
        <v>0.751224697164046</v>
      </c>
      <c r="T57" s="52" t="n">
        <v>1.34358660530751</v>
      </c>
      <c r="U57" s="51" t="n">
        <v>1.15585343378513</v>
      </c>
      <c r="V57" s="52" t="n">
        <v>2.90357022895215</v>
      </c>
      <c r="W57" s="48"/>
      <c r="X57" s="48"/>
      <c r="Y57" s="54" t="n">
        <f aca="false">+AVERAGE(E84:E87)</f>
        <v>0.40325</v>
      </c>
      <c r="Z57" s="55" t="n">
        <f aca="false">+MEDIAN(F84:F87)</f>
        <v>0.35465</v>
      </c>
      <c r="AG57" s="0" t="n">
        <f aca="false">A57+(B57/4)-0.125</f>
        <v>2002.375</v>
      </c>
      <c r="AI57" s="0" t="n">
        <f aca="false">E57/AI$135</f>
        <v>0.768668311854492</v>
      </c>
      <c r="AR57" s="31" t="n">
        <f aca="false">+A57</f>
        <v>2002</v>
      </c>
      <c r="AS57" s="31" t="n">
        <f aca="false">+B57</f>
        <v>2</v>
      </c>
      <c r="AT57" s="31"/>
      <c r="AU57" s="31"/>
      <c r="AV57" s="50" t="n">
        <f aca="false">+E57</f>
        <v>0.4205</v>
      </c>
      <c r="AW57" s="50" t="n">
        <f aca="false">+F57</f>
        <v>0.3575</v>
      </c>
      <c r="AX57" s="31"/>
      <c r="AY57" s="31" t="n">
        <f aca="false">+A121</f>
        <v>2018</v>
      </c>
      <c r="AZ57" s="31" t="n">
        <f aca="false">+B121</f>
        <v>2</v>
      </c>
      <c r="BA57" s="31" t="n">
        <f aca="false">+C121</f>
        <v>1.979</v>
      </c>
      <c r="BB57" s="31" t="n">
        <f aca="false">+D121</f>
        <v>0.244</v>
      </c>
      <c r="BC57" s="31" t="n">
        <f aca="false">+E121</f>
        <v>0.8801</v>
      </c>
      <c r="BD57" s="31" t="n">
        <f aca="false">+F121</f>
        <v>0.4113</v>
      </c>
    </row>
    <row r="58" customFormat="false" ht="13.5" hidden="false" customHeight="false" outlineLevel="0" collapsed="false">
      <c r="A58" s="4" t="n">
        <v>2002</v>
      </c>
      <c r="B58" s="4" t="n">
        <v>3</v>
      </c>
      <c r="C58" s="4"/>
      <c r="D58" s="4"/>
      <c r="E58" s="4" t="n">
        <v>0.2302</v>
      </c>
      <c r="F58" s="4" t="n">
        <v>0.3714</v>
      </c>
      <c r="G58" s="4"/>
      <c r="H58" s="4"/>
      <c r="L58" s="35" t="n">
        <v>2010</v>
      </c>
      <c r="M58" s="57" t="n">
        <v>82206350.3762532</v>
      </c>
      <c r="N58" s="57" t="n">
        <v>0.06901077431988</v>
      </c>
      <c r="O58" s="51" t="n">
        <v>0.32</v>
      </c>
      <c r="P58" s="51" t="n">
        <v>0.227</v>
      </c>
      <c r="Q58" s="51" t="n">
        <v>3.60363589945692</v>
      </c>
      <c r="R58" s="52" t="n">
        <v>1.15716069045019</v>
      </c>
      <c r="S58" s="51" t="n">
        <v>0.770799110357339</v>
      </c>
      <c r="T58" s="52" t="n">
        <v>1.36511037457669</v>
      </c>
      <c r="U58" s="51" t="n">
        <v>1.19213069301169</v>
      </c>
      <c r="V58" s="52" t="n">
        <v>2.89709392211784</v>
      </c>
      <c r="W58" s="57" t="n">
        <f aca="false">+AVERAGE(C88:C91)</f>
        <v>1.4965</v>
      </c>
      <c r="X58" s="57" t="n">
        <f aca="false">+MEDIAN(D88:D91)</f>
        <v>0.2285</v>
      </c>
      <c r="Y58" s="54" t="n">
        <f aca="false">+AVERAGE(E88:E91)</f>
        <v>0.476125</v>
      </c>
      <c r="Z58" s="55" t="n">
        <f aca="false">+MEDIAN(F88:F91)</f>
        <v>0.34295</v>
      </c>
      <c r="AG58" s="0" t="n">
        <f aca="false">A58+(B58/4)-0.125</f>
        <v>2002.625</v>
      </c>
      <c r="AI58" s="0" t="n">
        <f aca="false">E58/AI$135</f>
        <v>0.420802486061603</v>
      </c>
      <c r="AR58" s="31" t="n">
        <f aca="false">+A58</f>
        <v>2002</v>
      </c>
      <c r="AS58" s="31" t="n">
        <f aca="false">+B58</f>
        <v>3</v>
      </c>
      <c r="AT58" s="31"/>
      <c r="AU58" s="31"/>
      <c r="AV58" s="50" t="n">
        <f aca="false">+E58</f>
        <v>0.2302</v>
      </c>
      <c r="AW58" s="50" t="n">
        <f aca="false">+F58</f>
        <v>0.3714</v>
      </c>
      <c r="AX58" s="31"/>
      <c r="AY58" s="31" t="n">
        <f aca="false">+A122</f>
        <v>2018</v>
      </c>
      <c r="AZ58" s="31" t="n">
        <f aca="false">+B122</f>
        <v>3</v>
      </c>
      <c r="BA58" s="31" t="n">
        <f aca="false">+C122</f>
        <v>1.485</v>
      </c>
      <c r="BB58" s="31" t="n">
        <f aca="false">+D122</f>
        <v>0.175</v>
      </c>
      <c r="BC58" s="31" t="n">
        <f aca="false">+E122</f>
        <v>0.4466</v>
      </c>
      <c r="BD58" s="31" t="n">
        <f aca="false">+F122</f>
        <v>0.4381</v>
      </c>
    </row>
    <row r="59" customFormat="false" ht="13.5" hidden="false" customHeight="false" outlineLevel="0" collapsed="false">
      <c r="A59" s="4" t="n">
        <v>2002</v>
      </c>
      <c r="B59" s="4" t="n">
        <v>4</v>
      </c>
      <c r="C59" s="4"/>
      <c r="D59" s="4"/>
      <c r="E59" s="4" t="n">
        <v>0.4019</v>
      </c>
      <c r="F59" s="4" t="n">
        <v>0.3502</v>
      </c>
      <c r="G59" s="4"/>
      <c r="H59" s="4"/>
      <c r="L59" s="35" t="n">
        <v>2011</v>
      </c>
      <c r="M59" s="57" t="n">
        <v>87829137.9347865</v>
      </c>
      <c r="N59" s="57" t="n">
        <v>0.068947897997072</v>
      </c>
      <c r="O59" s="51" t="n">
        <v>0.224</v>
      </c>
      <c r="P59" s="51" t="n">
        <v>0.13</v>
      </c>
      <c r="Q59" s="51" t="n">
        <v>1.5722480939109</v>
      </c>
      <c r="R59" s="52" t="n">
        <v>0.614207478999798</v>
      </c>
      <c r="S59" s="51" t="n">
        <v>0.669304419191826</v>
      </c>
      <c r="T59" s="52" t="n">
        <v>1.21791472063495</v>
      </c>
      <c r="U59" s="51" t="n">
        <v>1.34367340970489</v>
      </c>
      <c r="V59" s="52" t="n">
        <v>2.90304834281827</v>
      </c>
      <c r="W59" s="57" t="n">
        <f aca="false">+AVERAGE(C92:C95)</f>
        <v>1.07275</v>
      </c>
      <c r="X59" s="57" t="n">
        <f aca="false">+MEDIAN(D92:D95)</f>
        <v>0.1715</v>
      </c>
      <c r="Y59" s="54" t="n">
        <f aca="false">+AVERAGE(E92:E95)</f>
        <v>0.774625</v>
      </c>
      <c r="Z59" s="55" t="n">
        <f aca="false">+MEDIAN(F92:F95)</f>
        <v>0.3275</v>
      </c>
      <c r="AG59" s="0" t="n">
        <f aca="false">A59+(B59/4)-0.125</f>
        <v>2002.875</v>
      </c>
      <c r="AI59" s="0" t="n">
        <f aca="false">E59/AI$135</f>
        <v>0.73466776345855</v>
      </c>
      <c r="AR59" s="31" t="n">
        <f aca="false">+A59</f>
        <v>2002</v>
      </c>
      <c r="AS59" s="31" t="n">
        <f aca="false">+B59</f>
        <v>4</v>
      </c>
      <c r="AT59" s="31"/>
      <c r="AU59" s="31"/>
      <c r="AV59" s="50" t="n">
        <f aca="false">+E59</f>
        <v>0.4019</v>
      </c>
      <c r="AW59" s="50" t="n">
        <f aca="false">+F59</f>
        <v>0.3502</v>
      </c>
      <c r="AX59" s="31"/>
      <c r="AY59" s="31" t="n">
        <f aca="false">+A123</f>
        <v>2018</v>
      </c>
      <c r="AZ59" s="31" t="n">
        <f aca="false">+B123</f>
        <v>4</v>
      </c>
      <c r="BA59" s="31" t="n">
        <f aca="false">+C123</f>
        <v>1.585</v>
      </c>
      <c r="BB59" s="31" t="n">
        <f aca="false">+D123</f>
        <v>0.174</v>
      </c>
      <c r="BC59" s="31" t="n">
        <f aca="false">+E123</f>
        <v>0.8618</v>
      </c>
      <c r="BD59" s="31" t="n">
        <f aca="false">+F123</f>
        <v>0.3742</v>
      </c>
    </row>
    <row r="60" customFormat="false" ht="13.5" hidden="false" customHeight="false" outlineLevel="0" collapsed="false">
      <c r="A60" s="4" t="n">
        <v>2003</v>
      </c>
      <c r="B60" s="4" t="n">
        <v>1</v>
      </c>
      <c r="C60" s="4"/>
      <c r="D60" s="4"/>
      <c r="E60" s="4" t="n">
        <v>0.5065</v>
      </c>
      <c r="F60" s="4" t="n">
        <v>0.3535</v>
      </c>
      <c r="G60" s="4"/>
      <c r="H60" s="4"/>
      <c r="L60" s="35" t="n">
        <v>2012</v>
      </c>
      <c r="M60" s="57" t="n">
        <v>84412690.6103934</v>
      </c>
      <c r="N60" s="57" t="n">
        <v>0.0644513313607106</v>
      </c>
      <c r="O60" s="51" t="n">
        <v>0.228</v>
      </c>
      <c r="P60" s="51" t="n">
        <v>0.042</v>
      </c>
      <c r="Q60" s="51" t="n">
        <v>0.243497548465402</v>
      </c>
      <c r="R60" s="52" t="n">
        <v>0.180245215990821</v>
      </c>
      <c r="S60" s="51" t="n">
        <v>1.38080052649868</v>
      </c>
      <c r="T60" s="52" t="n">
        <v>2.29066628982964</v>
      </c>
      <c r="U60" s="51" t="n">
        <v>1.39139479796152</v>
      </c>
      <c r="V60" s="52" t="n">
        <v>2.91537166780063</v>
      </c>
      <c r="W60" s="57" t="n">
        <f aca="false">+AVERAGE(C96:C99)</f>
        <v>0.69775</v>
      </c>
      <c r="X60" s="57" t="n">
        <f aca="false">+MEDIAN(D96:D99)</f>
        <v>0.0925</v>
      </c>
      <c r="Y60" s="54" t="n">
        <f aca="false">+AVERAGE(E96:E99)</f>
        <v>0.6473</v>
      </c>
      <c r="Z60" s="55" t="n">
        <f aca="false">+MEDIAN(F96:F99)</f>
        <v>0.3652</v>
      </c>
      <c r="AG60" s="0" t="n">
        <f aca="false">A60+(B60/4)-0.125</f>
        <v>2003.125</v>
      </c>
      <c r="AI60" s="0" t="n">
        <f aca="false">E60/AI$135</f>
        <v>0.925875148523901</v>
      </c>
      <c r="AR60" s="31" t="n">
        <f aca="false">+A60</f>
        <v>2003</v>
      </c>
      <c r="AS60" s="31" t="n">
        <f aca="false">+B60</f>
        <v>1</v>
      </c>
      <c r="AT60" s="31"/>
      <c r="AU60" s="31"/>
      <c r="AV60" s="50" t="n">
        <f aca="false">+E60</f>
        <v>0.5065</v>
      </c>
      <c r="AW60" s="50" t="n">
        <f aca="false">+F60</f>
        <v>0.3535</v>
      </c>
      <c r="AX60" s="31"/>
      <c r="AY60" s="31" t="n">
        <f aca="false">+A124</f>
        <v>2019</v>
      </c>
      <c r="AZ60" s="31" t="n">
        <f aca="false">+B124</f>
        <v>1</v>
      </c>
      <c r="BA60" s="31" t="n">
        <f aca="false">+C124</f>
        <v>1.749</v>
      </c>
      <c r="BB60" s="31" t="n">
        <f aca="false">+D124</f>
        <v>0.232</v>
      </c>
      <c r="BC60" s="31"/>
      <c r="BD60" s="31"/>
    </row>
    <row r="61" customFormat="false" ht="13.5" hidden="false" customHeight="false" outlineLevel="0" collapsed="false">
      <c r="A61" s="4" t="n">
        <v>2003</v>
      </c>
      <c r="B61" s="4" t="n">
        <v>2</v>
      </c>
      <c r="C61" s="4"/>
      <c r="D61" s="4"/>
      <c r="E61" s="4" t="n">
        <v>0.5887</v>
      </c>
      <c r="F61" s="4" t="n">
        <v>0.3586</v>
      </c>
      <c r="G61" s="4"/>
      <c r="H61" s="4"/>
      <c r="L61" s="35" t="n">
        <v>2013</v>
      </c>
      <c r="M61" s="57" t="n">
        <v>82859165.8963196</v>
      </c>
      <c r="N61" s="57" t="n">
        <v>0.0657847351441818</v>
      </c>
      <c r="O61" s="51" t="n">
        <v>0.339</v>
      </c>
      <c r="P61" s="51" t="n">
        <v>0.073</v>
      </c>
      <c r="Q61" s="51" t="n">
        <v>0.538487494256929</v>
      </c>
      <c r="R61" s="52" t="n">
        <v>0.415227520037828</v>
      </c>
      <c r="S61" s="51" t="n">
        <v>0.800989087802429</v>
      </c>
      <c r="T61" s="52" t="n">
        <v>1.41192254960462</v>
      </c>
      <c r="U61" s="51"/>
      <c r="V61" s="51"/>
      <c r="W61" s="57" t="n">
        <f aca="false">+AVERAGE(C100:C103)</f>
        <v>0.7325</v>
      </c>
      <c r="X61" s="57" t="n">
        <f aca="false">+MEDIAN(D100:D103)</f>
        <v>0.1015</v>
      </c>
      <c r="Y61" s="54" t="n">
        <f aca="false">+AVERAGE(E100:E103)</f>
        <v>0.71485</v>
      </c>
      <c r="Z61" s="55" t="n">
        <f aca="false">+MEDIAN(F100:F103)</f>
        <v>0.37415</v>
      </c>
      <c r="AG61" s="0" t="n">
        <f aca="false">A61+(B61/4)-0.125</f>
        <v>2003.375</v>
      </c>
      <c r="AI61" s="0" t="n">
        <f aca="false">E61/AI$135</f>
        <v>1.07613563659629</v>
      </c>
      <c r="AR61" s="31" t="n">
        <f aca="false">+A61</f>
        <v>2003</v>
      </c>
      <c r="AS61" s="31" t="n">
        <f aca="false">+B61</f>
        <v>2</v>
      </c>
      <c r="AT61" s="31"/>
      <c r="AU61" s="31"/>
      <c r="AV61" s="50" t="n">
        <f aca="false">+E61</f>
        <v>0.5887</v>
      </c>
      <c r="AW61" s="50" t="n">
        <f aca="false">+F61</f>
        <v>0.3586</v>
      </c>
      <c r="AX61" s="31"/>
      <c r="AY61" s="31" t="n">
        <f aca="false">+A125</f>
        <v>2019</v>
      </c>
      <c r="AZ61" s="31" t="n">
        <f aca="false">+B125</f>
        <v>2</v>
      </c>
      <c r="BA61" s="31" t="n">
        <f aca="false">+C125</f>
        <v>1.524</v>
      </c>
      <c r="BB61" s="31" t="n">
        <f aca="false">+D125</f>
        <v>0.202</v>
      </c>
      <c r="BC61" s="31"/>
      <c r="BD61" s="31"/>
    </row>
    <row r="62" customFormat="false" ht="13.5" hidden="false" customHeight="false" outlineLevel="0" collapsed="false">
      <c r="A62" s="4" t="n">
        <v>2003</v>
      </c>
      <c r="B62" s="4" t="n">
        <v>3</v>
      </c>
      <c r="C62" s="4"/>
      <c r="D62" s="4"/>
      <c r="E62" s="4" t="n">
        <v>0.2994</v>
      </c>
      <c r="F62" s="4" t="n">
        <v>0.3714</v>
      </c>
      <c r="G62" s="4"/>
      <c r="H62" s="4"/>
      <c r="L62" s="35" t="n">
        <v>2014</v>
      </c>
      <c r="M62" s="57" t="n">
        <v>91208093.0346357</v>
      </c>
      <c r="N62" s="57" t="n">
        <v>0.0714048640765453</v>
      </c>
      <c r="O62" s="51" t="n">
        <v>0.443</v>
      </c>
      <c r="P62" s="51" t="n">
        <v>0.043</v>
      </c>
      <c r="Q62" s="51"/>
      <c r="R62" s="51"/>
      <c r="S62" s="51"/>
      <c r="T62" s="51"/>
      <c r="U62" s="51"/>
      <c r="V62" s="51"/>
      <c r="W62" s="57" t="n">
        <f aca="false">+AVERAGE(C104:C107)</f>
        <v>0.80575</v>
      </c>
      <c r="X62" s="57" t="n">
        <f aca="false">+MEDIAN(D104:D107)</f>
        <v>0.092</v>
      </c>
      <c r="Y62" s="54" t="n">
        <f aca="false">+AVERAGE(E104:E107)</f>
        <v>0.3911</v>
      </c>
      <c r="Z62" s="55" t="n">
        <f aca="false">+MEDIAN(F104:F107)</f>
        <v>0.3595</v>
      </c>
      <c r="AG62" s="0" t="n">
        <f aca="false">A62+(B62/4)-0.125</f>
        <v>2003.625</v>
      </c>
      <c r="AI62" s="0" t="n">
        <f aca="false">E62/AI$135</f>
        <v>0.54729914998629</v>
      </c>
      <c r="AR62" s="31" t="n">
        <f aca="false">+A62</f>
        <v>2003</v>
      </c>
      <c r="AS62" s="31" t="n">
        <f aca="false">+B62</f>
        <v>3</v>
      </c>
      <c r="AT62" s="31"/>
      <c r="AU62" s="31"/>
      <c r="AV62" s="50" t="n">
        <f aca="false">+E62</f>
        <v>0.2994</v>
      </c>
      <c r="AW62" s="50" t="n">
        <f aca="false">+F62</f>
        <v>0.3714</v>
      </c>
      <c r="AX62" s="31"/>
      <c r="AY62" s="31" t="n">
        <f aca="false">+A126</f>
        <v>2019</v>
      </c>
      <c r="AZ62" s="31" t="n">
        <f aca="false">+B126</f>
        <v>3</v>
      </c>
      <c r="BA62" s="31" t="n">
        <f aca="false">+C126</f>
        <v>1.418</v>
      </c>
      <c r="BB62" s="31" t="n">
        <f aca="false">+D126</f>
        <v>0.196</v>
      </c>
      <c r="BC62" s="31"/>
      <c r="BD62" s="31"/>
    </row>
    <row r="63" customFormat="false" ht="13.5" hidden="false" customHeight="false" outlineLevel="0" collapsed="false">
      <c r="A63" s="4" t="n">
        <v>2003</v>
      </c>
      <c r="B63" s="4" t="n">
        <v>4</v>
      </c>
      <c r="C63" s="4"/>
      <c r="D63" s="4"/>
      <c r="E63" s="4" t="n">
        <v>0.4679</v>
      </c>
      <c r="F63" s="4" t="n">
        <v>0.3871</v>
      </c>
      <c r="G63" s="4"/>
      <c r="H63" s="4"/>
      <c r="L63" s="35" t="n">
        <v>2015</v>
      </c>
      <c r="M63" s="57" t="n">
        <v>77621860.1296214</v>
      </c>
      <c r="N63" s="57" t="n">
        <v>0.0732158401006205</v>
      </c>
      <c r="O63" s="51" t="n">
        <v>0.371</v>
      </c>
      <c r="P63" s="51" t="n">
        <v>0.043</v>
      </c>
      <c r="Q63" s="35"/>
      <c r="R63" s="35"/>
      <c r="S63" s="35"/>
      <c r="T63" s="35"/>
      <c r="U63" s="35"/>
      <c r="V63" s="35"/>
      <c r="W63" s="57" t="n">
        <f aca="false">+AVERAGE(C108:C111)</f>
        <v>0.8185</v>
      </c>
      <c r="X63" s="57" t="n">
        <f aca="false">+MEDIAN(D108:D111)</f>
        <v>0.086</v>
      </c>
      <c r="Y63" s="54" t="n">
        <f aca="false">+AVERAGE(E108:E111)</f>
        <v>0.41755</v>
      </c>
      <c r="Z63" s="55" t="n">
        <f aca="false">+MEDIAN(F108:F111)</f>
        <v>0.3449</v>
      </c>
      <c r="AG63" s="0" t="n">
        <f aca="false">A63+(B63/4)-0.125</f>
        <v>2003.875</v>
      </c>
      <c r="AI63" s="0" t="n">
        <f aca="false">E63/AI$135</f>
        <v>0.855314870669957</v>
      </c>
      <c r="AR63" s="31" t="n">
        <f aca="false">+A63</f>
        <v>2003</v>
      </c>
      <c r="AS63" s="31" t="n">
        <f aca="false">+B63</f>
        <v>4</v>
      </c>
      <c r="AT63" s="31"/>
      <c r="AU63" s="31"/>
      <c r="AV63" s="50" t="n">
        <f aca="false">+E63</f>
        <v>0.4679</v>
      </c>
      <c r="AW63" s="50" t="n">
        <f aca="false">+F63</f>
        <v>0.3871</v>
      </c>
      <c r="AX63" s="31"/>
      <c r="AY63" s="31" t="n">
        <f aca="false">+A127</f>
        <v>2019</v>
      </c>
      <c r="AZ63" s="31" t="n">
        <f aca="false">+B127</f>
        <v>4</v>
      </c>
      <c r="BA63" s="31" t="n">
        <f aca="false">+C127</f>
        <v>1.577</v>
      </c>
      <c r="BB63" s="31" t="n">
        <f aca="false">+D127</f>
        <v>0.2</v>
      </c>
      <c r="BC63" s="31"/>
      <c r="BD63" s="31"/>
    </row>
    <row r="64" customFormat="false" ht="13.5" hidden="false" customHeight="false" outlineLevel="0" collapsed="false">
      <c r="A64" s="4" t="n">
        <v>2004</v>
      </c>
      <c r="B64" s="4" t="n">
        <v>1</v>
      </c>
      <c r="C64" s="4"/>
      <c r="D64" s="4"/>
      <c r="E64" s="4" t="n">
        <v>0.3979</v>
      </c>
      <c r="F64" s="4" t="n">
        <v>0.369</v>
      </c>
      <c r="G64" s="4"/>
      <c r="H64" s="4"/>
      <c r="L64" s="35" t="n">
        <v>2016</v>
      </c>
      <c r="M64" s="57" t="n">
        <v>83856053.7964455</v>
      </c>
      <c r="N64" s="57" t="n">
        <v>0.065112962576402</v>
      </c>
      <c r="O64" s="51" t="n">
        <v>0.248</v>
      </c>
      <c r="P64" s="51" t="n">
        <v>0.03</v>
      </c>
      <c r="Q64" s="35"/>
      <c r="R64" s="35"/>
      <c r="S64" s="35"/>
      <c r="T64" s="35"/>
      <c r="U64" s="35"/>
      <c r="V64" s="35"/>
      <c r="W64" s="57" t="n">
        <f aca="false">+AVERAGE(C112:C115)</f>
        <v>0.84325</v>
      </c>
      <c r="X64" s="57" t="n">
        <f aca="false">+MEDIAN(D112:D115)</f>
        <v>0.0935</v>
      </c>
      <c r="Y64" s="54" t="n">
        <f aca="false">+AVERAGE(E112:E115)</f>
        <v>0.374725</v>
      </c>
      <c r="Z64" s="55" t="n">
        <f aca="false">+MEDIAN(F112:F115)</f>
        <v>0.375</v>
      </c>
      <c r="AG64" s="0" t="n">
        <f aca="false">A64+(B64/4)-0.125</f>
        <v>2004.125</v>
      </c>
      <c r="AI64" s="0" t="n">
        <f aca="false">E64/AI$135</f>
        <v>0.72735581756695</v>
      </c>
      <c r="AR64" s="31" t="n">
        <f aca="false">+A64</f>
        <v>2004</v>
      </c>
      <c r="AS64" s="31" t="n">
        <f aca="false">+B64</f>
        <v>1</v>
      </c>
      <c r="AT64" s="31"/>
      <c r="AU64" s="31"/>
      <c r="AV64" s="50" t="n">
        <f aca="false">+E64</f>
        <v>0.3979</v>
      </c>
      <c r="AW64" s="50" t="n">
        <f aca="false">+F64</f>
        <v>0.369</v>
      </c>
      <c r="AX64" s="31"/>
      <c r="AY64" s="31" t="n">
        <f aca="false">+A128</f>
        <v>2020</v>
      </c>
      <c r="AZ64" s="31" t="n">
        <f aca="false">+B128</f>
        <v>1</v>
      </c>
      <c r="BA64" s="31" t="n">
        <f aca="false">+C128</f>
        <v>1.341</v>
      </c>
      <c r="BB64" s="31" t="n">
        <f aca="false">+D128</f>
        <v>0.196</v>
      </c>
      <c r="BC64" s="31"/>
      <c r="BD64" s="31"/>
    </row>
    <row r="65" customFormat="false" ht="13.5" hidden="false" customHeight="false" outlineLevel="0" collapsed="false">
      <c r="A65" s="4" t="n">
        <v>2004</v>
      </c>
      <c r="B65" s="4" t="n">
        <v>2</v>
      </c>
      <c r="C65" s="4"/>
      <c r="D65" s="4"/>
      <c r="E65" s="4" t="n">
        <v>0.2507</v>
      </c>
      <c r="F65" s="4" t="n">
        <v>0.3416</v>
      </c>
      <c r="G65" s="4"/>
      <c r="H65" s="4"/>
      <c r="L65" s="35" t="n">
        <v>2017</v>
      </c>
      <c r="M65" s="57" t="n">
        <v>75111128.1973636</v>
      </c>
      <c r="N65" s="57" t="n">
        <v>0.0646462598996054</v>
      </c>
      <c r="O65" s="51" t="n">
        <v>0.237</v>
      </c>
      <c r="P65" s="51" t="n">
        <v>0.033</v>
      </c>
      <c r="Q65" s="35"/>
      <c r="R65" s="35"/>
      <c r="S65" s="35"/>
      <c r="T65" s="35"/>
      <c r="U65" s="35"/>
      <c r="V65" s="35"/>
      <c r="W65" s="57" t="n">
        <f aca="false">+AVERAGE(C116:C119)</f>
        <v>1.0885</v>
      </c>
      <c r="X65" s="57" t="n">
        <f aca="false">+MEDIAN(D116:D119)</f>
        <v>0.129</v>
      </c>
      <c r="Y65" s="54" t="n">
        <f aca="false">+AVERAGE(E116:E119)</f>
        <v>0.45665</v>
      </c>
      <c r="Z65" s="55" t="n">
        <f aca="false">+MEDIAN(F116:F119)</f>
        <v>0.38915</v>
      </c>
      <c r="AG65" s="0" t="n">
        <f aca="false">A65+(B65/4)-0.125</f>
        <v>2004.375</v>
      </c>
      <c r="AI65" s="0" t="n">
        <f aca="false">E65/AI$135</f>
        <v>0.458276208756055</v>
      </c>
      <c r="AR65" s="31" t="n">
        <f aca="false">+A65</f>
        <v>2004</v>
      </c>
      <c r="AS65" s="31" t="n">
        <f aca="false">+B65</f>
        <v>2</v>
      </c>
      <c r="AT65" s="31"/>
      <c r="AU65" s="31"/>
      <c r="AV65" s="50" t="n">
        <f aca="false">+E65</f>
        <v>0.2507</v>
      </c>
      <c r="AW65" s="50" t="n">
        <f aca="false">+F65</f>
        <v>0.3416</v>
      </c>
      <c r="AX65" s="31"/>
      <c r="AY65" s="31" t="n">
        <f aca="false">+A129</f>
        <v>2020</v>
      </c>
      <c r="AZ65" s="31" t="n">
        <f aca="false">+B129</f>
        <v>2</v>
      </c>
      <c r="BA65" s="31" t="n">
        <f aca="false">+C129</f>
        <v>1.838</v>
      </c>
      <c r="BB65" s="31" t="n">
        <f aca="false">+D129</f>
        <v>0.235</v>
      </c>
      <c r="BC65" s="31"/>
      <c r="BD65" s="31"/>
    </row>
    <row r="66" customFormat="false" ht="13.5" hidden="false" customHeight="false" outlineLevel="0" collapsed="false">
      <c r="A66" s="4" t="n">
        <v>2004</v>
      </c>
      <c r="B66" s="4" t="n">
        <v>3</v>
      </c>
      <c r="C66" s="4"/>
      <c r="D66" s="4"/>
      <c r="E66" s="4" t="n">
        <v>0.4522</v>
      </c>
      <c r="F66" s="4" t="n">
        <v>0.3716</v>
      </c>
      <c r="G66" s="4"/>
      <c r="H66" s="4"/>
      <c r="L66" s="35" t="n">
        <v>2018</v>
      </c>
      <c r="M66" s="57" t="n">
        <v>74050252.9744941</v>
      </c>
      <c r="N66" s="57" t="n">
        <v>0.066985628060818</v>
      </c>
      <c r="O66" s="51" t="n">
        <v>0.209</v>
      </c>
      <c r="P66" s="51" t="n">
        <v>0.032</v>
      </c>
      <c r="Q66" s="35"/>
      <c r="R66" s="35"/>
      <c r="S66" s="35"/>
      <c r="T66" s="35"/>
      <c r="U66" s="35"/>
      <c r="V66" s="35"/>
      <c r="W66" s="57" t="n">
        <f aca="false">+AVERAGE(C120:C123)</f>
        <v>1.62075</v>
      </c>
      <c r="X66" s="57" t="n">
        <f aca="false">+MEDIAN(D120:D123)</f>
        <v>0.1745</v>
      </c>
      <c r="Y66" s="54" t="n">
        <f aca="false">+AVERAGE(E120:E123)</f>
        <v>0.670525</v>
      </c>
      <c r="Z66" s="55" t="n">
        <f aca="false">+MEDIAN(F120:F123)</f>
        <v>0.39975</v>
      </c>
      <c r="AG66" s="0" t="n">
        <f aca="false">A66+(B66/4)-0.125</f>
        <v>2004.625</v>
      </c>
      <c r="AI66" s="0" t="n">
        <f aca="false">E66/AI$135</f>
        <v>0.826615483045425</v>
      </c>
      <c r="AR66" s="31" t="n">
        <f aca="false">+A66</f>
        <v>2004</v>
      </c>
      <c r="AS66" s="31" t="n">
        <f aca="false">+B66</f>
        <v>3</v>
      </c>
      <c r="AT66" s="31"/>
      <c r="AU66" s="31"/>
      <c r="AV66" s="50" t="n">
        <f aca="false">+E66</f>
        <v>0.4522</v>
      </c>
      <c r="AW66" s="50" t="n">
        <f aca="false">+F66</f>
        <v>0.3716</v>
      </c>
      <c r="AX66" s="31"/>
      <c r="AY66" s="31" t="n">
        <f aca="false">+A130</f>
        <v>2020</v>
      </c>
      <c r="AZ66" s="31" t="n">
        <f aca="false">+B130</f>
        <v>3</v>
      </c>
      <c r="BA66" s="31" t="n">
        <f aca="false">+C130</f>
        <v>1.122</v>
      </c>
      <c r="BB66" s="31" t="n">
        <f aca="false">+D130</f>
        <v>0.148</v>
      </c>
      <c r="BC66" s="31"/>
      <c r="BD66" s="31"/>
    </row>
    <row r="67" customFormat="false" ht="13.5" hidden="false" customHeight="false" outlineLevel="0" collapsed="false">
      <c r="A67" s="4" t="n">
        <v>2004</v>
      </c>
      <c r="B67" s="4" t="n">
        <v>4</v>
      </c>
      <c r="C67" s="4"/>
      <c r="D67" s="4"/>
      <c r="E67" s="4" t="n">
        <v>0.5275</v>
      </c>
      <c r="F67" s="4" t="n">
        <v>0.3391</v>
      </c>
      <c r="G67" s="4"/>
      <c r="H67" s="4"/>
      <c r="L67" s="35" t="n">
        <v>2019</v>
      </c>
      <c r="M67" s="57" t="n">
        <v>72429976.6065614</v>
      </c>
      <c r="N67" s="57" t="n">
        <v>0.0690607973248858</v>
      </c>
      <c r="O67" s="35"/>
      <c r="P67" s="35"/>
      <c r="Q67" s="35"/>
      <c r="R67" s="35"/>
      <c r="S67" s="35"/>
      <c r="T67" s="35"/>
      <c r="U67" s="35"/>
      <c r="V67" s="35"/>
      <c r="W67" s="57" t="n">
        <f aca="false">+AVERAGE(C124:C127)</f>
        <v>1.567</v>
      </c>
      <c r="X67" s="57" t="n">
        <f aca="false">+MEDIAN(D124:D127)</f>
        <v>0.201</v>
      </c>
      <c r="Y67" s="48"/>
      <c r="Z67" s="48"/>
      <c r="AG67" s="0" t="n">
        <f aca="false">A67+(B67/4)-0.125</f>
        <v>2004.875</v>
      </c>
      <c r="AI67" s="0" t="n">
        <f aca="false">E67/AI$135</f>
        <v>0.964262864454803</v>
      </c>
      <c r="AR67" s="31" t="n">
        <f aca="false">+A67</f>
        <v>2004</v>
      </c>
      <c r="AS67" s="31" t="n">
        <f aca="false">+B67</f>
        <v>4</v>
      </c>
      <c r="AT67" s="31"/>
      <c r="AU67" s="31"/>
      <c r="AV67" s="50" t="n">
        <f aca="false">+E67</f>
        <v>0.5275</v>
      </c>
      <c r="AW67" s="50" t="n">
        <f aca="false">+F67</f>
        <v>0.3391</v>
      </c>
      <c r="AX67" s="31"/>
      <c r="AY67" s="56" t="n">
        <f aca="false">+A131</f>
        <v>2020</v>
      </c>
      <c r="AZ67" s="56" t="n">
        <f aca="false">+B131</f>
        <v>4</v>
      </c>
      <c r="BA67" s="56" t="n">
        <f aca="false">+C131</f>
        <v>1.471</v>
      </c>
      <c r="BB67" s="56" t="n">
        <f aca="false">+D131</f>
        <v>0.185</v>
      </c>
      <c r="BC67" s="56"/>
      <c r="BD67" s="56"/>
    </row>
    <row r="68" customFormat="false" ht="13.5" hidden="false" customHeight="false" outlineLevel="0" collapsed="false">
      <c r="A68" s="4" t="n">
        <v>2005</v>
      </c>
      <c r="B68" s="4" t="n">
        <v>1</v>
      </c>
      <c r="C68" s="4"/>
      <c r="D68" s="4"/>
      <c r="E68" s="4" t="n">
        <v>0.2793</v>
      </c>
      <c r="F68" s="4" t="n">
        <v>0.3683</v>
      </c>
      <c r="G68" s="4"/>
      <c r="H68" s="4"/>
      <c r="L68" s="46" t="n">
        <v>2020</v>
      </c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9" t="n">
        <f aca="false">+AVERAGE(C128:C131)</f>
        <v>1.443</v>
      </c>
      <c r="X68" s="59" t="n">
        <f aca="false">+MEDIAN(D128:D131)</f>
        <v>0.1905</v>
      </c>
      <c r="Y68" s="58"/>
      <c r="Z68" s="58"/>
      <c r="AG68" s="0" t="n">
        <f aca="false">A68+(B68/4)-0.125</f>
        <v>2005.125</v>
      </c>
      <c r="AI68" s="0" t="n">
        <f aca="false">E68/AI$135</f>
        <v>0.510556621880998</v>
      </c>
      <c r="AR68" s="31" t="n">
        <f aca="false">+A68</f>
        <v>2005</v>
      </c>
      <c r="AS68" s="31" t="n">
        <f aca="false">+B68</f>
        <v>1</v>
      </c>
      <c r="AT68" s="31"/>
      <c r="AU68" s="31"/>
      <c r="AV68" s="50" t="n">
        <f aca="false">+E68</f>
        <v>0.2793</v>
      </c>
      <c r="AW68" s="50" t="n">
        <f aca="false">+F68</f>
        <v>0.3683</v>
      </c>
      <c r="AX68" s="31"/>
      <c r="AY68" s="31"/>
      <c r="AZ68" s="31"/>
      <c r="BA68" s="31"/>
      <c r="BB68" s="31"/>
      <c r="BC68" s="31"/>
      <c r="BD68" s="31"/>
    </row>
    <row r="69" customFormat="false" ht="13.5" hidden="false" customHeight="false" outlineLevel="0" collapsed="false">
      <c r="A69" s="4" t="n">
        <v>2005</v>
      </c>
      <c r="B69" s="4" t="n">
        <v>2</v>
      </c>
      <c r="C69" s="4"/>
      <c r="D69" s="4"/>
      <c r="E69" s="4" t="n">
        <v>0.4232</v>
      </c>
      <c r="F69" s="4" t="n">
        <v>0.3714</v>
      </c>
      <c r="G69" s="4"/>
      <c r="H69" s="4"/>
      <c r="L69" s="13" t="s">
        <v>70</v>
      </c>
      <c r="M69" s="13" t="n">
        <f aca="false">AVERAGE(M58:M66)</f>
        <v>82128303.6611459</v>
      </c>
      <c r="O69" s="13" t="n">
        <f aca="false">AVERAGE(O58:O66)</f>
        <v>0.291</v>
      </c>
      <c r="AG69" s="0" t="n">
        <f aca="false">A69+(B69/4)-0.125</f>
        <v>2005.375</v>
      </c>
      <c r="AI69" s="0" t="n">
        <f aca="false">E69/AI$135</f>
        <v>0.773603875331323</v>
      </c>
      <c r="AR69" s="31" t="n">
        <f aca="false">+A69</f>
        <v>2005</v>
      </c>
      <c r="AS69" s="31" t="n">
        <f aca="false">+B69</f>
        <v>2</v>
      </c>
      <c r="AT69" s="31"/>
      <c r="AU69" s="31"/>
      <c r="AV69" s="50" t="n">
        <f aca="false">+E69</f>
        <v>0.4232</v>
      </c>
      <c r="AW69" s="50" t="n">
        <f aca="false">+F69</f>
        <v>0.3714</v>
      </c>
      <c r="AX69" s="31"/>
      <c r="AY69" s="31"/>
      <c r="AZ69" s="31"/>
      <c r="BA69" s="31"/>
      <c r="BB69" s="31"/>
      <c r="BC69" s="31"/>
      <c r="BD69" s="31"/>
    </row>
    <row r="70" customFormat="false" ht="13.5" hidden="false" customHeight="false" outlineLevel="0" collapsed="false">
      <c r="A70" s="4" t="n">
        <v>2005</v>
      </c>
      <c r="B70" s="4" t="n">
        <v>3</v>
      </c>
      <c r="C70" s="4"/>
      <c r="D70" s="4"/>
      <c r="E70" s="4" t="n">
        <v>0.3293</v>
      </c>
      <c r="F70" s="4" t="n">
        <v>0.3201</v>
      </c>
      <c r="G70" s="4"/>
      <c r="H70" s="4"/>
      <c r="AG70" s="0" t="n">
        <f aca="false">A70+(B70/4)-0.125</f>
        <v>2005.625</v>
      </c>
      <c r="AI70" s="0" t="n">
        <f aca="false">E70/AI$135</f>
        <v>0.601955945526003</v>
      </c>
      <c r="AR70" s="31" t="n">
        <f aca="false">+A70</f>
        <v>2005</v>
      </c>
      <c r="AS70" s="31" t="n">
        <f aca="false">+B70</f>
        <v>3</v>
      </c>
      <c r="AT70" s="31"/>
      <c r="AU70" s="31"/>
      <c r="AV70" s="50" t="n">
        <f aca="false">+E70</f>
        <v>0.3293</v>
      </c>
      <c r="AW70" s="50" t="n">
        <f aca="false">+F70</f>
        <v>0.3201</v>
      </c>
      <c r="AX70" s="31"/>
      <c r="AY70" s="31"/>
      <c r="AZ70" s="31"/>
      <c r="BA70" s="31"/>
      <c r="BB70" s="31"/>
      <c r="BC70" s="31"/>
      <c r="BD70" s="31"/>
    </row>
    <row r="71" customFormat="false" ht="13.5" hidden="false" customHeight="false" outlineLevel="0" collapsed="false">
      <c r="A71" s="4" t="n">
        <v>2005</v>
      </c>
      <c r="B71" s="4" t="n">
        <v>4</v>
      </c>
      <c r="C71" s="4"/>
      <c r="D71" s="4"/>
      <c r="E71" s="4" t="n">
        <v>0.484</v>
      </c>
      <c r="F71" s="4" t="n">
        <v>0.3281</v>
      </c>
      <c r="G71" s="4"/>
      <c r="H71" s="4"/>
      <c r="AG71" s="0" t="n">
        <f aca="false">A71+(B71/4)-0.125</f>
        <v>2005.875</v>
      </c>
      <c r="AI71" s="0" t="n">
        <f aca="false">E71/AI$135</f>
        <v>0.884745452883649</v>
      </c>
      <c r="AR71" s="56" t="n">
        <f aca="false">+A71</f>
        <v>2005</v>
      </c>
      <c r="AS71" s="56" t="n">
        <f aca="false">+B71</f>
        <v>4</v>
      </c>
      <c r="AT71" s="56"/>
      <c r="AU71" s="56"/>
      <c r="AV71" s="60" t="n">
        <f aca="false">+E71</f>
        <v>0.484</v>
      </c>
      <c r="AW71" s="60" t="n">
        <f aca="false">+F71</f>
        <v>0.3281</v>
      </c>
      <c r="AX71" s="31"/>
      <c r="AY71" s="31"/>
      <c r="AZ71" s="31"/>
      <c r="BA71" s="31"/>
      <c r="BB71" s="31"/>
      <c r="BC71" s="31"/>
      <c r="BD71" s="31"/>
    </row>
    <row r="72" customFormat="false" ht="13.5" hidden="false" customHeight="false" outlineLevel="0" collapsed="false">
      <c r="A72" s="4" t="n">
        <v>2006</v>
      </c>
      <c r="B72" s="4" t="n">
        <v>1</v>
      </c>
      <c r="C72" s="4"/>
      <c r="D72" s="4"/>
      <c r="E72" s="4" t="n">
        <v>0.3865</v>
      </c>
      <c r="F72" s="4" t="n">
        <v>0.3218</v>
      </c>
      <c r="G72" s="4"/>
      <c r="H72" s="4"/>
      <c r="AG72" s="0" t="n">
        <f aca="false">A72+(B72/4)-0.125</f>
        <v>2006.125</v>
      </c>
      <c r="AI72" s="0" t="n">
        <f aca="false">E72/AI$135</f>
        <v>0.706516771775889</v>
      </c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</row>
    <row r="73" customFormat="false" ht="13.5" hidden="false" customHeight="false" outlineLevel="0" collapsed="false">
      <c r="A73" s="4" t="n">
        <v>2006</v>
      </c>
      <c r="B73" s="4" t="n">
        <v>2</v>
      </c>
      <c r="C73" s="4"/>
      <c r="D73" s="4"/>
      <c r="E73" s="4" t="n">
        <v>0.3617</v>
      </c>
      <c r="F73" s="4" t="n">
        <v>0.3381</v>
      </c>
      <c r="G73" s="4"/>
      <c r="H73" s="4"/>
      <c r="AG73" s="0" t="n">
        <f aca="false">A73+(B73/4)-0.125</f>
        <v>2006.375</v>
      </c>
      <c r="AI73" s="0" t="n">
        <f aca="false">E73/AI$135</f>
        <v>0.661182707247966</v>
      </c>
    </row>
    <row r="74" customFormat="false" ht="13.5" hidden="false" customHeight="false" outlineLevel="0" collapsed="false">
      <c r="A74" s="4" t="n">
        <v>2006</v>
      </c>
      <c r="B74" s="4" t="n">
        <v>3</v>
      </c>
      <c r="C74" s="4"/>
      <c r="D74" s="4"/>
      <c r="E74" s="4" t="n">
        <v>0.7208</v>
      </c>
      <c r="F74" s="4" t="n">
        <v>0.3466</v>
      </c>
      <c r="G74" s="4"/>
      <c r="H74" s="4"/>
      <c r="AG74" s="0" t="n">
        <f aca="false">A74+(B74/4)-0.125</f>
        <v>2006.625</v>
      </c>
      <c r="AI74" s="0" t="n">
        <f aca="false">E74/AI$135</f>
        <v>1.31761264966639</v>
      </c>
    </row>
    <row r="75" customFormat="false" ht="13.5" hidden="false" customHeight="false" outlineLevel="0" collapsed="false">
      <c r="A75" s="4" t="n">
        <v>2006</v>
      </c>
      <c r="B75" s="4" t="n">
        <v>4</v>
      </c>
      <c r="C75" s="4"/>
      <c r="D75" s="4"/>
      <c r="E75" s="4" t="n">
        <v>0.4665</v>
      </c>
      <c r="F75" s="4" t="n">
        <v>0.315</v>
      </c>
      <c r="G75" s="4"/>
      <c r="H75" s="4"/>
      <c r="AG75" s="0" t="n">
        <f aca="false">A75+(B75/4)-0.125</f>
        <v>2006.875</v>
      </c>
      <c r="AI75" s="0" t="n">
        <f aca="false">E75/AI$135</f>
        <v>0.852755689607897</v>
      </c>
    </row>
    <row r="76" customFormat="false" ht="13.5" hidden="false" customHeight="false" outlineLevel="0" collapsed="false">
      <c r="A76" s="4" t="n">
        <v>2007</v>
      </c>
      <c r="B76" s="4" t="n">
        <v>1</v>
      </c>
      <c r="C76" s="4"/>
      <c r="D76" s="4"/>
      <c r="E76" s="4" t="n">
        <v>0.6143</v>
      </c>
      <c r="F76" s="4" t="n">
        <v>0.3697</v>
      </c>
      <c r="G76" s="4"/>
      <c r="H76" s="4"/>
      <c r="AG76" s="0" t="n">
        <f aca="false">A76+(B76/4)-0.125</f>
        <v>2007.125</v>
      </c>
      <c r="AI76" s="0" t="n">
        <f aca="false">E76/AI$135</f>
        <v>1.12293209030253</v>
      </c>
    </row>
    <row r="77" customFormat="false" ht="13.5" hidden="false" customHeight="false" outlineLevel="0" collapsed="false">
      <c r="A77" s="4" t="n">
        <v>2007</v>
      </c>
      <c r="B77" s="4" t="n">
        <v>2</v>
      </c>
      <c r="C77" s="4"/>
      <c r="D77" s="4"/>
      <c r="E77" s="4" t="n">
        <v>0.3334</v>
      </c>
      <c r="F77" s="4" t="n">
        <v>0.3408</v>
      </c>
      <c r="G77" s="4"/>
      <c r="H77" s="4"/>
      <c r="AG77" s="0" t="n">
        <f aca="false">A77+(B77/4)-0.125</f>
        <v>2007.375</v>
      </c>
      <c r="AI77" s="0" t="n">
        <f aca="false">E77/AI$135</f>
        <v>0.609450690064893</v>
      </c>
    </row>
    <row r="78" customFormat="false" ht="13.5" hidden="false" customHeight="false" outlineLevel="0" collapsed="false">
      <c r="A78" s="4" t="n">
        <v>2007</v>
      </c>
      <c r="B78" s="4" t="n">
        <v>3</v>
      </c>
      <c r="C78" s="4"/>
      <c r="D78" s="4"/>
      <c r="E78" s="4" t="n">
        <v>0.5454</v>
      </c>
      <c r="F78" s="4" t="n">
        <v>0.3532</v>
      </c>
      <c r="G78" s="4"/>
      <c r="H78" s="4"/>
      <c r="AG78" s="0" t="n">
        <f aca="false">A78+(B78/4)-0.125</f>
        <v>2007.625</v>
      </c>
      <c r="AI78" s="0" t="n">
        <f aca="false">E78/AI$135</f>
        <v>0.996983822319715</v>
      </c>
    </row>
    <row r="79" customFormat="false" ht="13.5" hidden="false" customHeight="false" outlineLevel="0" collapsed="false">
      <c r="A79" s="4" t="n">
        <v>2007</v>
      </c>
      <c r="B79" s="4" t="n">
        <v>4</v>
      </c>
      <c r="C79" s="4"/>
      <c r="D79" s="4"/>
      <c r="E79" s="4" t="n">
        <v>0.5654</v>
      </c>
      <c r="F79" s="4" t="n">
        <v>0.3285</v>
      </c>
      <c r="G79" s="4"/>
      <c r="H79" s="4"/>
      <c r="AG79" s="0" t="n">
        <f aca="false">A79+(B79/4)-0.125</f>
        <v>2007.875</v>
      </c>
      <c r="AI79" s="0" t="n">
        <f aca="false">E79/AI$135</f>
        <v>1.03354355177772</v>
      </c>
    </row>
    <row r="80" customFormat="false" ht="13.5" hidden="false" customHeight="false" outlineLevel="0" collapsed="false">
      <c r="A80" s="4" t="n">
        <v>2008</v>
      </c>
      <c r="B80" s="4" t="n">
        <v>1</v>
      </c>
      <c r="C80" s="4"/>
      <c r="D80" s="4"/>
      <c r="E80" s="4" t="n">
        <v>0.4799</v>
      </c>
      <c r="F80" s="4" t="n">
        <v>0.3289</v>
      </c>
      <c r="G80" s="4"/>
      <c r="H80" s="4"/>
      <c r="AG80" s="0" t="n">
        <f aca="false">A80+(B80/4)-0.125</f>
        <v>2008.125</v>
      </c>
      <c r="AI80" s="0" t="n">
        <f aca="false">E80/AI$135</f>
        <v>0.877250708344758</v>
      </c>
    </row>
    <row r="81" customFormat="false" ht="13.5" hidden="false" customHeight="false" outlineLevel="0" collapsed="false">
      <c r="A81" s="4" t="n">
        <v>2008</v>
      </c>
      <c r="B81" s="4" t="n">
        <v>2</v>
      </c>
      <c r="C81" s="4"/>
      <c r="D81" s="4"/>
      <c r="E81" s="4" t="n">
        <v>0.2163</v>
      </c>
      <c r="F81" s="4" t="n">
        <v>0.3728</v>
      </c>
      <c r="G81" s="4"/>
      <c r="H81" s="4"/>
      <c r="AG81" s="0" t="n">
        <f aca="false">A81+(B81/4)-0.125</f>
        <v>2008.375</v>
      </c>
      <c r="AI81" s="0" t="n">
        <f aca="false">E81/AI$135</f>
        <v>0.395393474088292</v>
      </c>
    </row>
    <row r="82" customFormat="false" ht="13.5" hidden="false" customHeight="false" outlineLevel="0" collapsed="false">
      <c r="A82" s="4" t="n">
        <v>2008</v>
      </c>
      <c r="B82" s="4" t="n">
        <v>3</v>
      </c>
      <c r="C82" s="4"/>
      <c r="D82" s="4"/>
      <c r="E82" s="4" t="n">
        <v>0.2173</v>
      </c>
      <c r="F82" s="4" t="n">
        <v>0.3643</v>
      </c>
      <c r="G82" s="4"/>
      <c r="H82" s="4"/>
      <c r="AG82" s="0" t="n">
        <f aca="false">A82+(B82/4)-0.125</f>
        <v>2008.625</v>
      </c>
      <c r="AI82" s="0" t="n">
        <f aca="false">E82/AI$135</f>
        <v>0.397221460561192</v>
      </c>
    </row>
    <row r="83" customFormat="false" ht="13.5" hidden="false" customHeight="false" outlineLevel="0" collapsed="false">
      <c r="A83" s="4" t="n">
        <v>2008</v>
      </c>
      <c r="B83" s="4" t="n">
        <v>4</v>
      </c>
      <c r="C83" s="4"/>
      <c r="D83" s="4"/>
      <c r="E83" s="4" t="n">
        <v>0.2233</v>
      </c>
      <c r="F83" s="4" t="n">
        <v>0.3594</v>
      </c>
      <c r="G83" s="4"/>
      <c r="H83" s="4"/>
      <c r="AG83" s="0" t="n">
        <f aca="false">A83+(B83/4)-0.125</f>
        <v>2008.875</v>
      </c>
      <c r="AI83" s="0" t="n">
        <f aca="false">E83/AI$135</f>
        <v>0.408189379398592</v>
      </c>
    </row>
    <row r="84" customFormat="false" ht="13.5" hidden="false" customHeight="false" outlineLevel="0" collapsed="false">
      <c r="A84" s="4" t="n">
        <v>2009</v>
      </c>
      <c r="B84" s="4" t="n">
        <v>1</v>
      </c>
      <c r="C84" s="4"/>
      <c r="D84" s="4"/>
      <c r="E84" s="4" t="n">
        <v>0.2189</v>
      </c>
      <c r="F84" s="4" t="n">
        <v>0.3751</v>
      </c>
      <c r="G84" s="4"/>
      <c r="H84" s="4"/>
      <c r="AG84" s="0" t="n">
        <f aca="false">A84+(B84/4)-0.125</f>
        <v>2009.125</v>
      </c>
      <c r="AI84" s="0" t="n">
        <f aca="false">E84/AI$135</f>
        <v>0.400146238917832</v>
      </c>
    </row>
    <row r="85" customFormat="false" ht="13.5" hidden="false" customHeight="false" outlineLevel="0" collapsed="false">
      <c r="A85" s="4" t="n">
        <v>2009</v>
      </c>
      <c r="B85" s="4" t="n">
        <v>2</v>
      </c>
      <c r="C85" s="4"/>
      <c r="D85" s="4"/>
      <c r="E85" s="4" t="n">
        <v>0.2831</v>
      </c>
      <c r="F85" s="4" t="n">
        <v>0.3754</v>
      </c>
      <c r="G85" s="4"/>
      <c r="H85" s="4"/>
      <c r="AG85" s="0" t="n">
        <f aca="false">A85+(B85/4)-0.125</f>
        <v>2009.375</v>
      </c>
      <c r="AI85" s="0" t="n">
        <f aca="false">E85/AI$135</f>
        <v>0.517502970478018</v>
      </c>
    </row>
    <row r="86" customFormat="false" ht="13.5" hidden="false" customHeight="false" outlineLevel="0" collapsed="false">
      <c r="A86" s="4" t="n">
        <v>2009</v>
      </c>
      <c r="B86" s="4" t="n">
        <v>3</v>
      </c>
      <c r="C86" s="4"/>
      <c r="D86" s="4"/>
      <c r="E86" s="4" t="n">
        <v>0.4846</v>
      </c>
      <c r="F86" s="4" t="n">
        <v>0.3342</v>
      </c>
      <c r="G86" s="4"/>
      <c r="H86" s="4"/>
      <c r="AG86" s="0" t="n">
        <f aca="false">A86+(B86/4)-0.125</f>
        <v>2009.625</v>
      </c>
      <c r="AI86" s="0" t="n">
        <f aca="false">E86/AI$135</f>
        <v>0.885842244767388</v>
      </c>
    </row>
    <row r="87" customFormat="false" ht="13.5" hidden="false" customHeight="false" outlineLevel="0" collapsed="false">
      <c r="A87" s="4" t="n">
        <v>2009</v>
      </c>
      <c r="B87" s="4" t="n">
        <v>4</v>
      </c>
      <c r="C87" s="4"/>
      <c r="D87" s="4"/>
      <c r="E87" s="4" t="n">
        <v>0.6264</v>
      </c>
      <c r="F87" s="4" t="n">
        <v>0.3314</v>
      </c>
      <c r="G87" s="4"/>
      <c r="H87" s="4"/>
      <c r="AG87" s="0" t="n">
        <f aca="false">A87+(B87/4)-0.125</f>
        <v>2009.875</v>
      </c>
      <c r="AI87" s="0" t="n">
        <f aca="false">E87/AI$135</f>
        <v>1.14505072662462</v>
      </c>
    </row>
    <row r="88" customFormat="false" ht="13.5" hidden="false" customHeight="false" outlineLevel="0" collapsed="false">
      <c r="A88" s="4" t="n">
        <v>2010</v>
      </c>
      <c r="B88" s="4" t="n">
        <v>1</v>
      </c>
      <c r="C88" s="61" t="n">
        <v>1.624</v>
      </c>
      <c r="D88" s="61" t="n">
        <v>0.249</v>
      </c>
      <c r="E88" s="4" t="n">
        <v>0.5983</v>
      </c>
      <c r="F88" s="4" t="n">
        <v>0.3523</v>
      </c>
      <c r="G88" s="62" t="n">
        <v>97439499.509518</v>
      </c>
      <c r="H88" s="63" t="n">
        <v>0.108603203624119</v>
      </c>
      <c r="K88" s="64"/>
      <c r="L88" s="21"/>
      <c r="AG88" s="18" t="n">
        <f aca="false">A88+(B88/4)-0.125</f>
        <v>2010.125</v>
      </c>
      <c r="AH88" s="0" t="n">
        <f aca="false">C88/AH$135</f>
        <v>1.59280751941152</v>
      </c>
      <c r="AI88" s="0" t="n">
        <f aca="false">E88/AI$135</f>
        <v>1.09368430673613</v>
      </c>
      <c r="AJ88" s="0" t="n">
        <f aca="false">G88/AJ$135</f>
        <v>1.14002341862199</v>
      </c>
    </row>
    <row r="89" customFormat="false" ht="13.5" hidden="false" customHeight="false" outlineLevel="0" collapsed="false">
      <c r="A89" s="4" t="n">
        <v>2010</v>
      </c>
      <c r="B89" s="4" t="n">
        <v>2</v>
      </c>
      <c r="C89" s="61" t="n">
        <v>1.377</v>
      </c>
      <c r="D89" s="61" t="n">
        <v>0.208</v>
      </c>
      <c r="E89" s="4" t="n">
        <v>0.4617</v>
      </c>
      <c r="F89" s="4" t="n">
        <v>0.3462</v>
      </c>
      <c r="G89" s="62" t="n">
        <v>94291328.1625752</v>
      </c>
      <c r="H89" s="63" t="n">
        <v>0.113219120914334</v>
      </c>
      <c r="AG89" s="18" t="n">
        <f aca="false">A89+(B89/4)-0.125</f>
        <v>2010.375</v>
      </c>
      <c r="AH89" s="0" t="n">
        <f aca="false">C89/AH$135</f>
        <v>1.35055169595423</v>
      </c>
      <c r="AI89" s="0" t="n">
        <f aca="false">E89/AI$135</f>
        <v>0.843981354537976</v>
      </c>
      <c r="AJ89" s="0" t="n">
        <f aca="false">G89/AJ$135</f>
        <v>1.10319041886917</v>
      </c>
    </row>
    <row r="90" customFormat="false" ht="13.5" hidden="false" customHeight="false" outlineLevel="0" collapsed="false">
      <c r="A90" s="4" t="n">
        <v>2010</v>
      </c>
      <c r="B90" s="4" t="n">
        <v>3</v>
      </c>
      <c r="C90" s="61" t="n">
        <v>1.033</v>
      </c>
      <c r="D90" s="61" t="n">
        <v>0.161</v>
      </c>
      <c r="E90" s="4" t="n">
        <v>0.337</v>
      </c>
      <c r="F90" s="4" t="n">
        <v>0.3397</v>
      </c>
      <c r="G90" s="62" t="n">
        <v>76118294.5388113</v>
      </c>
      <c r="H90" s="63" t="n">
        <v>0.119074635228998</v>
      </c>
      <c r="AG90" s="18" t="n">
        <f aca="false">A90+(B90/4)-0.125</f>
        <v>2010.625</v>
      </c>
      <c r="AH90" s="0" t="n">
        <f aca="false">C90/AH$135</f>
        <v>1.01315897016755</v>
      </c>
      <c r="AI90" s="0" t="n">
        <f aca="false">E90/AI$135</f>
        <v>0.616031441367334</v>
      </c>
      <c r="AJ90" s="0" t="n">
        <f aca="false">G90/AJ$135</f>
        <v>0.890569417911829</v>
      </c>
    </row>
    <row r="91" customFormat="false" ht="13.5" hidden="false" customHeight="false" outlineLevel="0" collapsed="false">
      <c r="A91" s="4" t="n">
        <v>2010</v>
      </c>
      <c r="B91" s="4" t="n">
        <v>4</v>
      </c>
      <c r="C91" s="61" t="n">
        <v>1.952</v>
      </c>
      <c r="D91" s="61" t="n">
        <v>0.304</v>
      </c>
      <c r="E91" s="4" t="n">
        <v>0.5075</v>
      </c>
      <c r="F91" s="4" t="n">
        <v>0.3392</v>
      </c>
      <c r="G91" s="62" t="n">
        <v>83549100.4572453</v>
      </c>
      <c r="H91" s="63" t="n">
        <v>0.10565611348533</v>
      </c>
      <c r="AG91" s="18" t="n">
        <f aca="false">A91+(B91/4)-0.125</f>
        <v>2010.875</v>
      </c>
      <c r="AH91" s="0" t="n">
        <f aca="false">C91/AH$135</f>
        <v>1.91450756027789</v>
      </c>
      <c r="AI91" s="0" t="n">
        <f aca="false">E91/AI$135</f>
        <v>0.927703134996801</v>
      </c>
      <c r="AJ91" s="0" t="n">
        <f aca="false">G91/AJ$135</f>
        <v>0.977508419126857</v>
      </c>
    </row>
    <row r="92" customFormat="false" ht="13.5" hidden="false" customHeight="false" outlineLevel="0" collapsed="false">
      <c r="A92" s="4" t="n">
        <v>2011</v>
      </c>
      <c r="B92" s="4" t="n">
        <v>1</v>
      </c>
      <c r="C92" s="61" t="n">
        <v>1.357</v>
      </c>
      <c r="D92" s="61" t="n">
        <v>0.218</v>
      </c>
      <c r="E92" s="4" t="n">
        <v>0.7778</v>
      </c>
      <c r="F92" s="4" t="n">
        <v>0.4255</v>
      </c>
      <c r="G92" s="62" t="n">
        <v>100813885.789953</v>
      </c>
      <c r="H92" s="63" t="n">
        <v>0.108269031776378</v>
      </c>
      <c r="K92" s="64"/>
      <c r="L92" s="21"/>
      <c r="AG92" s="18" t="n">
        <f aca="false">A92+(B92/4)-0.125</f>
        <v>2011.125</v>
      </c>
      <c r="AH92" s="0" t="n">
        <f aca="false">C92/AH$135</f>
        <v>1.33093583980384</v>
      </c>
      <c r="AI92" s="0" t="n">
        <f aca="false">E92/AI$135</f>
        <v>1.4218078786217</v>
      </c>
      <c r="AJ92" s="0" t="n">
        <f aca="false">G92/AJ$135</f>
        <v>1.17950308962335</v>
      </c>
    </row>
    <row r="93" customFormat="false" ht="13.5" hidden="false" customHeight="false" outlineLevel="0" collapsed="false">
      <c r="A93" s="4" t="n">
        <v>2011</v>
      </c>
      <c r="B93" s="4" t="n">
        <v>2</v>
      </c>
      <c r="C93" s="61" t="n">
        <v>1.446</v>
      </c>
      <c r="D93" s="61" t="n">
        <v>0.223</v>
      </c>
      <c r="E93" s="4" t="n">
        <v>0.7168</v>
      </c>
      <c r="F93" s="4" t="n">
        <v>0.3324</v>
      </c>
      <c r="G93" s="62" t="n">
        <v>108372293.693849</v>
      </c>
      <c r="H93" s="63" t="n">
        <v>0.112266340918701</v>
      </c>
      <c r="AG93" s="18" t="n">
        <f aca="false">A93+(B93/4)-0.125</f>
        <v>2011.375</v>
      </c>
      <c r="AH93" s="0" t="n">
        <f aca="false">C93/AH$135</f>
        <v>1.41822639967307</v>
      </c>
      <c r="AI93" s="0" t="n">
        <f aca="false">E93/AI$135</f>
        <v>1.31030070377479</v>
      </c>
      <c r="AJ93" s="0" t="n">
        <f aca="false">G93/AJ$135</f>
        <v>1.2679350095461</v>
      </c>
    </row>
    <row r="94" customFormat="false" ht="13.5" hidden="false" customHeight="false" outlineLevel="0" collapsed="false">
      <c r="A94" s="4" t="n">
        <v>2011</v>
      </c>
      <c r="B94" s="4" t="n">
        <v>3</v>
      </c>
      <c r="C94" s="61" t="n">
        <v>0.663</v>
      </c>
      <c r="D94" s="61" t="n">
        <v>0.103</v>
      </c>
      <c r="E94" s="4" t="n">
        <v>0.9154</v>
      </c>
      <c r="F94" s="4" t="n">
        <v>0.3224</v>
      </c>
      <c r="G94" s="62" t="n">
        <v>83832539.3494721</v>
      </c>
      <c r="H94" s="63" t="n">
        <v>0.103065574758077</v>
      </c>
      <c r="AG94" s="18" t="n">
        <f aca="false">A94+(B94/4)-0.125</f>
        <v>2011.625</v>
      </c>
      <c r="AH94" s="0" t="n">
        <f aca="false">C94/AH$135</f>
        <v>0.65026563138537</v>
      </c>
      <c r="AI94" s="0" t="n">
        <f aca="false">E94/AI$135</f>
        <v>1.67333881729275</v>
      </c>
      <c r="AJ94" s="0" t="n">
        <f aca="false">G94/AJ$135</f>
        <v>0.980824599695449</v>
      </c>
    </row>
    <row r="95" customFormat="false" ht="13.5" hidden="false" customHeight="false" outlineLevel="0" collapsed="false">
      <c r="A95" s="4" t="n">
        <v>2011</v>
      </c>
      <c r="B95" s="4" t="n">
        <v>4</v>
      </c>
      <c r="C95" s="61" t="n">
        <v>0.825</v>
      </c>
      <c r="D95" s="61" t="n">
        <v>0.125</v>
      </c>
      <c r="E95" s="4" t="n">
        <v>0.6885</v>
      </c>
      <c r="F95" s="4" t="n">
        <v>0.3226</v>
      </c>
      <c r="G95" s="62" t="n">
        <v>75946574.3437232</v>
      </c>
      <c r="H95" s="63" t="n">
        <v>0.116738337552873</v>
      </c>
      <c r="AG95" s="18" t="n">
        <f aca="false">A95+(B95/4)-0.125</f>
        <v>2011.875</v>
      </c>
      <c r="AH95" s="0" t="n">
        <f aca="false">C95/AH$135</f>
        <v>0.809154066203515</v>
      </c>
      <c r="AI95" s="0" t="n">
        <f aca="false">E95/AI$135</f>
        <v>1.25856868659172</v>
      </c>
      <c r="AJ95" s="0" t="n">
        <f aca="false">G95/AJ$135</f>
        <v>0.888560324629986</v>
      </c>
    </row>
    <row r="96" customFormat="false" ht="13.5" hidden="false" customHeight="false" outlineLevel="0" collapsed="false">
      <c r="A96" s="4" t="n">
        <v>2012</v>
      </c>
      <c r="B96" s="4" t="n">
        <v>1</v>
      </c>
      <c r="C96" s="61" t="n">
        <v>0.631</v>
      </c>
      <c r="D96" s="61" t="n">
        <v>0.098</v>
      </c>
      <c r="E96" s="4" t="n">
        <v>0.663</v>
      </c>
      <c r="F96" s="4" t="n">
        <v>0.3504</v>
      </c>
      <c r="G96" s="62" t="n">
        <v>77870644.4756955</v>
      </c>
      <c r="H96" s="63" t="n">
        <v>0.116667503348541</v>
      </c>
      <c r="K96" s="64"/>
      <c r="L96" s="21"/>
      <c r="AG96" s="18" t="n">
        <f aca="false">A96+(B96/4)-0.125</f>
        <v>2012.125</v>
      </c>
      <c r="AH96" s="0" t="n">
        <f aca="false">C96/AH$135</f>
        <v>0.618880261544749</v>
      </c>
      <c r="AI96" s="0" t="n">
        <f aca="false">E96/AI$135</f>
        <v>1.21195503153277</v>
      </c>
      <c r="AJ96" s="0" t="n">
        <f aca="false">G96/AJ$135</f>
        <v>0.911071575411865</v>
      </c>
    </row>
    <row r="97" customFormat="false" ht="13.5" hidden="false" customHeight="false" outlineLevel="0" collapsed="false">
      <c r="A97" s="4" t="n">
        <v>2012</v>
      </c>
      <c r="B97" s="4" t="n">
        <v>2</v>
      </c>
      <c r="C97" s="61" t="n">
        <v>1.082</v>
      </c>
      <c r="D97" s="61" t="n">
        <v>0.167</v>
      </c>
      <c r="E97" s="4" t="n">
        <v>0.8068</v>
      </c>
      <c r="F97" s="4" t="n">
        <v>0.3616</v>
      </c>
      <c r="G97" s="62" t="n">
        <v>90826044.4908001</v>
      </c>
      <c r="H97" s="63" t="n">
        <v>0.110992942056951</v>
      </c>
      <c r="AG97" s="18" t="n">
        <f aca="false">A97+(B97/4)-0.125</f>
        <v>2012.375</v>
      </c>
      <c r="AH97" s="0" t="n">
        <f aca="false">C97/AH$135</f>
        <v>1.061217817736</v>
      </c>
      <c r="AI97" s="0" t="n">
        <f aca="false">E97/AI$135</f>
        <v>1.4748194863358</v>
      </c>
      <c r="AJ97" s="0" t="n">
        <f aca="false">G97/AJ$135</f>
        <v>1.06264726585753</v>
      </c>
    </row>
    <row r="98" customFormat="false" ht="13.5" hidden="false" customHeight="false" outlineLevel="0" collapsed="false">
      <c r="A98" s="4" t="n">
        <v>2012</v>
      </c>
      <c r="B98" s="4" t="n">
        <v>3</v>
      </c>
      <c r="C98" s="61" t="n">
        <v>0.561</v>
      </c>
      <c r="D98" s="61" t="n">
        <v>0.087</v>
      </c>
      <c r="E98" s="4" t="n">
        <v>0.7687</v>
      </c>
      <c r="F98" s="4" t="n">
        <v>0.3688</v>
      </c>
      <c r="G98" s="62" t="n">
        <v>76345815.0577236</v>
      </c>
      <c r="H98" s="63" t="n">
        <v>0.100784719609404</v>
      </c>
      <c r="AG98" s="18" t="n">
        <f aca="false">A98+(B98/4)-0.125</f>
        <v>2012.625</v>
      </c>
      <c r="AH98" s="0" t="n">
        <f aca="false">C98/AH$135</f>
        <v>0.55022476501839</v>
      </c>
      <c r="AI98" s="0" t="n">
        <f aca="false">E98/AI$135</f>
        <v>1.40517320171831</v>
      </c>
      <c r="AJ98" s="0" t="n">
        <f aca="false">G98/AJ$135</f>
        <v>0.893231364258872</v>
      </c>
    </row>
    <row r="99" customFormat="false" ht="13.5" hidden="false" customHeight="false" outlineLevel="0" collapsed="false">
      <c r="A99" s="4" t="n">
        <v>2012</v>
      </c>
      <c r="B99" s="4" t="n">
        <v>4</v>
      </c>
      <c r="C99" s="61" t="n">
        <v>0.517</v>
      </c>
      <c r="D99" s="61" t="n">
        <v>0.078</v>
      </c>
      <c r="E99" s="4" t="n">
        <v>0.3507</v>
      </c>
      <c r="F99" s="4" t="n">
        <v>0.3908</v>
      </c>
      <c r="G99" s="62" t="n">
        <v>93075246.8432913</v>
      </c>
      <c r="H99" s="63" t="n">
        <v>0.0946729349485123</v>
      </c>
      <c r="AG99" s="18" t="n">
        <f aca="false">A99+(B99/4)-0.125</f>
        <v>2012.875</v>
      </c>
      <c r="AH99" s="0" t="n">
        <f aca="false">C99/AH$135</f>
        <v>0.507069881487536</v>
      </c>
      <c r="AI99" s="0" t="n">
        <f aca="false">E99/AI$135</f>
        <v>0.641074856046065</v>
      </c>
      <c r="AJ99" s="0" t="n">
        <f aca="false">G99/AJ$135</f>
        <v>1.08896250113651</v>
      </c>
    </row>
    <row r="100" customFormat="false" ht="13.5" hidden="false" customHeight="false" outlineLevel="0" collapsed="false">
      <c r="A100" s="4" t="n">
        <v>2013</v>
      </c>
      <c r="B100" s="4" t="n">
        <v>1</v>
      </c>
      <c r="C100" s="61" t="n">
        <v>0.669</v>
      </c>
      <c r="D100" s="61" t="n">
        <v>0.1</v>
      </c>
      <c r="E100" s="4" t="n">
        <v>0.7045</v>
      </c>
      <c r="F100" s="4" t="n">
        <v>0.3743</v>
      </c>
      <c r="G100" s="62" t="n">
        <v>85021276.3901816</v>
      </c>
      <c r="H100" s="63" t="n">
        <v>0.111450790725557</v>
      </c>
      <c r="K100" s="64"/>
      <c r="L100" s="21"/>
      <c r="AG100" s="18" t="n">
        <f aca="false">A100+(B100/4)-0.125</f>
        <v>2013.125</v>
      </c>
      <c r="AH100" s="0" t="n">
        <f aca="false">C100/AH$135</f>
        <v>0.656150388230486</v>
      </c>
      <c r="AI100" s="0" t="n">
        <f aca="false">E100/AI$135</f>
        <v>1.28781647015812</v>
      </c>
      <c r="AJ100" s="0" t="n">
        <f aca="false">G100/AJ$135</f>
        <v>0.994732594623727</v>
      </c>
    </row>
    <row r="101" customFormat="false" ht="13.5" hidden="false" customHeight="false" outlineLevel="0" collapsed="false">
      <c r="A101" s="4" t="n">
        <v>2013</v>
      </c>
      <c r="B101" s="4" t="n">
        <v>2</v>
      </c>
      <c r="C101" s="61" t="n">
        <v>0.737</v>
      </c>
      <c r="D101" s="61" t="n">
        <v>0.103</v>
      </c>
      <c r="E101" s="4" t="n">
        <v>0.6877</v>
      </c>
      <c r="F101" s="4" t="n">
        <v>0.3791</v>
      </c>
      <c r="G101" s="62" t="n">
        <v>85220849.5121605</v>
      </c>
      <c r="H101" s="63" t="n">
        <v>0.113072289877723</v>
      </c>
      <c r="AG101" s="18" t="n">
        <f aca="false">A101+(B101/4)-0.125</f>
        <v>2013.375</v>
      </c>
      <c r="AH101" s="0" t="n">
        <f aca="false">C101/AH$135</f>
        <v>0.722844299141806</v>
      </c>
      <c r="AI101" s="0" t="n">
        <f aca="false">E101/AI$135</f>
        <v>1.2571062974134</v>
      </c>
      <c r="AJ101" s="0" t="n">
        <f aca="false">G101/AJ$135</f>
        <v>0.997067561797498</v>
      </c>
    </row>
    <row r="102" customFormat="false" ht="13.5" hidden="false" customHeight="false" outlineLevel="0" collapsed="false">
      <c r="A102" s="4" t="n">
        <v>2013</v>
      </c>
      <c r="B102" s="4" t="n">
        <v>3</v>
      </c>
      <c r="C102" s="61" t="n">
        <v>0.57</v>
      </c>
      <c r="D102" s="61" t="n">
        <v>0.072</v>
      </c>
      <c r="E102" s="4" t="n">
        <v>0.7993</v>
      </c>
      <c r="F102" s="4" t="n">
        <v>0.374</v>
      </c>
      <c r="G102" s="62" t="n">
        <v>89594065.2553721</v>
      </c>
      <c r="H102" s="63" t="n">
        <v>0.120615864938996</v>
      </c>
      <c r="AG102" s="18" t="n">
        <f aca="false">A102+(B102/4)-0.125</f>
        <v>2013.625</v>
      </c>
      <c r="AH102" s="0" t="n">
        <f aca="false">C102/AH$135</f>
        <v>0.559051900286065</v>
      </c>
      <c r="AI102" s="0" t="n">
        <f aca="false">E102/AI$135</f>
        <v>1.46110958778905</v>
      </c>
      <c r="AJ102" s="0" t="n">
        <f aca="false">G102/AJ$135</f>
        <v>1.0482333455612</v>
      </c>
    </row>
    <row r="103" customFormat="false" ht="13.5" hidden="false" customHeight="false" outlineLevel="0" collapsed="false">
      <c r="A103" s="4" t="n">
        <v>2013</v>
      </c>
      <c r="B103" s="4" t="n">
        <v>4</v>
      </c>
      <c r="C103" s="61" t="n">
        <v>0.954</v>
      </c>
      <c r="D103" s="61" t="n">
        <v>0.115</v>
      </c>
      <c r="E103" s="4" t="n">
        <v>0.6679</v>
      </c>
      <c r="F103" s="4" t="n">
        <v>0.3235</v>
      </c>
      <c r="G103" s="62" t="n">
        <v>77776448.3579955</v>
      </c>
      <c r="H103" s="63" t="n">
        <v>0.093458640565772</v>
      </c>
      <c r="AG103" s="18" t="n">
        <f aca="false">A103+(B103/4)-0.125</f>
        <v>2013.875</v>
      </c>
      <c r="AH103" s="0" t="n">
        <f aca="false">C103/AH$135</f>
        <v>0.935676338373519</v>
      </c>
      <c r="AI103" s="0" t="n">
        <f aca="false">E103/AI$135</f>
        <v>1.22091216524998</v>
      </c>
      <c r="AJ103" s="0" t="n">
        <f aca="false">G103/AJ$135</f>
        <v>0.90996949893711</v>
      </c>
    </row>
    <row r="104" customFormat="false" ht="13.5" hidden="false" customHeight="false" outlineLevel="0" collapsed="false">
      <c r="A104" s="4" t="n">
        <v>2014</v>
      </c>
      <c r="B104" s="4" t="n">
        <v>1</v>
      </c>
      <c r="C104" s="61" t="n">
        <v>0.828</v>
      </c>
      <c r="D104" s="61" t="n">
        <v>0.108</v>
      </c>
      <c r="E104" s="4" t="n">
        <v>0.3253</v>
      </c>
      <c r="F104" s="4" t="n">
        <v>0.4103</v>
      </c>
      <c r="G104" s="62" t="n">
        <v>92822588.8002948</v>
      </c>
      <c r="H104" s="63" t="n">
        <v>0.130792293863283</v>
      </c>
      <c r="K104" s="64"/>
      <c r="L104" s="21"/>
      <c r="AG104" s="18" t="n">
        <f aca="false">A104+(B104/4)-0.125</f>
        <v>2014.125</v>
      </c>
      <c r="AH104" s="0" t="n">
        <f aca="false">C104/AH$135</f>
        <v>0.812096444626073</v>
      </c>
      <c r="AI104" s="0" t="n">
        <f aca="false">E104/AI$135</f>
        <v>0.594643999634403</v>
      </c>
      <c r="AJ104" s="0" t="n">
        <f aca="false">G104/AJ$135</f>
        <v>1.08600645058854</v>
      </c>
    </row>
    <row r="105" customFormat="false" ht="13.5" hidden="false" customHeight="false" outlineLevel="0" collapsed="false">
      <c r="A105" s="4" t="n">
        <v>2014</v>
      </c>
      <c r="B105" s="4" t="n">
        <v>2</v>
      </c>
      <c r="C105" s="61" t="n">
        <v>0.745</v>
      </c>
      <c r="D105" s="61" t="n">
        <v>0.093</v>
      </c>
      <c r="E105" s="4" t="n">
        <v>0.3799</v>
      </c>
      <c r="F105" s="4" t="n">
        <v>0.3765</v>
      </c>
      <c r="G105" s="62" t="n">
        <v>98264905.0635201</v>
      </c>
      <c r="H105" s="63" t="n">
        <v>0.120522836261452</v>
      </c>
      <c r="AG105" s="18" t="n">
        <f aca="false">A105+(B105/4)-0.125</f>
        <v>2014.375</v>
      </c>
      <c r="AH105" s="0" t="n">
        <f aca="false">C105/AH$135</f>
        <v>0.730690641601962</v>
      </c>
      <c r="AI105" s="0" t="n">
        <f aca="false">E105/AI$135</f>
        <v>0.694452061054748</v>
      </c>
      <c r="AJ105" s="0" t="n">
        <f aca="false">G105/AJ$135</f>
        <v>1.14968050497978</v>
      </c>
    </row>
    <row r="106" customFormat="false" ht="13.5" hidden="false" customHeight="false" outlineLevel="0" collapsed="false">
      <c r="A106" s="4" t="n">
        <v>2014</v>
      </c>
      <c r="B106" s="4" t="n">
        <v>3</v>
      </c>
      <c r="C106" s="61" t="n">
        <v>0.79</v>
      </c>
      <c r="D106" s="61" t="n">
        <v>0.091</v>
      </c>
      <c r="E106" s="4" t="n">
        <v>0.4798</v>
      </c>
      <c r="F106" s="4" t="n">
        <v>0.3395</v>
      </c>
      <c r="G106" s="62" t="n">
        <v>108454768.244328</v>
      </c>
      <c r="H106" s="63" t="n">
        <v>0.11024310307762</v>
      </c>
      <c r="AG106" s="18" t="n">
        <f aca="false">A106+(B106/4)-0.125</f>
        <v>2014.625</v>
      </c>
      <c r="AH106" s="0" t="n">
        <f aca="false">C106/AH$135</f>
        <v>0.774826317940335</v>
      </c>
      <c r="AI106" s="0" t="n">
        <f aca="false">E106/AI$135</f>
        <v>0.877067909697468</v>
      </c>
      <c r="AJ106" s="0" t="n">
        <f aca="false">G106/AJ$135</f>
        <v>1.26889994593699</v>
      </c>
    </row>
    <row r="107" customFormat="false" ht="13.5" hidden="false" customHeight="false" outlineLevel="0" collapsed="false">
      <c r="A107" s="4" t="n">
        <v>2014</v>
      </c>
      <c r="B107" s="4" t="n">
        <v>4</v>
      </c>
      <c r="C107" s="61" t="n">
        <v>0.86</v>
      </c>
      <c r="D107" s="61" t="n">
        <v>0.089</v>
      </c>
      <c r="E107" s="4" t="n">
        <v>0.3794</v>
      </c>
      <c r="F107" s="4" t="n">
        <v>0.3425</v>
      </c>
      <c r="G107" s="62" t="n">
        <v>89849391.7457806</v>
      </c>
      <c r="H107" s="63" t="n">
        <v>0.11990480122546</v>
      </c>
      <c r="AG107" s="18" t="n">
        <f aca="false">A107+(B107/4)-0.125</f>
        <v>2014.875</v>
      </c>
      <c r="AH107" s="0" t="n">
        <f aca="false">C107/AH$135</f>
        <v>0.843481814466694</v>
      </c>
      <c r="AI107" s="0" t="n">
        <f aca="false">E107/AI$135</f>
        <v>0.693538067818298</v>
      </c>
      <c r="AJ107" s="0" t="n">
        <f aca="false">G107/AJ$135</f>
        <v>1.05122061643108</v>
      </c>
    </row>
    <row r="108" customFormat="false" ht="13.5" hidden="false" customHeight="false" outlineLevel="0" collapsed="false">
      <c r="A108" s="4" t="n">
        <v>2015</v>
      </c>
      <c r="B108" s="4" t="n">
        <v>1</v>
      </c>
      <c r="C108" s="61" t="n">
        <v>0.758</v>
      </c>
      <c r="D108" s="61" t="n">
        <v>0.089</v>
      </c>
      <c r="E108" s="4" t="n">
        <v>0.4911</v>
      </c>
      <c r="F108" s="4" t="n">
        <v>0.4038</v>
      </c>
      <c r="G108" s="62" t="n">
        <v>80625487.4111963</v>
      </c>
      <c r="H108" s="63" t="n">
        <v>0.125711267492843</v>
      </c>
      <c r="K108" s="64"/>
      <c r="L108" s="21"/>
      <c r="AG108" s="18" t="n">
        <f aca="false">A108+(B108/4)-0.125</f>
        <v>2015.125</v>
      </c>
      <c r="AH108" s="0" t="n">
        <f aca="false">C108/AH$135</f>
        <v>0.743440948099714</v>
      </c>
      <c r="AI108" s="0" t="n">
        <f aca="false">E108/AI$135</f>
        <v>0.897724156841239</v>
      </c>
      <c r="AJ108" s="0" t="n">
        <f aca="false">G108/AJ$135</f>
        <v>0.943302708339528</v>
      </c>
    </row>
    <row r="109" customFormat="false" ht="13.5" hidden="false" customHeight="false" outlineLevel="0" collapsed="false">
      <c r="A109" s="4" t="n">
        <v>2015</v>
      </c>
      <c r="B109" s="4" t="n">
        <v>2</v>
      </c>
      <c r="C109" s="61" t="n">
        <v>0.762</v>
      </c>
      <c r="D109" s="61" t="n">
        <v>0.091</v>
      </c>
      <c r="E109" s="4" t="n">
        <v>0.3392</v>
      </c>
      <c r="F109" s="4" t="n">
        <v>0.3535</v>
      </c>
      <c r="G109" s="62" t="n">
        <v>78993191.1856853</v>
      </c>
      <c r="H109" s="63" t="n">
        <v>0.112682375091188</v>
      </c>
      <c r="AG109" s="18" t="n">
        <f aca="false">A109+(B109/4)-0.125</f>
        <v>2015.375</v>
      </c>
      <c r="AH109" s="0" t="n">
        <f aca="false">C109/AH$135</f>
        <v>0.747364119329792</v>
      </c>
      <c r="AI109" s="0" t="n">
        <f aca="false">E109/AI$135</f>
        <v>0.620053011607714</v>
      </c>
      <c r="AJ109" s="0" t="n">
        <f aca="false">G109/AJ$135</f>
        <v>0.924205156190987</v>
      </c>
    </row>
    <row r="110" customFormat="false" ht="13.5" hidden="false" customHeight="false" outlineLevel="0" collapsed="false">
      <c r="A110" s="4" t="n">
        <v>2015</v>
      </c>
      <c r="B110" s="4" t="n">
        <v>3</v>
      </c>
      <c r="C110" s="61" t="n">
        <v>0.81</v>
      </c>
      <c r="D110" s="61" t="n">
        <v>0.081</v>
      </c>
      <c r="E110" s="4" t="n">
        <v>0.4627</v>
      </c>
      <c r="F110" s="4" t="n">
        <v>0.3215</v>
      </c>
      <c r="G110" s="62" t="n">
        <v>82228301.1995942</v>
      </c>
      <c r="H110" s="63" t="n">
        <v>0.118462083059655</v>
      </c>
      <c r="AG110" s="18" t="n">
        <f aca="false">A110+(B110/4)-0.125</f>
        <v>2015.625</v>
      </c>
      <c r="AH110" s="0" t="n">
        <f aca="false">C110/AH$135</f>
        <v>0.794442174090723</v>
      </c>
      <c r="AI110" s="0" t="n">
        <f aca="false">E110/AI$135</f>
        <v>0.845809341010876</v>
      </c>
      <c r="AJ110" s="0" t="n">
        <f aca="false">G110/AJ$135</f>
        <v>0.962055321639696</v>
      </c>
    </row>
    <row r="111" customFormat="false" ht="13.5" hidden="false" customHeight="false" outlineLevel="0" collapsed="false">
      <c r="A111" s="4" t="n">
        <v>2015</v>
      </c>
      <c r="B111" s="4" t="n">
        <v>4</v>
      </c>
      <c r="C111" s="61" t="n">
        <v>0.944</v>
      </c>
      <c r="D111" s="61" t="n">
        <v>0.083</v>
      </c>
      <c r="E111" s="4" t="n">
        <v>0.3772</v>
      </c>
      <c r="F111" s="4" t="n">
        <v>0.3363</v>
      </c>
      <c r="G111" s="62" t="n">
        <v>72781412.6801701</v>
      </c>
      <c r="H111" s="63" t="n">
        <v>0.101984286010624</v>
      </c>
      <c r="AG111" s="18" t="n">
        <f aca="false">A111+(B111/4)-0.125</f>
        <v>2015.875</v>
      </c>
      <c r="AH111" s="0" t="n">
        <f aca="false">C111/AH$135</f>
        <v>0.925868410298324</v>
      </c>
      <c r="AI111" s="0" t="n">
        <f aca="false">E111/AI$135</f>
        <v>0.689516497577918</v>
      </c>
      <c r="AJ111" s="0" t="n">
        <f aca="false">G111/AJ$135</f>
        <v>0.851528541437969</v>
      </c>
    </row>
    <row r="112" customFormat="false" ht="13.5" hidden="false" customHeight="false" outlineLevel="0" collapsed="false">
      <c r="A112" s="4" t="n">
        <v>2016</v>
      </c>
      <c r="B112" s="4" t="n">
        <v>1</v>
      </c>
      <c r="C112" s="61" t="n">
        <v>0.761</v>
      </c>
      <c r="D112" s="61" t="n">
        <v>0.084</v>
      </c>
      <c r="E112" s="4" t="n">
        <v>0.5161</v>
      </c>
      <c r="F112" s="4" t="n">
        <v>0.4521</v>
      </c>
      <c r="G112" s="62" t="n">
        <v>75932218.4221278</v>
      </c>
      <c r="H112" s="63" t="n">
        <v>0.124827925414284</v>
      </c>
      <c r="K112" s="64"/>
      <c r="L112" s="21"/>
      <c r="AG112" s="18" t="n">
        <f aca="false">A112+(B112/4)-0.125</f>
        <v>2016.125</v>
      </c>
      <c r="AH112" s="0" t="n">
        <f aca="false">C112/AH$135</f>
        <v>0.746383326522272</v>
      </c>
      <c r="AI112" s="0" t="n">
        <f aca="false">E112/AI$135</f>
        <v>0.943423818663742</v>
      </c>
      <c r="AJ112" s="0" t="n">
        <f aca="false">G112/AJ$135</f>
        <v>0.888392363106199</v>
      </c>
    </row>
    <row r="113" customFormat="false" ht="13.5" hidden="false" customHeight="false" outlineLevel="0" collapsed="false">
      <c r="A113" s="4" t="n">
        <v>2016</v>
      </c>
      <c r="B113" s="4" t="n">
        <v>2</v>
      </c>
      <c r="C113" s="61" t="n">
        <v>0.863</v>
      </c>
      <c r="D113" s="61" t="n">
        <v>0.118</v>
      </c>
      <c r="E113" s="4" t="n">
        <v>0.2837</v>
      </c>
      <c r="F113" s="4" t="n">
        <v>0.3675</v>
      </c>
      <c r="G113" s="62" t="n">
        <v>91603321.259854</v>
      </c>
      <c r="H113" s="63" t="n">
        <v>0.114458422251801</v>
      </c>
      <c r="AG113" s="18" t="n">
        <f aca="false">A113+(B113/4)-0.125</f>
        <v>2016.375</v>
      </c>
      <c r="AH113" s="0" t="n">
        <f aca="false">C113/AH$135</f>
        <v>0.846424192889252</v>
      </c>
      <c r="AI113" s="0" t="n">
        <f aca="false">E113/AI$135</f>
        <v>0.518599762361758</v>
      </c>
      <c r="AJ113" s="0" t="n">
        <f aca="false">G113/AJ$135</f>
        <v>1.07174125468067</v>
      </c>
    </row>
    <row r="114" customFormat="false" ht="13.5" hidden="false" customHeight="false" outlineLevel="0" collapsed="false">
      <c r="A114" s="4" t="n">
        <v>2016</v>
      </c>
      <c r="B114" s="4" t="n">
        <v>3</v>
      </c>
      <c r="C114" s="61" t="n">
        <v>0.846</v>
      </c>
      <c r="D114" s="61" t="n">
        <v>0.097</v>
      </c>
      <c r="E114" s="4" t="n">
        <v>0.4267</v>
      </c>
      <c r="F114" s="4" t="n">
        <v>0.3825</v>
      </c>
      <c r="G114" s="62" t="n">
        <v>85979219.6434639</v>
      </c>
      <c r="H114" s="63" t="n">
        <v>0.100058856367268</v>
      </c>
      <c r="AG114" s="18" t="n">
        <f aca="false">A114+(B114/4)-0.125</f>
        <v>2016.625</v>
      </c>
      <c r="AH114" s="0" t="n">
        <f aca="false">C114/AH$135</f>
        <v>0.829750715161422</v>
      </c>
      <c r="AI114" s="0" t="n">
        <f aca="false">E114/AI$135</f>
        <v>0.780001827986473</v>
      </c>
      <c r="AJ114" s="0" t="n">
        <f aca="false">G114/AJ$135</f>
        <v>1.00594034659238</v>
      </c>
    </row>
    <row r="115" customFormat="false" ht="13.5" hidden="false" customHeight="false" outlineLevel="0" collapsed="false">
      <c r="A115" s="4" t="n">
        <v>2016</v>
      </c>
      <c r="B115" s="4" t="n">
        <v>4</v>
      </c>
      <c r="C115" s="61" t="n">
        <v>0.903</v>
      </c>
      <c r="D115" s="61" t="n">
        <v>0.09</v>
      </c>
      <c r="E115" s="4" t="n">
        <v>0.2724</v>
      </c>
      <c r="F115" s="4" t="n">
        <v>0.3481</v>
      </c>
      <c r="G115" s="62" t="n">
        <v>93606906.0955936</v>
      </c>
      <c r="H115" s="63" t="n">
        <v>0.106138669236544</v>
      </c>
      <c r="AG115" s="18" t="n">
        <f aca="false">A115+(B115/4)-0.125</f>
        <v>2016.875</v>
      </c>
      <c r="AH115" s="0" t="n">
        <f aca="false">C115/AH$135</f>
        <v>0.885655905190029</v>
      </c>
      <c r="AI115" s="0" t="n">
        <f aca="false">E115/AI$135</f>
        <v>0.497943515217987</v>
      </c>
      <c r="AJ115" s="0" t="n">
        <f aca="false">G115/AJ$135</f>
        <v>1.09518281221572</v>
      </c>
    </row>
    <row r="116" customFormat="false" ht="13.5" hidden="false" customHeight="false" outlineLevel="0" collapsed="false">
      <c r="A116" s="4" t="n">
        <v>2017</v>
      </c>
      <c r="B116" s="4" t="n">
        <v>1</v>
      </c>
      <c r="C116" s="61" t="n">
        <v>0.768</v>
      </c>
      <c r="D116" s="61" t="n">
        <v>0.088</v>
      </c>
      <c r="E116" s="4" t="n">
        <v>0.1954</v>
      </c>
      <c r="F116" s="4" t="n">
        <v>0.4519</v>
      </c>
      <c r="G116" s="62" t="n">
        <v>75949505.3782595</v>
      </c>
      <c r="H116" s="63" t="n">
        <v>0.128486199391523</v>
      </c>
      <c r="K116" s="64"/>
      <c r="L116" s="21"/>
      <c r="AG116" s="18" t="n">
        <f aca="false">A116+(B116/4)-0.125</f>
        <v>2017.125</v>
      </c>
      <c r="AH116" s="0" t="n">
        <f aca="false">C116/AH$135</f>
        <v>0.753248876174908</v>
      </c>
      <c r="AI116" s="0" t="n">
        <f aca="false">E116/AI$135</f>
        <v>0.35718855680468</v>
      </c>
      <c r="AJ116" s="0" t="n">
        <f aca="false">G116/AJ$135</f>
        <v>0.888594617170783</v>
      </c>
    </row>
    <row r="117" customFormat="false" ht="13.5" hidden="false" customHeight="false" outlineLevel="0" collapsed="false">
      <c r="A117" s="4" t="n">
        <v>2017</v>
      </c>
      <c r="B117" s="4" t="n">
        <v>2</v>
      </c>
      <c r="C117" s="61" t="n">
        <v>0.996</v>
      </c>
      <c r="D117" s="61" t="n">
        <v>0.123</v>
      </c>
      <c r="E117" s="4" t="n">
        <v>0.6455</v>
      </c>
      <c r="F117" s="4" t="n">
        <v>0.4036</v>
      </c>
      <c r="G117" s="62" t="n">
        <v>77369916.1024575</v>
      </c>
      <c r="H117" s="63" t="n">
        <v>0.113957639579333</v>
      </c>
      <c r="AG117" s="18" t="n">
        <f aca="false">A117+(B117/4)-0.125</f>
        <v>2017.375</v>
      </c>
      <c r="AH117" s="0" t="n">
        <f aca="false">C117/AH$135</f>
        <v>0.976869636289334</v>
      </c>
      <c r="AI117" s="0" t="n">
        <f aca="false">E117/AI$135</f>
        <v>1.17996526825701</v>
      </c>
      <c r="AJ117" s="0" t="n">
        <f aca="false">G117/AJ$135</f>
        <v>0.905213149673501</v>
      </c>
    </row>
    <row r="118" customFormat="false" ht="13.5" hidden="false" customHeight="false" outlineLevel="0" collapsed="false">
      <c r="A118" s="4" t="n">
        <v>2017</v>
      </c>
      <c r="B118" s="4" t="n">
        <v>3</v>
      </c>
      <c r="C118" s="61" t="n">
        <v>1.097</v>
      </c>
      <c r="D118" s="61" t="n">
        <v>0.135</v>
      </c>
      <c r="E118" s="4" t="n">
        <v>0.5454</v>
      </c>
      <c r="F118" s="4" t="n">
        <v>0.3747</v>
      </c>
      <c r="G118" s="62" t="n">
        <v>82224373.0340688</v>
      </c>
      <c r="H118" s="63" t="n">
        <v>0.102334417128669</v>
      </c>
      <c r="AG118" s="18" t="n">
        <f aca="false">A118+(B118/4)-0.125</f>
        <v>2017.625</v>
      </c>
      <c r="AH118" s="0" t="n">
        <f aca="false">C118/AH$135</f>
        <v>1.07592970984879</v>
      </c>
      <c r="AI118" s="0" t="n">
        <f aca="false">E118/AI$135</f>
        <v>0.996983822319715</v>
      </c>
      <c r="AJ118" s="0" t="n">
        <f aca="false">G118/AJ$135</f>
        <v>0.962009362857952</v>
      </c>
    </row>
    <row r="119" customFormat="false" ht="13.5" hidden="false" customHeight="false" outlineLevel="0" collapsed="false">
      <c r="A119" s="4" t="n">
        <v>2017</v>
      </c>
      <c r="B119" s="4" t="n">
        <v>4</v>
      </c>
      <c r="C119" s="61" t="n">
        <v>1.493</v>
      </c>
      <c r="D119" s="61" t="n">
        <v>0.151</v>
      </c>
      <c r="E119" s="4" t="n">
        <v>0.4403</v>
      </c>
      <c r="F119" s="4" t="n">
        <v>0.3574</v>
      </c>
      <c r="G119" s="62" t="n">
        <v>79364241.3983984</v>
      </c>
      <c r="H119" s="63" t="n">
        <v>0.10471726098793</v>
      </c>
      <c r="AG119" s="18" t="n">
        <f aca="false">A119+(B119/4)-0.125</f>
        <v>2017.875</v>
      </c>
      <c r="AH119" s="0" t="n">
        <f aca="false">C119/AH$135</f>
        <v>1.46432366162648</v>
      </c>
      <c r="AI119" s="0" t="n">
        <f aca="false">E119/AI$135</f>
        <v>0.804862444017914</v>
      </c>
      <c r="AJ119" s="0" t="n">
        <f aca="false">G119/AJ$135</f>
        <v>0.92854637237238</v>
      </c>
    </row>
    <row r="120" customFormat="false" ht="13.5" hidden="false" customHeight="false" outlineLevel="0" collapsed="false">
      <c r="A120" s="4" t="n">
        <v>2018</v>
      </c>
      <c r="B120" s="4" t="n">
        <v>1</v>
      </c>
      <c r="C120" s="61" t="n">
        <v>1.434</v>
      </c>
      <c r="D120" s="61" t="n">
        <v>0.161</v>
      </c>
      <c r="E120" s="4" t="n">
        <v>0.4936</v>
      </c>
      <c r="F120" s="4" t="n">
        <v>0.3882</v>
      </c>
      <c r="G120" s="62" t="n">
        <v>81210006.6398176</v>
      </c>
      <c r="H120" s="63" t="n">
        <v>0.125306606559119</v>
      </c>
      <c r="K120" s="64"/>
      <c r="L120" s="21"/>
      <c r="AG120" s="18" t="n">
        <f aca="false">A120+(B120/4)-0.125</f>
        <v>2018.125</v>
      </c>
      <c r="AH120" s="0" t="n">
        <f aca="false">C120/AH$135</f>
        <v>1.40645688598284</v>
      </c>
      <c r="AI120" s="0" t="n">
        <f aca="false">E120/AI$135</f>
        <v>0.90229412302349</v>
      </c>
      <c r="AJ120" s="0" t="n">
        <f aca="false">G120/AJ$135</f>
        <v>0.950141470983194</v>
      </c>
    </row>
    <row r="121" customFormat="false" ht="13.5" hidden="false" customHeight="false" outlineLevel="0" collapsed="false">
      <c r="A121" s="4" t="n">
        <v>2018</v>
      </c>
      <c r="B121" s="4" t="n">
        <v>2</v>
      </c>
      <c r="C121" s="61" t="n">
        <v>1.979</v>
      </c>
      <c r="D121" s="61" t="n">
        <v>0.244</v>
      </c>
      <c r="E121" s="4" t="n">
        <v>0.8801</v>
      </c>
      <c r="F121" s="4" t="n">
        <v>0.4113</v>
      </c>
      <c r="G121" s="62" t="n">
        <v>75227874.3368254</v>
      </c>
      <c r="H121" s="63" t="n">
        <v>0.117036718845781</v>
      </c>
      <c r="AG121" s="18" t="n">
        <f aca="false">A121+(B121/4)-0.125</f>
        <v>2018.375</v>
      </c>
      <c r="AH121" s="0" t="n">
        <f aca="false">C121/AH$135</f>
        <v>1.94098896608092</v>
      </c>
      <c r="AI121" s="0" t="n">
        <f aca="false">E121/AI$135</f>
        <v>1.60881089479938</v>
      </c>
      <c r="AJ121" s="0" t="n">
        <f aca="false">G121/AJ$135</f>
        <v>0.880151672666957</v>
      </c>
    </row>
    <row r="122" customFormat="false" ht="13.5" hidden="false" customHeight="false" outlineLevel="0" collapsed="false">
      <c r="A122" s="4" t="n">
        <v>2018</v>
      </c>
      <c r="B122" s="4" t="n">
        <v>3</v>
      </c>
      <c r="C122" s="61" t="n">
        <v>1.485</v>
      </c>
      <c r="D122" s="61" t="n">
        <v>0.175</v>
      </c>
      <c r="E122" s="4" t="n">
        <v>0.4466</v>
      </c>
      <c r="F122" s="4" t="n">
        <v>0.4381</v>
      </c>
      <c r="G122" s="62" t="n">
        <v>73639402.9282959</v>
      </c>
      <c r="H122" s="63" t="n">
        <v>0.110168232819996</v>
      </c>
      <c r="AG122" s="18" t="n">
        <f aca="false">A122+(B122/4)-0.125</f>
        <v>2018.625</v>
      </c>
      <c r="AH122" s="0" t="n">
        <f aca="false">C122/AH$135</f>
        <v>1.45647731916633</v>
      </c>
      <c r="AI122" s="0" t="n">
        <f aca="false">E122/AI$135</f>
        <v>0.816378758797185</v>
      </c>
      <c r="AJ122" s="0" t="n">
        <f aca="false">G122/AJ$135</f>
        <v>0.861566862454973</v>
      </c>
    </row>
    <row r="123" customFormat="false" ht="13.5" hidden="false" customHeight="false" outlineLevel="0" collapsed="false">
      <c r="A123" s="4" t="n">
        <v>2018</v>
      </c>
      <c r="B123" s="4" t="n">
        <v>4</v>
      </c>
      <c r="C123" s="61" t="n">
        <v>1.585</v>
      </c>
      <c r="D123" s="61" t="n">
        <v>0.174</v>
      </c>
      <c r="E123" s="4" t="n">
        <v>0.8618</v>
      </c>
      <c r="F123" s="4" t="n">
        <v>0.3742</v>
      </c>
      <c r="G123" s="62" t="n">
        <v>84752679.6234962</v>
      </c>
      <c r="H123" s="63" t="n">
        <v>0.112968232470672</v>
      </c>
      <c r="AG123" s="18" t="n">
        <f aca="false">A123+(B123/4)-0.125</f>
        <v>2018.875</v>
      </c>
      <c r="AH123" s="0" t="n">
        <f aca="false">C123/AH$135</f>
        <v>1.55455659991827</v>
      </c>
      <c r="AI123" s="0" t="n">
        <f aca="false">E123/AI$135</f>
        <v>1.57535874234531</v>
      </c>
      <c r="AJ123" s="0" t="n">
        <f aca="false">G123/AJ$135</f>
        <v>0.991590064071652</v>
      </c>
    </row>
    <row r="124" customFormat="false" ht="13.5" hidden="false" customHeight="false" outlineLevel="0" collapsed="false">
      <c r="A124" s="4" t="n">
        <v>2019</v>
      </c>
      <c r="B124" s="4" t="n">
        <v>1</v>
      </c>
      <c r="C124" s="61" t="n">
        <v>1.749</v>
      </c>
      <c r="D124" s="61" t="n">
        <v>0.232</v>
      </c>
      <c r="E124" s="4"/>
      <c r="F124" s="4"/>
      <c r="G124" s="62" t="n">
        <v>73022315.472657</v>
      </c>
      <c r="H124" s="63" t="n">
        <v>0.136356698212135</v>
      </c>
      <c r="I124" s="64"/>
      <c r="J124" s="21"/>
      <c r="K124" s="64"/>
      <c r="L124" s="21"/>
      <c r="AG124" s="0" t="n">
        <f aca="false">A124+(B124/4)-0.125</f>
        <v>2019.125</v>
      </c>
      <c r="AH124" s="0" t="n">
        <f aca="false">C124/AH$135</f>
        <v>1.71540662035145</v>
      </c>
      <c r="AJ124" s="0" t="n">
        <f aca="false">G124/AJ$135</f>
        <v>0.854347057814069</v>
      </c>
    </row>
    <row r="125" customFormat="false" ht="13.5" hidden="false" customHeight="false" outlineLevel="0" collapsed="false">
      <c r="A125" s="4" t="n">
        <v>2019</v>
      </c>
      <c r="B125" s="4" t="n">
        <v>2</v>
      </c>
      <c r="C125" s="61" t="n">
        <v>1.524</v>
      </c>
      <c r="D125" s="61" t="n">
        <v>0.202</v>
      </c>
      <c r="E125" s="4"/>
      <c r="F125" s="4"/>
      <c r="G125" s="62" t="n">
        <v>72469775.9315574</v>
      </c>
      <c r="H125" s="63" t="n">
        <v>0.125008166877921</v>
      </c>
      <c r="AG125" s="0" t="n">
        <f aca="false">A125+(B125/4)-0.125</f>
        <v>2019.375</v>
      </c>
      <c r="AH125" s="0" t="n">
        <f aca="false">C125/AH$135</f>
        <v>1.49472823865958</v>
      </c>
      <c r="AJ125" s="0" t="n">
        <f aca="false">G125/AJ$135</f>
        <v>0.847882451368644</v>
      </c>
    </row>
    <row r="126" customFormat="false" ht="13.5" hidden="false" customHeight="false" outlineLevel="0" collapsed="false">
      <c r="A126" s="4" t="n">
        <v>2019</v>
      </c>
      <c r="B126" s="4" t="n">
        <v>3</v>
      </c>
      <c r="C126" s="61" t="n">
        <v>1.418</v>
      </c>
      <c r="D126" s="61" t="n">
        <v>0.196</v>
      </c>
      <c r="E126" s="4"/>
      <c r="F126" s="4"/>
      <c r="G126" s="62" t="n">
        <v>79297005.3704402</v>
      </c>
      <c r="H126" s="63" t="n">
        <v>0.117150469334907</v>
      </c>
      <c r="AG126" s="0" t="n">
        <f aca="false">A126+(B126/4)-0.125</f>
        <v>2019.625</v>
      </c>
      <c r="AH126" s="0" t="n">
        <f aca="false">C126/AH$135</f>
        <v>1.39076420106253</v>
      </c>
      <c r="AJ126" s="0" t="n">
        <f aca="false">G126/AJ$135</f>
        <v>0.927759723766493</v>
      </c>
    </row>
    <row r="127" customFormat="false" ht="13.5" hidden="false" customHeight="false" outlineLevel="0" collapsed="false">
      <c r="A127" s="4" t="n">
        <v>2019</v>
      </c>
      <c r="B127" s="4" t="n">
        <v>4</v>
      </c>
      <c r="C127" s="61" t="n">
        <v>1.577</v>
      </c>
      <c r="D127" s="61" t="n">
        <v>0.2</v>
      </c>
      <c r="E127" s="4"/>
      <c r="F127" s="4"/>
      <c r="G127" s="62" t="n">
        <v>81290860.3222404</v>
      </c>
      <c r="H127" s="63" t="n">
        <v>0.103866663081856</v>
      </c>
      <c r="AG127" s="0" t="n">
        <f aca="false">A127+(B127/4)-0.125</f>
        <v>2019.875</v>
      </c>
      <c r="AH127" s="0" t="n">
        <f aca="false">C127/AH$135</f>
        <v>1.54671025745811</v>
      </c>
      <c r="AJ127" s="0" t="n">
        <f aca="false">G127/AJ$135</f>
        <v>0.951087443529315</v>
      </c>
    </row>
    <row r="128" customFormat="false" ht="13.5" hidden="false" customHeight="false" outlineLevel="0" collapsed="false">
      <c r="A128" s="4" t="n">
        <v>2020</v>
      </c>
      <c r="B128" s="4" t="n">
        <v>1</v>
      </c>
      <c r="C128" s="61" t="n">
        <v>1.341</v>
      </c>
      <c r="D128" s="61" t="n">
        <v>0.196</v>
      </c>
      <c r="E128" s="4"/>
      <c r="F128" s="4"/>
      <c r="G128" s="48"/>
      <c r="H128" s="48"/>
      <c r="AG128" s="0" t="n">
        <f aca="false">A128+(B128/4)-0.125</f>
        <v>2020.125</v>
      </c>
      <c r="AH128" s="0" t="n">
        <f aca="false">C128/AH$135</f>
        <v>1.31524315488353</v>
      </c>
    </row>
    <row r="129" customFormat="false" ht="13.5" hidden="false" customHeight="false" outlineLevel="0" collapsed="false">
      <c r="A129" s="4" t="n">
        <v>2020</v>
      </c>
      <c r="B129" s="4" t="n">
        <v>2</v>
      </c>
      <c r="C129" s="61" t="n">
        <v>1.838</v>
      </c>
      <c r="D129" s="61" t="n">
        <v>0.235</v>
      </c>
      <c r="E129" s="4"/>
      <c r="F129" s="4"/>
      <c r="G129" s="4"/>
      <c r="H129" s="4"/>
      <c r="AG129" s="0" t="n">
        <f aca="false">A129+(B129/4)-0.125</f>
        <v>2020.375</v>
      </c>
      <c r="AH129" s="0" t="n">
        <f aca="false">C129/AH$135</f>
        <v>1.80269718022068</v>
      </c>
    </row>
    <row r="130" customFormat="false" ht="13.5" hidden="false" customHeight="false" outlineLevel="0" collapsed="false">
      <c r="A130" s="4" t="n">
        <v>2020</v>
      </c>
      <c r="B130" s="4" t="n">
        <v>3</v>
      </c>
      <c r="C130" s="61" t="n">
        <v>1.122</v>
      </c>
      <c r="D130" s="61" t="n">
        <v>0.148</v>
      </c>
      <c r="E130" s="4"/>
      <c r="F130" s="4"/>
      <c r="G130" s="4"/>
      <c r="H130" s="4"/>
      <c r="AG130" s="0" t="n">
        <f aca="false">A130+(B130/4)-0.125</f>
        <v>2020.625</v>
      </c>
      <c r="AH130" s="0" t="n">
        <f aca="false">C130/AH$135</f>
        <v>1.10044953003678</v>
      </c>
    </row>
    <row r="131" customFormat="false" ht="13.5" hidden="false" customHeight="false" outlineLevel="0" collapsed="false">
      <c r="A131" s="11" t="n">
        <v>2020</v>
      </c>
      <c r="B131" s="11" t="n">
        <v>4</v>
      </c>
      <c r="C131" s="65" t="n">
        <v>1.471</v>
      </c>
      <c r="D131" s="65" t="n">
        <v>0.185</v>
      </c>
      <c r="E131" s="11"/>
      <c r="F131" s="11"/>
      <c r="G131" s="11"/>
      <c r="H131" s="11"/>
      <c r="AG131" s="0" t="n">
        <f aca="false">A131+(B131/4)-0.125</f>
        <v>2020.875</v>
      </c>
      <c r="AH131" s="0" t="n">
        <f aca="false">C131/AH$135</f>
        <v>1.44274621986105</v>
      </c>
    </row>
    <row r="133" customFormat="false" ht="12.75" hidden="false" customHeight="false" outlineLevel="0" collapsed="false">
      <c r="A133" s="0" t="s">
        <v>71</v>
      </c>
    </row>
    <row r="135" customFormat="false" ht="12.75" hidden="false" customHeight="false" outlineLevel="0" collapsed="false">
      <c r="AG135" s="0" t="s">
        <v>72</v>
      </c>
      <c r="AH135" s="0" t="n">
        <f aca="false">AVERAGE($C$88:$C$123)</f>
        <v>1.01958333333333</v>
      </c>
      <c r="AI135" s="0" t="n">
        <f aca="false">AVERAGE($E$88:$E$123)</f>
        <v>0.54705</v>
      </c>
      <c r="AJ135" s="64" t="n">
        <f aca="false">AVERAGE($G$88:$G$123)</f>
        <v>85471489.3728221</v>
      </c>
    </row>
  </sheetData>
  <mergeCells count="51">
    <mergeCell ref="A4:B4"/>
    <mergeCell ref="C4:D4"/>
    <mergeCell ref="E4:F4"/>
    <mergeCell ref="G4:H4"/>
    <mergeCell ref="M4:N4"/>
    <mergeCell ref="O4:P4"/>
    <mergeCell ref="Q4:R4"/>
    <mergeCell ref="S4:T4"/>
    <mergeCell ref="U4:V4"/>
    <mergeCell ref="W4:X4"/>
    <mergeCell ref="Y4:Z4"/>
    <mergeCell ref="AR4:AS4"/>
    <mergeCell ref="AT4:AU4"/>
    <mergeCell ref="AV4:AW4"/>
    <mergeCell ref="AY4:AZ4"/>
    <mergeCell ref="BA4:BB4"/>
    <mergeCell ref="BC4:BD4"/>
    <mergeCell ref="A5:B5"/>
    <mergeCell ref="C5:D5"/>
    <mergeCell ref="E5:F5"/>
    <mergeCell ref="G5:H5"/>
    <mergeCell ref="M5:N5"/>
    <mergeCell ref="O5:P5"/>
    <mergeCell ref="Q5:R5"/>
    <mergeCell ref="S5:T5"/>
    <mergeCell ref="U5:V5"/>
    <mergeCell ref="W5:X5"/>
    <mergeCell ref="Y5:Z5"/>
    <mergeCell ref="AR5:AS5"/>
    <mergeCell ref="AT5:AU5"/>
    <mergeCell ref="AV5:AW5"/>
    <mergeCell ref="AY5:AZ5"/>
    <mergeCell ref="BA5:BB5"/>
    <mergeCell ref="BC5:BD5"/>
    <mergeCell ref="A6:B6"/>
    <mergeCell ref="C6:D6"/>
    <mergeCell ref="E6:F6"/>
    <mergeCell ref="G6:H6"/>
    <mergeCell ref="M6:N6"/>
    <mergeCell ref="O6:P6"/>
    <mergeCell ref="Q6:R6"/>
    <mergeCell ref="S6:T6"/>
    <mergeCell ref="U6:V6"/>
    <mergeCell ref="W6:X6"/>
    <mergeCell ref="Y6:Z6"/>
    <mergeCell ref="AR6:AS6"/>
    <mergeCell ref="AT6:AU6"/>
    <mergeCell ref="AV6:AW6"/>
    <mergeCell ref="AY6:AZ6"/>
    <mergeCell ref="BA6:BB6"/>
    <mergeCell ref="BC6:B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8" topLeftCell="C9" activePane="bottomRight" state="frozen"/>
      <selection pane="topLeft" activeCell="A1" activeCellId="0" sqref="A1"/>
      <selection pane="topRight" activeCell="C1" activeCellId="0" sqref="C1"/>
      <selection pane="bottomLeft" activeCell="A9" activeCellId="0" sqref="A9"/>
      <selection pane="bottomRight" activeCell="B30" activeCellId="0" sqref="B30"/>
    </sheetView>
  </sheetViews>
  <sheetFormatPr defaultColWidth="9.12890625" defaultRowHeight="14.25" zeroHeight="false" outlineLevelRow="0" outlineLevelCol="0"/>
  <cols>
    <col collapsed="false" customWidth="false" hidden="false" outlineLevel="0" max="1" min="1" style="66" width="9.12"/>
    <col collapsed="false" customWidth="true" hidden="false" outlineLevel="0" max="2" min="2" style="67" width="43.66"/>
    <col collapsed="false" customWidth="true" hidden="false" outlineLevel="0" max="5" min="3" style="67" width="15.34"/>
    <col collapsed="false" customWidth="true" hidden="false" outlineLevel="0" max="6" min="6" style="68" width="15.34"/>
    <col collapsed="false" customWidth="true" hidden="false" outlineLevel="0" max="8" min="7" style="67" width="15.34"/>
    <col collapsed="false" customWidth="true" hidden="false" outlineLevel="0" max="9" min="9" style="67" width="18.22"/>
    <col collapsed="false" customWidth="true" hidden="false" outlineLevel="0" max="10" min="10" style="67" width="15.34"/>
    <col collapsed="false" customWidth="true" hidden="false" outlineLevel="0" max="11" min="11" style="66" width="18.12"/>
    <col collapsed="false" customWidth="true" hidden="false" outlineLevel="0" max="12" min="12" style="66" width="5.55"/>
    <col collapsed="false" customWidth="false" hidden="false" outlineLevel="0" max="1010" min="13" style="66" width="9.12"/>
    <col collapsed="false" customWidth="true" hidden="false" outlineLevel="0" max="1024" min="1011" style="69" width="9"/>
  </cols>
  <sheetData>
    <row r="1" customFormat="false" ht="14.25" hidden="false" customHeight="false" outlineLevel="0" collapsed="false">
      <c r="B1" s="70"/>
    </row>
    <row r="2" customFormat="false" ht="15" hidden="false" customHeight="false" outlineLevel="0" collapsed="false">
      <c r="B2" s="71" t="s">
        <v>7</v>
      </c>
      <c r="C2" s="72" t="s">
        <v>8</v>
      </c>
      <c r="D2" s="72" t="s">
        <v>9</v>
      </c>
      <c r="E2" s="72" t="s">
        <v>10</v>
      </c>
      <c r="F2" s="73" t="s">
        <v>12</v>
      </c>
      <c r="G2" s="72" t="s">
        <v>12</v>
      </c>
      <c r="H2" s="72" t="s">
        <v>55</v>
      </c>
      <c r="I2" s="72" t="s">
        <v>56</v>
      </c>
      <c r="J2" s="72" t="s">
        <v>57</v>
      </c>
      <c r="K2" s="74" t="s">
        <v>44</v>
      </c>
      <c r="M2" s="74" t="s">
        <v>73</v>
      </c>
    </row>
    <row r="3" customFormat="false" ht="41.25" hidden="false" customHeight="true" outlineLevel="0" collapsed="false">
      <c r="B3" s="75" t="s">
        <v>74</v>
      </c>
      <c r="C3" s="76" t="s">
        <v>14</v>
      </c>
      <c r="D3" s="76" t="s">
        <v>75</v>
      </c>
      <c r="E3" s="76" t="s">
        <v>76</v>
      </c>
      <c r="F3" s="76" t="s">
        <v>77</v>
      </c>
      <c r="G3" s="76" t="s">
        <v>78</v>
      </c>
      <c r="H3" s="76" t="s">
        <v>17</v>
      </c>
      <c r="I3" s="76" t="s">
        <v>79</v>
      </c>
      <c r="J3" s="76" t="s">
        <v>80</v>
      </c>
      <c r="K3" s="77" t="s">
        <v>81</v>
      </c>
      <c r="M3" s="66" t="s">
        <v>82</v>
      </c>
    </row>
    <row r="4" customFormat="false" ht="14.25" hidden="false" customHeight="false" outlineLevel="0" collapsed="false">
      <c r="B4" s="75" t="s">
        <v>83</v>
      </c>
      <c r="C4" s="78"/>
      <c r="D4" s="78"/>
      <c r="E4" s="78"/>
      <c r="F4" s="78"/>
      <c r="G4" s="78"/>
      <c r="H4" s="78"/>
      <c r="I4" s="78"/>
      <c r="J4" s="78"/>
      <c r="K4" s="78"/>
    </row>
    <row r="5" customFormat="false" ht="14.25" hidden="false" customHeight="false" outlineLevel="0" collapsed="false">
      <c r="B5" s="75" t="s">
        <v>84</v>
      </c>
      <c r="C5" s="78"/>
      <c r="D5" s="78"/>
      <c r="E5" s="78"/>
      <c r="F5" s="78"/>
      <c r="G5" s="78"/>
      <c r="H5" s="78"/>
      <c r="I5" s="78"/>
      <c r="J5" s="78"/>
      <c r="K5" s="78"/>
    </row>
    <row r="6" customFormat="false" ht="26.25" hidden="false" customHeight="false" outlineLevel="0" collapsed="false">
      <c r="B6" s="75" t="s">
        <v>85</v>
      </c>
      <c r="C6" s="79" t="s">
        <v>86</v>
      </c>
      <c r="D6" s="79" t="s">
        <v>2</v>
      </c>
      <c r="E6" s="79" t="s">
        <v>87</v>
      </c>
      <c r="F6" s="79" t="s">
        <v>88</v>
      </c>
      <c r="G6" s="79" t="s">
        <v>5</v>
      </c>
      <c r="H6" s="79" t="s">
        <v>46</v>
      </c>
      <c r="I6" s="79" t="s">
        <v>89</v>
      </c>
      <c r="J6" s="79" t="s">
        <v>48</v>
      </c>
      <c r="K6" s="79" t="s">
        <v>31</v>
      </c>
    </row>
    <row r="7" customFormat="false" ht="26.25" hidden="false" customHeight="false" outlineLevel="0" collapsed="false">
      <c r="B7" s="75" t="s">
        <v>90</v>
      </c>
      <c r="C7" s="79" t="s">
        <v>8</v>
      </c>
      <c r="D7" s="79" t="s">
        <v>9</v>
      </c>
      <c r="E7" s="79" t="s">
        <v>10</v>
      </c>
      <c r="F7" s="80" t="s">
        <v>12</v>
      </c>
      <c r="G7" s="79" t="s">
        <v>12</v>
      </c>
      <c r="H7" s="79" t="s">
        <v>55</v>
      </c>
      <c r="I7" s="79" t="s">
        <v>56</v>
      </c>
      <c r="J7" s="79" t="s">
        <v>57</v>
      </c>
      <c r="K7" s="80" t="s">
        <v>44</v>
      </c>
    </row>
    <row r="8" customFormat="false" ht="14.25" hidden="false" customHeight="false" outlineLevel="0" collapsed="false">
      <c r="B8" s="75" t="s">
        <v>91</v>
      </c>
      <c r="C8" s="81" t="s">
        <v>92</v>
      </c>
      <c r="D8" s="82" t="s">
        <v>93</v>
      </c>
      <c r="E8" s="81" t="s">
        <v>92</v>
      </c>
      <c r="F8" s="81" t="s">
        <v>92</v>
      </c>
      <c r="G8" s="81" t="s">
        <v>92</v>
      </c>
      <c r="H8" s="83" t="s">
        <v>94</v>
      </c>
      <c r="I8" s="83" t="s">
        <v>94</v>
      </c>
      <c r="J8" s="83" t="s">
        <v>94</v>
      </c>
      <c r="K8" s="83" t="s">
        <v>94</v>
      </c>
    </row>
    <row r="9" customFormat="false" ht="52.5" hidden="false" customHeight="false" outlineLevel="0" collapsed="false">
      <c r="B9" s="84" t="s">
        <v>95</v>
      </c>
      <c r="C9" s="76" t="s">
        <v>96</v>
      </c>
      <c r="D9" s="76" t="s">
        <v>97</v>
      </c>
      <c r="E9" s="76" t="s">
        <v>98</v>
      </c>
      <c r="F9" s="76" t="s">
        <v>99</v>
      </c>
      <c r="G9" s="76" t="s">
        <v>97</v>
      </c>
      <c r="H9" s="76" t="s">
        <v>100</v>
      </c>
      <c r="I9" s="76" t="s">
        <v>101</v>
      </c>
      <c r="J9" s="76" t="s">
        <v>102</v>
      </c>
      <c r="K9" s="76" t="s">
        <v>103</v>
      </c>
    </row>
    <row r="10" customFormat="false" ht="26.25" hidden="false" customHeight="false" outlineLevel="0" collapsed="false">
      <c r="A10" s="66" t="n">
        <v>1</v>
      </c>
      <c r="B10" s="84" t="s">
        <v>104</v>
      </c>
      <c r="C10" s="76" t="s">
        <v>17</v>
      </c>
      <c r="D10" s="76" t="s">
        <v>61</v>
      </c>
      <c r="E10" s="76" t="s">
        <v>105</v>
      </c>
      <c r="F10" s="76" t="s">
        <v>17</v>
      </c>
      <c r="G10" s="76" t="s">
        <v>61</v>
      </c>
      <c r="H10" s="76" t="s">
        <v>106</v>
      </c>
      <c r="I10" s="85" t="s">
        <v>61</v>
      </c>
      <c r="J10" s="76" t="s">
        <v>17</v>
      </c>
      <c r="K10" s="76" t="s">
        <v>107</v>
      </c>
    </row>
    <row r="11" customFormat="false" ht="14.25" hidden="false" customHeight="false" outlineLevel="0" collapsed="false">
      <c r="A11" s="66" t="n">
        <v>2</v>
      </c>
      <c r="B11" s="84" t="s">
        <v>108</v>
      </c>
      <c r="C11" s="76" t="s">
        <v>109</v>
      </c>
      <c r="D11" s="76" t="s">
        <v>106</v>
      </c>
      <c r="E11" s="76" t="s">
        <v>105</v>
      </c>
      <c r="F11" s="76" t="s">
        <v>110</v>
      </c>
      <c r="G11" s="76" t="s">
        <v>106</v>
      </c>
      <c r="H11" s="76" t="s">
        <v>106</v>
      </c>
      <c r="I11" s="85" t="s">
        <v>111</v>
      </c>
      <c r="J11" s="76" t="s">
        <v>112</v>
      </c>
      <c r="K11" s="76"/>
    </row>
    <row r="12" customFormat="false" ht="26.25" hidden="false" customHeight="false" outlineLevel="0" collapsed="false">
      <c r="A12" s="66" t="n">
        <v>3</v>
      </c>
      <c r="B12" s="84" t="s">
        <v>113</v>
      </c>
      <c r="C12" s="76" t="s">
        <v>114</v>
      </c>
      <c r="D12" s="76" t="s">
        <v>114</v>
      </c>
      <c r="E12" s="76" t="s">
        <v>114</v>
      </c>
      <c r="F12" s="76" t="s">
        <v>114</v>
      </c>
      <c r="G12" s="76" t="s">
        <v>114</v>
      </c>
      <c r="H12" s="76" t="s">
        <v>114</v>
      </c>
      <c r="I12" s="76" t="s">
        <v>114</v>
      </c>
      <c r="J12" s="76" t="s">
        <v>114</v>
      </c>
      <c r="K12" s="76" t="s">
        <v>107</v>
      </c>
    </row>
    <row r="13" customFormat="false" ht="26.25" hidden="false" customHeight="false" outlineLevel="0" collapsed="false">
      <c r="A13" s="66" t="n">
        <v>4</v>
      </c>
      <c r="B13" s="84" t="s">
        <v>115</v>
      </c>
      <c r="C13" s="76" t="s">
        <v>116</v>
      </c>
      <c r="D13" s="76" t="s">
        <v>116</v>
      </c>
      <c r="E13" s="76" t="s">
        <v>117</v>
      </c>
      <c r="F13" s="76" t="s">
        <v>116</v>
      </c>
      <c r="G13" s="76" t="s">
        <v>116</v>
      </c>
      <c r="H13" s="76" t="s">
        <v>116</v>
      </c>
      <c r="I13" s="85" t="s">
        <v>118</v>
      </c>
      <c r="J13" s="76" t="s">
        <v>116</v>
      </c>
      <c r="K13" s="76" t="s">
        <v>119</v>
      </c>
    </row>
    <row r="14" customFormat="false" ht="14.25" hidden="false" customHeight="false" outlineLevel="0" collapsed="false">
      <c r="A14" s="66" t="n">
        <v>5</v>
      </c>
      <c r="B14" s="84" t="s">
        <v>120</v>
      </c>
      <c r="C14" s="76" t="s">
        <v>17</v>
      </c>
      <c r="D14" s="76" t="s">
        <v>61</v>
      </c>
      <c r="E14" s="76" t="s">
        <v>17</v>
      </c>
      <c r="F14" s="76" t="s">
        <v>17</v>
      </c>
      <c r="G14" s="76" t="s">
        <v>17</v>
      </c>
      <c r="H14" s="76" t="s">
        <v>17</v>
      </c>
      <c r="I14" s="85" t="s">
        <v>17</v>
      </c>
      <c r="J14" s="76" t="s">
        <v>17</v>
      </c>
      <c r="K14" s="76" t="s">
        <v>121</v>
      </c>
    </row>
    <row r="15" customFormat="false" ht="14.25" hidden="false" customHeight="false" outlineLevel="0" collapsed="false">
      <c r="A15" s="66" t="n">
        <v>6</v>
      </c>
      <c r="B15" s="84" t="s">
        <v>122</v>
      </c>
      <c r="C15" s="76" t="s">
        <v>17</v>
      </c>
      <c r="D15" s="76" t="s">
        <v>61</v>
      </c>
      <c r="E15" s="76" t="s">
        <v>17</v>
      </c>
      <c r="F15" s="76" t="s">
        <v>17</v>
      </c>
      <c r="G15" s="76" t="s">
        <v>17</v>
      </c>
      <c r="H15" s="76" t="s">
        <v>17</v>
      </c>
      <c r="I15" s="85" t="s">
        <v>17</v>
      </c>
      <c r="J15" s="76" t="s">
        <v>17</v>
      </c>
      <c r="K15" s="76" t="s">
        <v>121</v>
      </c>
    </row>
    <row r="16" customFormat="false" ht="14.25" hidden="false" customHeight="false" outlineLevel="0" collapsed="false">
      <c r="A16" s="66" t="n">
        <v>7</v>
      </c>
      <c r="B16" s="84" t="s">
        <v>123</v>
      </c>
      <c r="C16" s="76" t="s">
        <v>17</v>
      </c>
      <c r="D16" s="76" t="s">
        <v>17</v>
      </c>
      <c r="E16" s="76" t="s">
        <v>17</v>
      </c>
      <c r="F16" s="76" t="s">
        <v>17</v>
      </c>
      <c r="G16" s="76" t="s">
        <v>17</v>
      </c>
      <c r="H16" s="76" t="s">
        <v>17</v>
      </c>
      <c r="I16" s="85" t="s">
        <v>17</v>
      </c>
      <c r="J16" s="76" t="s">
        <v>17</v>
      </c>
      <c r="K16" s="76" t="s">
        <v>121</v>
      </c>
    </row>
    <row r="17" customFormat="false" ht="14.25" hidden="false" customHeight="false" outlineLevel="0" collapsed="false">
      <c r="A17" s="66" t="n">
        <v>8</v>
      </c>
      <c r="B17" s="86" t="s">
        <v>124</v>
      </c>
      <c r="C17" s="76" t="s">
        <v>125</v>
      </c>
      <c r="D17" s="76" t="s">
        <v>126</v>
      </c>
      <c r="E17" s="76" t="s">
        <v>127</v>
      </c>
      <c r="F17" s="76" t="s">
        <v>128</v>
      </c>
      <c r="G17" s="76" t="s">
        <v>128</v>
      </c>
      <c r="H17" s="76" t="s">
        <v>126</v>
      </c>
      <c r="I17" s="76" t="s">
        <v>129</v>
      </c>
      <c r="J17" s="76" t="s">
        <v>126</v>
      </c>
      <c r="K17" s="76" t="s">
        <v>130</v>
      </c>
    </row>
    <row r="18" customFormat="false" ht="14.25" hidden="false" customHeight="false" outlineLevel="0" collapsed="false">
      <c r="A18" s="66" t="n">
        <v>9</v>
      </c>
      <c r="B18" s="86" t="s">
        <v>131</v>
      </c>
      <c r="C18" s="76" t="s">
        <v>132</v>
      </c>
      <c r="D18" s="76" t="s">
        <v>132</v>
      </c>
      <c r="E18" s="76" t="s">
        <v>133</v>
      </c>
      <c r="F18" s="76" t="s">
        <v>134</v>
      </c>
      <c r="G18" s="76" t="s">
        <v>134</v>
      </c>
      <c r="H18" s="76" t="s">
        <v>135</v>
      </c>
      <c r="I18" s="85" t="s">
        <v>136</v>
      </c>
      <c r="J18" s="76" t="s">
        <v>134</v>
      </c>
      <c r="K18" s="76" t="s">
        <v>137</v>
      </c>
    </row>
    <row r="19" customFormat="false" ht="26.25" hidden="false" customHeight="false" outlineLevel="0" collapsed="false">
      <c r="A19" s="66" t="n">
        <v>10</v>
      </c>
      <c r="B19" s="87" t="s">
        <v>138</v>
      </c>
      <c r="C19" s="88"/>
      <c r="D19" s="88"/>
      <c r="E19" s="88" t="s">
        <v>105</v>
      </c>
      <c r="F19" s="88" t="s">
        <v>139</v>
      </c>
      <c r="G19" s="88"/>
      <c r="H19" s="88" t="s">
        <v>106</v>
      </c>
      <c r="I19" s="85" t="s">
        <v>140</v>
      </c>
      <c r="J19" s="88" t="s">
        <v>141</v>
      </c>
      <c r="K19" s="88" t="s">
        <v>142</v>
      </c>
    </row>
    <row r="20" customFormat="false" ht="19.5" hidden="false" customHeight="true" outlineLevel="0" collapsed="false">
      <c r="A20" s="66" t="n">
        <v>11</v>
      </c>
      <c r="B20" s="84" t="s">
        <v>143</v>
      </c>
      <c r="C20" s="76" t="s">
        <v>144</v>
      </c>
      <c r="D20" s="76" t="s">
        <v>145</v>
      </c>
      <c r="E20" s="76" t="s">
        <v>146</v>
      </c>
      <c r="F20" s="76" t="s">
        <v>144</v>
      </c>
      <c r="G20" s="76" t="s">
        <v>147</v>
      </c>
      <c r="H20" s="76" t="s">
        <v>148</v>
      </c>
      <c r="I20" s="76" t="s">
        <v>149</v>
      </c>
      <c r="J20" s="76" t="s">
        <v>145</v>
      </c>
      <c r="K20" s="76" t="n">
        <v>12</v>
      </c>
    </row>
    <row r="21" customFormat="false" ht="26.25" hidden="false" customHeight="false" outlineLevel="0" collapsed="false">
      <c r="A21" s="66" t="n">
        <v>12</v>
      </c>
      <c r="B21" s="84" t="s">
        <v>150</v>
      </c>
      <c r="C21" s="76" t="s">
        <v>151</v>
      </c>
      <c r="D21" s="76" t="s">
        <v>151</v>
      </c>
      <c r="E21" s="76" t="s">
        <v>151</v>
      </c>
      <c r="F21" s="76" t="s">
        <v>151</v>
      </c>
      <c r="G21" s="76" t="s">
        <v>61</v>
      </c>
      <c r="H21" s="85" t="s">
        <v>151</v>
      </c>
      <c r="I21" s="85" t="s">
        <v>151</v>
      </c>
      <c r="J21" s="76" t="s">
        <v>151</v>
      </c>
      <c r="K21" s="76" t="s">
        <v>107</v>
      </c>
    </row>
    <row r="22" customFormat="false" ht="26.25" hidden="false" customHeight="false" outlineLevel="0" collapsed="false">
      <c r="A22" s="66" t="n">
        <v>13</v>
      </c>
      <c r="B22" s="84" t="s">
        <v>152</v>
      </c>
      <c r="C22" s="76" t="s">
        <v>153</v>
      </c>
      <c r="D22" s="76" t="s">
        <v>153</v>
      </c>
      <c r="E22" s="76" t="s">
        <v>151</v>
      </c>
      <c r="F22" s="76" t="s">
        <v>153</v>
      </c>
      <c r="G22" s="76" t="s">
        <v>61</v>
      </c>
      <c r="H22" s="85" t="s">
        <v>151</v>
      </c>
      <c r="I22" s="85" t="s">
        <v>151</v>
      </c>
      <c r="J22" s="76" t="s">
        <v>151</v>
      </c>
      <c r="K22" s="76" t="s">
        <v>107</v>
      </c>
    </row>
    <row r="23" customFormat="false" ht="39" hidden="false" customHeight="false" outlineLevel="0" collapsed="false">
      <c r="A23" s="66" t="n">
        <v>14</v>
      </c>
      <c r="B23" s="84" t="s">
        <v>154</v>
      </c>
      <c r="C23" s="76" t="s">
        <v>17</v>
      </c>
      <c r="D23" s="76" t="s">
        <v>17</v>
      </c>
      <c r="E23" s="76" t="s">
        <v>17</v>
      </c>
      <c r="F23" s="76" t="s">
        <v>17</v>
      </c>
      <c r="G23" s="76" t="s">
        <v>17</v>
      </c>
      <c r="H23" s="76" t="s">
        <v>17</v>
      </c>
      <c r="I23" s="76" t="s">
        <v>17</v>
      </c>
      <c r="J23" s="76" t="s">
        <v>17</v>
      </c>
      <c r="K23" s="76" t="s">
        <v>107</v>
      </c>
    </row>
    <row r="24" customFormat="false" ht="14.25" hidden="false" customHeight="false" outlineLevel="0" collapsed="false">
      <c r="A24" s="66" t="n">
        <v>15</v>
      </c>
      <c r="B24" s="86" t="s">
        <v>155</v>
      </c>
      <c r="C24" s="76" t="s">
        <v>156</v>
      </c>
      <c r="D24" s="76" t="s">
        <v>156</v>
      </c>
      <c r="E24" s="76" t="s">
        <v>157</v>
      </c>
      <c r="F24" s="76" t="s">
        <v>156</v>
      </c>
      <c r="G24" s="76" t="s">
        <v>156</v>
      </c>
      <c r="H24" s="85" t="s">
        <v>17</v>
      </c>
      <c r="I24" s="85" t="s">
        <v>17</v>
      </c>
      <c r="J24" s="76" t="s">
        <v>156</v>
      </c>
      <c r="K24" s="76" t="s">
        <v>142</v>
      </c>
    </row>
    <row r="25" customFormat="false" ht="26.25" hidden="false" customHeight="false" outlineLevel="0" collapsed="false">
      <c r="A25" s="66" t="n">
        <v>16</v>
      </c>
      <c r="B25" s="86" t="s">
        <v>158</v>
      </c>
      <c r="C25" s="76" t="s">
        <v>159</v>
      </c>
      <c r="D25" s="76" t="s">
        <v>160</v>
      </c>
      <c r="E25" s="76" t="s">
        <v>121</v>
      </c>
      <c r="F25" s="76" t="s">
        <v>159</v>
      </c>
      <c r="G25" s="76" t="s">
        <v>159</v>
      </c>
      <c r="H25" s="85" t="s">
        <v>161</v>
      </c>
      <c r="I25" s="85" t="s">
        <v>161</v>
      </c>
      <c r="J25" s="76" t="s">
        <v>161</v>
      </c>
      <c r="K25" s="76" t="s">
        <v>162</v>
      </c>
    </row>
    <row r="26" customFormat="false" ht="14.25" hidden="false" customHeight="false" outlineLevel="0" collapsed="false">
      <c r="A26" s="66" t="n">
        <v>17</v>
      </c>
      <c r="B26" s="84" t="s">
        <v>163</v>
      </c>
      <c r="C26" s="76" t="s">
        <v>17</v>
      </c>
      <c r="D26" s="76" t="s">
        <v>17</v>
      </c>
      <c r="E26" s="76" t="s">
        <v>121</v>
      </c>
      <c r="F26" s="76" t="s">
        <v>17</v>
      </c>
      <c r="G26" s="76" t="s">
        <v>17</v>
      </c>
      <c r="H26" s="76" t="s">
        <v>17</v>
      </c>
      <c r="I26" s="85" t="s">
        <v>17</v>
      </c>
      <c r="J26" s="76" t="s">
        <v>17</v>
      </c>
      <c r="K26" s="76" t="s">
        <v>121</v>
      </c>
    </row>
    <row r="27" customFormat="false" ht="14.25" hidden="false" customHeight="false" outlineLevel="0" collapsed="false">
      <c r="A27" s="66" t="n">
        <v>18</v>
      </c>
      <c r="B27" s="84" t="s">
        <v>164</v>
      </c>
      <c r="C27" s="76" t="s">
        <v>17</v>
      </c>
      <c r="D27" s="76" t="s">
        <v>17</v>
      </c>
      <c r="E27" s="76" t="s">
        <v>121</v>
      </c>
      <c r="F27" s="76" t="s">
        <v>17</v>
      </c>
      <c r="G27" s="76" t="s">
        <v>17</v>
      </c>
      <c r="H27" s="76" t="s">
        <v>17</v>
      </c>
      <c r="I27" s="85" t="s">
        <v>17</v>
      </c>
      <c r="J27" s="76" t="s">
        <v>17</v>
      </c>
      <c r="K27" s="76" t="s">
        <v>107</v>
      </c>
    </row>
    <row r="28" customFormat="false" ht="26.25" hidden="false" customHeight="false" outlineLevel="0" collapsed="false">
      <c r="A28" s="66" t="n">
        <v>19</v>
      </c>
      <c r="B28" s="84" t="s">
        <v>165</v>
      </c>
      <c r="C28" s="76"/>
      <c r="D28" s="76"/>
      <c r="E28" s="76" t="s">
        <v>98</v>
      </c>
      <c r="F28" s="85"/>
      <c r="G28" s="76"/>
      <c r="H28" s="76" t="s">
        <v>166</v>
      </c>
      <c r="I28" s="85" t="s">
        <v>140</v>
      </c>
      <c r="J28" s="76"/>
      <c r="K28" s="76" t="s">
        <v>119</v>
      </c>
    </row>
    <row r="29" customFormat="false" ht="14.25" hidden="false" customHeight="false" outlineLevel="0" collapsed="false">
      <c r="A29" s="66" t="n">
        <v>21</v>
      </c>
      <c r="B29" s="84" t="s">
        <v>167</v>
      </c>
      <c r="C29" s="76"/>
      <c r="D29" s="76"/>
      <c r="E29" s="76" t="s">
        <v>121</v>
      </c>
      <c r="F29" s="76"/>
      <c r="G29" s="76"/>
      <c r="H29" s="76" t="s">
        <v>17</v>
      </c>
      <c r="I29" s="85" t="s">
        <v>140</v>
      </c>
      <c r="J29" s="76"/>
      <c r="K29" s="76" t="s">
        <v>119</v>
      </c>
    </row>
    <row r="30" customFormat="false" ht="92.25" hidden="false" customHeight="false" outlineLevel="0" collapsed="false">
      <c r="A30" s="66" t="n">
        <v>22</v>
      </c>
      <c r="B30" s="84" t="s">
        <v>168</v>
      </c>
      <c r="C30" s="76"/>
      <c r="D30" s="76"/>
      <c r="E30" s="76"/>
      <c r="F30" s="76"/>
      <c r="G30" s="76"/>
      <c r="H30" s="76"/>
      <c r="I30" s="76" t="s">
        <v>169</v>
      </c>
      <c r="J30" s="76"/>
      <c r="K30" s="76" t="s">
        <v>170</v>
      </c>
    </row>
  </sheetData>
  <dataValidations count="27">
    <dataValidation allowBlank="true" errorStyle="stop" operator="between" showDropDown="false" showErrorMessage="true" showInputMessage="true" sqref="C23:E23 C26:E27 C29:E29" type="list">
      <formula1>"Yes,No"</formula1>
      <formula2>0</formula2>
    </dataValidation>
    <dataValidation allowBlank="true" errorStyle="stop" operator="between" showDropDown="false" showErrorMessage="true" showInputMessage="true" sqref="C19:E19" type="list">
      <formula1>"1-5,6-10,11 or more"</formula1>
      <formula2>0</formula2>
    </dataValidation>
    <dataValidation allowBlank="true" errorStyle="stop" operator="between" showDropDown="false" showErrorMessage="true" showInputMessage="true" sqref="C20:E20" type="list">
      <formula1>"0-5 years,6-10 years,11-20 years,longer than 20 years"</formula1>
      <formula2>0</formula2>
    </dataValidation>
    <dataValidation allowBlank="true" errorStyle="stop" operator="between" showDropDown="false" showErrorMessage="true" showInputMessage="true" sqref="C24:E24" type="list">
      <formula1>"High,Medium,Low,Variable"</formula1>
      <formula2>0</formula2>
    </dataValidation>
    <dataValidation allowBlank="true" errorStyle="stop" operator="between" showDropDown="false" showErrorMessage="true" showInputMessage="true" sqref="C17:E17" type="list">
      <formula1>"Atlantic,Atl N,Atl S,Atl NW,Atl NE,Atl SW,Atl SE,Tropical,Med,Localised (&lt; 10 x 10 degrees)"</formula1>
      <formula2>0</formula2>
    </dataValidation>
    <dataValidation allowBlank="true" errorStyle="stop" operator="between" showDropDown="false" showErrorMessage="true" showInputMessage="true" sqref="C21:D22" type="list">
      <formula1>"None,Few,Many"</formula1>
      <formula2>0</formula2>
    </dataValidation>
    <dataValidation allowBlank="true" errorStyle="stop" operator="between" showDropDown="false" showErrorMessage="true" showInputMessage="true" sqref="C10:E10 C14:E16" type="list">
      <formula1>"Yes,No,NA"</formula1>
      <formula2>0</formula2>
    </dataValidation>
    <dataValidation allowBlank="true" errorStyle="stop" operator="between" showDropDown="false" showErrorMessage="true" showInputMessage="true" sqref="C18:E18" type="list">
      <formula1>"Set,trip,OTH"</formula1>
      <formula2>0</formula2>
    </dataValidation>
    <dataValidation allowBlank="true" errorStyle="stop" operator="between" showDropDown="false" showErrorMessage="true" showInputMessage="true" sqref="C28:E28" type="list">
      <formula1>"Acoustic,Larval,Aerial,Other (explain below)"</formula1>
      <formula2>0</formula2>
    </dataValidation>
    <dataValidation allowBlank="true" errorStyle="stop" operator="between" showDropDown="false" showErrorMessage="true" showInputMessage="true" sqref="C25:E25" type="list">
      <formula1>"Likely,Possible,Unlikely"</formula1>
      <formula2>0</formula2>
    </dataValidation>
    <dataValidation allowBlank="true" errorStyle="stop" operator="between" showDropDown="false" showErrorMessage="true" showInputMessage="true" sqref="C11" type="list">
      <formula1>"0-10%,11-20%,21-30%,31-40%,41-50%,51-60%,61-70%,71-80%,81-90%,91-100%"</formula1>
      <formula2>0</formula2>
    </dataValidation>
    <dataValidation allowBlank="true" errorStyle="stop" operator="between" showDropDown="false" showErrorMessage="true" showInputMessage="true" sqref="C12:E12" type="list">
      <formula1>"Sufficient,Incomplete,None"</formula1>
      <formula2>0</formula2>
    </dataValidation>
    <dataValidation allowBlank="true" errorStyle="stop" operator="between" showDropDown="false" showErrorMessage="true" showInputMessage="true" sqref="C13:E13" type="list">
      <formula1>"Well,Mixed,Poorly"</formula1>
      <formula2>0</formula2>
    </dataValidation>
    <dataValidation allowBlank="true" errorStyle="stop" operator="between" showDropDown="false" showErrorMessage="true" showInputMessage="true" sqref="F13" type="list">
      <formula1>"Well,Mixed,Poorly"</formula1>
      <formula2>0</formula2>
    </dataValidation>
    <dataValidation allowBlank="true" errorStyle="stop" operator="between" showDropDown="false" showErrorMessage="true" showInputMessage="true" sqref="F12" type="list">
      <formula1>"Sufficient,Incomplete,None"</formula1>
      <formula2>0</formula2>
    </dataValidation>
    <dataValidation allowBlank="true" errorStyle="stop" operator="between" showDropDown="false" showErrorMessage="true" showInputMessage="true" sqref="F11" type="list">
      <formula1>"0-10%,11-20%,21-30%,31-40%,41-50%,51-60%,61-70%,71-80%,81-90%,91-100%"</formula1>
      <formula2>0</formula2>
    </dataValidation>
    <dataValidation allowBlank="true" errorStyle="stop" operator="between" showDropDown="false" showErrorMessage="true" showInputMessage="true" sqref="F25" type="list">
      <formula1>"Likely,Possible,Unlikely"</formula1>
      <formula2>0</formula2>
    </dataValidation>
    <dataValidation allowBlank="true" errorStyle="stop" operator="between" showDropDown="false" showErrorMessage="true" showInputMessage="true" sqref="F28" type="list">
      <formula1>"Acoustic,Larval,Aerial,Other (explain below)"</formula1>
      <formula2>0</formula2>
    </dataValidation>
    <dataValidation allowBlank="true" errorStyle="stop" operator="between" showDropDown="false" showErrorMessage="true" showInputMessage="true" sqref="F18" type="list">
      <formula1>"Set,trip,OTH"</formula1>
      <formula2>0</formula2>
    </dataValidation>
    <dataValidation allowBlank="true" errorStyle="stop" operator="between" showDropDown="false" showErrorMessage="true" showInputMessage="true" sqref="F10 F14:F16" type="list">
      <formula1>"Yes,No,NA"</formula1>
      <formula2>0</formula2>
    </dataValidation>
    <dataValidation allowBlank="true" errorStyle="stop" operator="between" showDropDown="false" showErrorMessage="true" showInputMessage="true" sqref="F17" type="list">
      <formula1>"Atlantic,Atl N,Atl S,Atl NW,Atl NE,Atl SW,Atl SE,Tropical,Med,Localised (&lt; 10 x 10 degrees)"</formula1>
      <formula2>0</formula2>
    </dataValidation>
    <dataValidation allowBlank="true" errorStyle="stop" operator="between" showDropDown="false" showErrorMessage="true" showInputMessage="true" sqref="F24" type="list">
      <formula1>"High,Medium,Low,Variable"</formula1>
      <formula2>0</formula2>
    </dataValidation>
    <dataValidation allowBlank="true" errorStyle="stop" operator="between" showDropDown="false" showErrorMessage="true" showInputMessage="true" sqref="F3:F5" type="list">
      <formula1>"Adequate,Incomplete,None"</formula1>
      <formula2>0</formula2>
    </dataValidation>
    <dataValidation allowBlank="true" errorStyle="stop" operator="between" showDropDown="false" showErrorMessage="true" showInputMessage="true" sqref="F20" type="list">
      <formula1>"0-5 years,6-10 years,11-20 years,longer than 20 years"</formula1>
      <formula2>0</formula2>
    </dataValidation>
    <dataValidation allowBlank="true" errorStyle="stop" operator="between" showDropDown="false" showErrorMessage="true" showInputMessage="true" sqref="F19" type="list">
      <formula1>"1-5,6-10,11 or more"</formula1>
      <formula2>0</formula2>
    </dataValidation>
    <dataValidation allowBlank="true" errorStyle="stop" operator="between" showDropDown="false" showErrorMessage="true" showInputMessage="true" sqref="F23 F26:F27 F29" type="list">
      <formula1>"Yes,No"</formula1>
      <formula2>0</formula2>
    </dataValidation>
    <dataValidation allowBlank="true" errorStyle="stop" operator="between" showDropDown="false" showErrorMessage="true" showInputMessage="true" sqref="E21:F22" type="list">
      <formula1>"None,Few,Many"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148"/>
  <sheetViews>
    <sheetView showFormulas="false" showGridLines="true" showRowColHeaders="true" showZeros="true" rightToLeft="false" tabSelected="true" showOutlineSymbols="true" defaultGridColor="true" view="normal" topLeftCell="A103" colorId="64" zoomScale="90" zoomScaleNormal="90" zoomScalePageLayoutView="100" workbookViewId="0">
      <selection pane="topLeft" activeCell="H105" activeCellId="0" sqref="H10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66"/>
    <col collapsed="false" customWidth="true" hidden="false" outlineLevel="0" max="11" min="2" style="0" width="13.78"/>
    <col collapsed="false" customWidth="true" hidden="false" outlineLevel="0" max="12" min="12" style="0" width="14.88"/>
    <col collapsed="false" customWidth="true" hidden="false" outlineLevel="0" max="13" min="13" style="0" width="15.88"/>
    <col collapsed="false" customWidth="true" hidden="false" outlineLevel="0" max="14" min="14" style="0" width="13.33"/>
  </cols>
  <sheetData>
    <row r="3" customFormat="false" ht="12.75" hidden="false" customHeight="false" outlineLevel="0" collapsed="false">
      <c r="B3" s="0" t="s">
        <v>171</v>
      </c>
      <c r="H3" s="0" t="s">
        <v>171</v>
      </c>
      <c r="J3" s="0" t="s">
        <v>171</v>
      </c>
    </row>
    <row r="4" customFormat="false" ht="13.5" hidden="false" customHeight="true" outlineLevel="0" collapsed="false">
      <c r="A4" s="1" t="s">
        <v>0</v>
      </c>
      <c r="B4" s="2" t="s">
        <v>1</v>
      </c>
      <c r="C4" s="2"/>
      <c r="D4" s="2" t="s">
        <v>2</v>
      </c>
      <c r="E4" s="2"/>
      <c r="F4" s="2" t="s">
        <v>3</v>
      </c>
      <c r="G4" s="2"/>
      <c r="H4" s="2" t="s">
        <v>4</v>
      </c>
      <c r="I4" s="2"/>
      <c r="J4" s="2" t="s">
        <v>5</v>
      </c>
      <c r="K4" s="2"/>
      <c r="L4" s="3" t="s">
        <v>6</v>
      </c>
      <c r="M4" s="3"/>
    </row>
    <row r="5" customFormat="false" ht="13.5" hidden="false" customHeight="false" outlineLevel="0" collapsed="false">
      <c r="A5" s="11" t="s">
        <v>7</v>
      </c>
      <c r="B5" s="89" t="s">
        <v>172</v>
      </c>
      <c r="C5" s="89"/>
      <c r="D5" s="89" t="s">
        <v>9</v>
      </c>
      <c r="E5" s="89"/>
      <c r="F5" s="89" t="s">
        <v>10</v>
      </c>
      <c r="G5" s="89"/>
      <c r="H5" s="90" t="s">
        <v>173</v>
      </c>
      <c r="I5" s="90"/>
      <c r="J5" s="89" t="s">
        <v>174</v>
      </c>
      <c r="K5" s="89"/>
      <c r="L5" s="11"/>
      <c r="M5" s="11"/>
    </row>
    <row r="6" customFormat="false" ht="13.5" hidden="false" customHeight="false" outlineLevel="0" collapsed="false">
      <c r="A6" s="11" t="s">
        <v>19</v>
      </c>
      <c r="B6" s="11" t="s">
        <v>20</v>
      </c>
      <c r="C6" s="11" t="s">
        <v>175</v>
      </c>
      <c r="D6" s="11" t="s">
        <v>20</v>
      </c>
      <c r="E6" s="11" t="s">
        <v>21</v>
      </c>
      <c r="F6" s="11" t="s">
        <v>20</v>
      </c>
      <c r="G6" s="11" t="s">
        <v>22</v>
      </c>
      <c r="H6" s="11" t="s">
        <v>20</v>
      </c>
      <c r="I6" s="11" t="s">
        <v>22</v>
      </c>
      <c r="J6" s="11" t="s">
        <v>20</v>
      </c>
      <c r="K6" s="11" t="s">
        <v>22</v>
      </c>
      <c r="L6" s="11" t="s">
        <v>20</v>
      </c>
      <c r="M6" s="91" t="s">
        <v>22</v>
      </c>
    </row>
    <row r="7" customFormat="false" ht="13.5" hidden="false" customHeight="false" outlineLevel="0" collapsed="false">
      <c r="A7" s="4" t="n">
        <v>1981</v>
      </c>
      <c r="B7" s="4"/>
      <c r="C7" s="4"/>
      <c r="D7" s="4"/>
      <c r="E7" s="4"/>
      <c r="F7" s="4"/>
      <c r="G7" s="4"/>
      <c r="H7" s="4"/>
      <c r="I7" s="4"/>
      <c r="J7" s="4"/>
      <c r="K7" s="4"/>
      <c r="L7" s="4" t="n">
        <v>5.86</v>
      </c>
      <c r="M7" s="4" t="n">
        <v>0.22</v>
      </c>
    </row>
    <row r="8" customFormat="false" ht="13.5" hidden="false" customHeight="false" outlineLevel="0" collapsed="false">
      <c r="A8" s="4" t="n">
        <v>1982</v>
      </c>
      <c r="B8" s="4"/>
      <c r="C8" s="4"/>
      <c r="D8" s="4"/>
      <c r="E8" s="4"/>
      <c r="F8" s="14" t="n">
        <v>1.795</v>
      </c>
      <c r="G8" s="14" t="n">
        <v>0.164</v>
      </c>
      <c r="H8" s="4"/>
      <c r="I8" s="4"/>
      <c r="J8" s="4"/>
      <c r="K8" s="4"/>
      <c r="L8" s="4" t="n">
        <v>3.83</v>
      </c>
      <c r="M8" s="4" t="n">
        <v>0.3</v>
      </c>
    </row>
    <row r="9" customFormat="false" ht="13.5" hidden="false" customHeight="false" outlineLevel="0" collapsed="false">
      <c r="A9" s="4" t="n">
        <v>1983</v>
      </c>
      <c r="B9" s="4"/>
      <c r="C9" s="4"/>
      <c r="D9" s="4"/>
      <c r="E9" s="4"/>
      <c r="F9" s="14" t="n">
        <v>0.512</v>
      </c>
      <c r="G9" s="14" t="n">
        <v>0.279</v>
      </c>
      <c r="H9" s="4"/>
      <c r="I9" s="4"/>
      <c r="J9" s="4"/>
      <c r="K9" s="4"/>
      <c r="L9" s="4" t="n">
        <v>3.92</v>
      </c>
      <c r="M9" s="4" t="n">
        <v>0.34</v>
      </c>
    </row>
    <row r="10" customFormat="false" ht="13.5" hidden="false" customHeight="false" outlineLevel="0" collapsed="false">
      <c r="A10" s="4" t="n">
        <v>1984</v>
      </c>
      <c r="B10" s="4"/>
      <c r="C10" s="4"/>
      <c r="D10" s="4"/>
      <c r="E10" s="4"/>
      <c r="F10" s="14" t="n">
        <v>0.524</v>
      </c>
      <c r="G10" s="14" t="n">
        <v>0.23</v>
      </c>
      <c r="H10" s="4"/>
      <c r="I10" s="4"/>
      <c r="J10" s="4"/>
      <c r="K10" s="4"/>
      <c r="L10" s="4" t="n">
        <v>3.6</v>
      </c>
      <c r="M10" s="4" t="n">
        <v>0.33</v>
      </c>
    </row>
    <row r="11" customFormat="false" ht="13.5" hidden="false" customHeight="false" outlineLevel="0" collapsed="false">
      <c r="A11" s="4" t="n">
        <v>1985</v>
      </c>
      <c r="B11" s="4"/>
      <c r="C11" s="4"/>
      <c r="D11" s="4"/>
      <c r="E11" s="4"/>
      <c r="F11" s="14" t="n">
        <v>0.031</v>
      </c>
      <c r="G11" s="14" t="n">
        <v>1.449</v>
      </c>
      <c r="H11" s="4"/>
      <c r="I11" s="4"/>
      <c r="J11" s="4"/>
      <c r="K11" s="4"/>
      <c r="L11" s="4" t="n">
        <v>4.84</v>
      </c>
      <c r="M11" s="4" t="n">
        <v>0.25</v>
      </c>
    </row>
    <row r="12" customFormat="false" ht="13.5" hidden="false" customHeight="false" outlineLevel="0" collapsed="false">
      <c r="A12" s="4" t="n">
        <v>1986</v>
      </c>
      <c r="B12" s="4"/>
      <c r="C12" s="4"/>
      <c r="D12" s="4"/>
      <c r="E12" s="4"/>
      <c r="F12" s="14" t="n">
        <v>0.337</v>
      </c>
      <c r="G12" s="14" t="n">
        <v>0.356</v>
      </c>
      <c r="H12" s="4"/>
      <c r="I12" s="4"/>
      <c r="J12" s="4"/>
      <c r="K12" s="4"/>
      <c r="L12" s="4" t="n">
        <v>5.58</v>
      </c>
      <c r="M12" s="4" t="n">
        <v>0.25</v>
      </c>
    </row>
    <row r="13" customFormat="false" ht="13.5" hidden="false" customHeight="false" outlineLevel="0" collapsed="false">
      <c r="A13" s="4" t="n">
        <v>1987</v>
      </c>
      <c r="B13" s="4"/>
      <c r="C13" s="4"/>
      <c r="D13" s="4"/>
      <c r="E13" s="4"/>
      <c r="F13" s="14" t="n">
        <v>0.142</v>
      </c>
      <c r="G13" s="14" t="n">
        <v>0.368</v>
      </c>
      <c r="H13" s="4"/>
      <c r="I13" s="4"/>
      <c r="J13" s="14" t="n">
        <v>3.2</v>
      </c>
      <c r="K13" s="15" t="n">
        <v>0.1658</v>
      </c>
      <c r="L13" s="4" t="n">
        <v>4.76</v>
      </c>
      <c r="M13" s="4" t="n">
        <v>0.3</v>
      </c>
      <c r="N13" s="16"/>
    </row>
    <row r="14" customFormat="false" ht="13.5" hidden="false" customHeight="false" outlineLevel="0" collapsed="false">
      <c r="A14" s="4" t="n">
        <v>1988</v>
      </c>
      <c r="B14" s="4"/>
      <c r="C14" s="4"/>
      <c r="D14" s="4"/>
      <c r="E14" s="4"/>
      <c r="F14" s="14" t="n">
        <v>0.176</v>
      </c>
      <c r="G14" s="14" t="n">
        <v>0.361</v>
      </c>
      <c r="H14" s="4"/>
      <c r="I14" s="4"/>
      <c r="J14" s="14" t="n">
        <v>2.54</v>
      </c>
      <c r="K14" s="15" t="n">
        <v>0.2292</v>
      </c>
      <c r="L14" s="4" t="n">
        <v>6.51</v>
      </c>
      <c r="M14" s="4" t="n">
        <v>0.26</v>
      </c>
      <c r="N14" s="16"/>
    </row>
    <row r="15" customFormat="false" ht="13.5" hidden="false" customHeight="false" outlineLevel="0" collapsed="false">
      <c r="A15" s="4" t="n">
        <v>1989</v>
      </c>
      <c r="B15" s="4"/>
      <c r="C15" s="4"/>
      <c r="D15" s="4"/>
      <c r="E15" s="4"/>
      <c r="F15" s="14" t="n">
        <v>0.833</v>
      </c>
      <c r="G15" s="14" t="n">
        <v>0.209</v>
      </c>
      <c r="H15" s="4"/>
      <c r="I15" s="4"/>
      <c r="J15" s="14" t="n">
        <v>3.59</v>
      </c>
      <c r="K15" s="15" t="n">
        <v>0.1466</v>
      </c>
      <c r="L15" s="4" t="n">
        <v>4.19</v>
      </c>
      <c r="M15" s="4" t="n">
        <v>0.3</v>
      </c>
      <c r="N15" s="16"/>
    </row>
    <row r="16" customFormat="false" ht="13.5" hidden="false" customHeight="false" outlineLevel="0" collapsed="false">
      <c r="A16" s="4" t="n">
        <v>1990</v>
      </c>
      <c r="B16" s="4"/>
      <c r="C16" s="4"/>
      <c r="D16" s="4"/>
      <c r="E16" s="4"/>
      <c r="F16" s="14" t="n">
        <v>0.663</v>
      </c>
      <c r="G16" s="14" t="n">
        <v>0.148</v>
      </c>
      <c r="H16" s="4"/>
      <c r="I16" s="4"/>
      <c r="J16" s="14" t="n">
        <v>3.07</v>
      </c>
      <c r="K16" s="15" t="n">
        <v>0.2076</v>
      </c>
      <c r="L16" s="4" t="n">
        <v>8.19</v>
      </c>
      <c r="M16" s="4" t="n">
        <v>0.26</v>
      </c>
      <c r="N16" s="16"/>
    </row>
    <row r="17" customFormat="false" ht="13.5" hidden="false" customHeight="false" outlineLevel="0" collapsed="false">
      <c r="A17" s="4" t="n">
        <v>1991</v>
      </c>
      <c r="B17" s="4"/>
      <c r="C17" s="4"/>
      <c r="D17" s="4"/>
      <c r="E17" s="4"/>
      <c r="F17" s="14" t="n">
        <v>0.664</v>
      </c>
      <c r="G17" s="14" t="n">
        <v>0.273</v>
      </c>
      <c r="H17" s="4"/>
      <c r="I17" s="4"/>
      <c r="J17" s="14" t="n">
        <v>3.75</v>
      </c>
      <c r="K17" s="15" t="n">
        <v>0.1525</v>
      </c>
      <c r="L17" s="4" t="n">
        <v>4.95</v>
      </c>
      <c r="M17" s="4" t="n">
        <v>0.26</v>
      </c>
      <c r="N17" s="16"/>
    </row>
    <row r="18" customFormat="false" ht="13.5" hidden="false" customHeight="false" outlineLevel="0" collapsed="false">
      <c r="A18" s="4" t="n">
        <v>1992</v>
      </c>
      <c r="B18" s="4"/>
      <c r="C18" s="4"/>
      <c r="D18" s="4"/>
      <c r="E18" s="4"/>
      <c r="F18" s="14" t="n">
        <v>0.464</v>
      </c>
      <c r="G18" s="14" t="n">
        <v>0.28</v>
      </c>
      <c r="H18" s="4"/>
      <c r="I18" s="4"/>
      <c r="J18" s="14" t="n">
        <v>3.11</v>
      </c>
      <c r="K18" s="15" t="n">
        <v>0.1912</v>
      </c>
      <c r="L18" s="4" t="n">
        <v>6.55</v>
      </c>
      <c r="M18" s="4" t="n">
        <v>0.21</v>
      </c>
      <c r="N18" s="16"/>
    </row>
    <row r="19" customFormat="false" ht="13.5" hidden="false" customHeight="false" outlineLevel="0" collapsed="false">
      <c r="A19" s="4" t="n">
        <v>1993</v>
      </c>
      <c r="B19" s="4"/>
      <c r="C19" s="4"/>
      <c r="D19" s="4"/>
      <c r="E19" s="4"/>
      <c r="F19" s="14" t="n">
        <v>0.997</v>
      </c>
      <c r="G19" s="14" t="n">
        <v>0.15</v>
      </c>
      <c r="H19" s="14" t="n">
        <v>0.38</v>
      </c>
      <c r="I19" s="14" t="n">
        <v>0.23</v>
      </c>
      <c r="J19" s="14" t="n">
        <v>3.4</v>
      </c>
      <c r="K19" s="15" t="n">
        <v>0.176</v>
      </c>
      <c r="L19" s="4" t="n">
        <v>8.91</v>
      </c>
      <c r="M19" s="4" t="n">
        <v>0.26</v>
      </c>
      <c r="N19" s="16"/>
    </row>
    <row r="20" customFormat="false" ht="13.5" hidden="false" customHeight="false" outlineLevel="0" collapsed="false">
      <c r="A20" s="4" t="n">
        <v>1994</v>
      </c>
      <c r="B20" s="4"/>
      <c r="C20" s="4"/>
      <c r="D20" s="4"/>
      <c r="E20" s="4"/>
      <c r="F20" s="14" t="n">
        <v>0.838</v>
      </c>
      <c r="G20" s="14" t="n">
        <v>0.193</v>
      </c>
      <c r="H20" s="14" t="n">
        <v>0.61</v>
      </c>
      <c r="I20" s="14" t="n">
        <v>0.23</v>
      </c>
      <c r="J20" s="14" t="n">
        <v>2.91</v>
      </c>
      <c r="K20" s="15" t="n">
        <v>0.201</v>
      </c>
      <c r="L20" s="4" t="n">
        <v>5.48</v>
      </c>
      <c r="M20" s="4" t="n">
        <v>0.22</v>
      </c>
      <c r="N20" s="16"/>
    </row>
    <row r="21" customFormat="false" ht="13.5" hidden="false" customHeight="false" outlineLevel="0" collapsed="false">
      <c r="A21" s="4" t="n">
        <v>1995</v>
      </c>
      <c r="B21" s="4"/>
      <c r="C21" s="4"/>
      <c r="D21" s="4"/>
      <c r="E21" s="4"/>
      <c r="F21" s="14" t="n">
        <v>0.644</v>
      </c>
      <c r="G21" s="14" t="n">
        <v>0.132</v>
      </c>
      <c r="H21" s="14" t="n">
        <v>0.36</v>
      </c>
      <c r="I21" s="14" t="n">
        <v>0.22</v>
      </c>
      <c r="J21" s="14" t="n">
        <v>2.27</v>
      </c>
      <c r="K21" s="15" t="n">
        <v>0.2973</v>
      </c>
      <c r="L21" s="4" t="n">
        <v>6.74</v>
      </c>
      <c r="M21" s="4" t="n">
        <v>0.27</v>
      </c>
      <c r="N21" s="16"/>
    </row>
    <row r="22" customFormat="false" ht="13.5" hidden="false" customHeight="false" outlineLevel="0" collapsed="false">
      <c r="A22" s="4" t="n">
        <v>1996</v>
      </c>
      <c r="B22" s="4"/>
      <c r="C22" s="4"/>
      <c r="D22" s="4"/>
      <c r="E22" s="4"/>
      <c r="F22" s="14" t="n">
        <v>0.503</v>
      </c>
      <c r="G22" s="14" t="n">
        <v>0.255</v>
      </c>
      <c r="H22" s="14" t="n">
        <v>1.39</v>
      </c>
      <c r="I22" s="14" t="n">
        <v>0.25</v>
      </c>
      <c r="J22" s="14" t="n">
        <v>3.33</v>
      </c>
      <c r="K22" s="15" t="n">
        <v>0.2043</v>
      </c>
      <c r="L22" s="4" t="n">
        <v>6.66</v>
      </c>
      <c r="M22" s="4" t="n">
        <v>0.19</v>
      </c>
      <c r="N22" s="16"/>
    </row>
    <row r="23" customFormat="false" ht="13.5" hidden="false" customHeight="false" outlineLevel="0" collapsed="false">
      <c r="A23" s="4" t="n">
        <v>1997</v>
      </c>
      <c r="B23" s="4"/>
      <c r="C23" s="4"/>
      <c r="D23" s="4"/>
      <c r="E23" s="4"/>
      <c r="F23" s="14" t="n">
        <v>0.451</v>
      </c>
      <c r="G23" s="14" t="n">
        <v>0.193</v>
      </c>
      <c r="H23" s="14" t="n">
        <v>0.54</v>
      </c>
      <c r="I23" s="14" t="n">
        <v>0.25</v>
      </c>
      <c r="J23" s="14" t="n">
        <v>4.33</v>
      </c>
      <c r="K23" s="15" t="n">
        <v>0.1353</v>
      </c>
      <c r="L23" s="4" t="n">
        <v>7.9</v>
      </c>
      <c r="M23" s="4" t="n">
        <v>0.19</v>
      </c>
      <c r="N23" s="16"/>
    </row>
    <row r="24" customFormat="false" ht="13.5" hidden="false" customHeight="false" outlineLevel="0" collapsed="false">
      <c r="A24" s="4" t="n">
        <v>1998</v>
      </c>
      <c r="B24" s="4"/>
      <c r="C24" s="4"/>
      <c r="D24" s="4"/>
      <c r="E24" s="4"/>
      <c r="F24" s="14" t="n">
        <v>0.748</v>
      </c>
      <c r="G24" s="14" t="n">
        <v>0.194</v>
      </c>
      <c r="H24" s="14" t="n">
        <v>2.32</v>
      </c>
      <c r="I24" s="14" t="n">
        <v>0.23</v>
      </c>
      <c r="J24" s="14" t="n">
        <v>4.31</v>
      </c>
      <c r="K24" s="15" t="n">
        <v>0.1421</v>
      </c>
      <c r="L24" s="4" t="n">
        <v>5.42</v>
      </c>
      <c r="M24" s="4" t="n">
        <v>0.23</v>
      </c>
      <c r="N24" s="16"/>
    </row>
    <row r="25" customFormat="false" ht="13.5" hidden="false" customHeight="false" outlineLevel="0" collapsed="false">
      <c r="A25" s="4" t="n">
        <v>1999</v>
      </c>
      <c r="B25" s="4"/>
      <c r="C25" s="4"/>
      <c r="D25" s="4"/>
      <c r="E25" s="4"/>
      <c r="F25" s="14" t="n">
        <v>0.637</v>
      </c>
      <c r="G25" s="14" t="n">
        <v>0.192</v>
      </c>
      <c r="H25" s="14" t="n">
        <v>0.84</v>
      </c>
      <c r="I25" s="14" t="n">
        <v>0.21</v>
      </c>
      <c r="J25" s="14" t="n">
        <v>2.72</v>
      </c>
      <c r="K25" s="15" t="n">
        <v>0.2237</v>
      </c>
      <c r="L25" s="4" t="n">
        <v>5.07</v>
      </c>
      <c r="M25" s="4" t="n">
        <v>0.26</v>
      </c>
      <c r="N25" s="16"/>
    </row>
    <row r="26" customFormat="false" ht="13.5" hidden="false" customHeight="false" outlineLevel="0" collapsed="false">
      <c r="A26" s="4" t="n">
        <v>2000</v>
      </c>
      <c r="B26" s="14" t="n">
        <v>1.157</v>
      </c>
      <c r="C26" s="14" t="n">
        <v>0.115</v>
      </c>
      <c r="D26" s="4"/>
      <c r="E26" s="4"/>
      <c r="F26" s="14" t="n">
        <v>0.815</v>
      </c>
      <c r="G26" s="14" t="n">
        <v>0.173</v>
      </c>
      <c r="H26" s="14" t="n">
        <v>0.91</v>
      </c>
      <c r="I26" s="14" t="n">
        <v>0.23</v>
      </c>
      <c r="J26" s="14" t="n">
        <v>3.33</v>
      </c>
      <c r="K26" s="15" t="n">
        <v>0.1904</v>
      </c>
      <c r="L26" s="4"/>
      <c r="M26" s="4"/>
      <c r="N26" s="16"/>
    </row>
    <row r="27" customFormat="false" ht="13.5" hidden="false" customHeight="false" outlineLevel="0" collapsed="false">
      <c r="A27" s="4" t="n">
        <v>2001</v>
      </c>
      <c r="B27" s="14" t="n">
        <v>0.943</v>
      </c>
      <c r="C27" s="14" t="n">
        <v>0.104</v>
      </c>
      <c r="D27" s="4"/>
      <c r="E27" s="4"/>
      <c r="F27" s="14" t="n">
        <v>0.976</v>
      </c>
      <c r="G27" s="14" t="n">
        <v>0.203</v>
      </c>
      <c r="H27" s="14" t="n">
        <v>1.3</v>
      </c>
      <c r="I27" s="14" t="n">
        <v>0.22</v>
      </c>
      <c r="J27" s="14" t="n">
        <v>3.28</v>
      </c>
      <c r="K27" s="15" t="n">
        <v>0.1861</v>
      </c>
      <c r="L27" s="4"/>
      <c r="M27" s="4"/>
      <c r="N27" s="16"/>
    </row>
    <row r="28" customFormat="false" ht="13.5" hidden="false" customHeight="false" outlineLevel="0" collapsed="false">
      <c r="A28" s="4" t="n">
        <v>2002</v>
      </c>
      <c r="B28" s="14" t="n">
        <v>0.915</v>
      </c>
      <c r="C28" s="14" t="n">
        <v>0.104</v>
      </c>
      <c r="D28" s="4"/>
      <c r="E28" s="4"/>
      <c r="F28" s="14" t="n">
        <v>0.755</v>
      </c>
      <c r="G28" s="14" t="n">
        <v>0.172</v>
      </c>
      <c r="H28" s="14" t="n">
        <v>0.3</v>
      </c>
      <c r="I28" s="14" t="n">
        <v>0.4</v>
      </c>
      <c r="J28" s="14" t="n">
        <v>3.54</v>
      </c>
      <c r="K28" s="15" t="n">
        <v>0.1584</v>
      </c>
      <c r="L28" s="4"/>
      <c r="M28" s="4"/>
      <c r="N28" s="16"/>
    </row>
    <row r="29" customFormat="false" ht="13.5" hidden="false" customHeight="false" outlineLevel="0" collapsed="false">
      <c r="A29" s="4" t="n">
        <v>2003</v>
      </c>
      <c r="B29" s="14" t="n">
        <v>0.746</v>
      </c>
      <c r="C29" s="14" t="n">
        <v>0.105</v>
      </c>
      <c r="D29" s="4"/>
      <c r="E29" s="4"/>
      <c r="F29" s="14" t="n">
        <v>1.179</v>
      </c>
      <c r="G29" s="14" t="n">
        <v>0.223</v>
      </c>
      <c r="H29" s="14" t="n">
        <v>1.16</v>
      </c>
      <c r="I29" s="14" t="n">
        <v>0.21</v>
      </c>
      <c r="J29" s="14" t="n">
        <v>2.68</v>
      </c>
      <c r="K29" s="15" t="n">
        <v>0.2299</v>
      </c>
      <c r="L29" s="4"/>
      <c r="M29" s="4"/>
      <c r="N29" s="16"/>
    </row>
    <row r="30" customFormat="false" ht="13.5" hidden="false" customHeight="false" outlineLevel="0" collapsed="false">
      <c r="A30" s="4" t="n">
        <v>2004</v>
      </c>
      <c r="B30" s="14" t="n">
        <v>0.902</v>
      </c>
      <c r="C30" s="14" t="n">
        <v>0.105</v>
      </c>
      <c r="D30" s="4"/>
      <c r="E30" s="4"/>
      <c r="F30" s="14" t="n">
        <v>1.618</v>
      </c>
      <c r="G30" s="14" t="n">
        <v>0.277</v>
      </c>
      <c r="H30" s="14" t="n">
        <v>1.45</v>
      </c>
      <c r="I30" s="14" t="n">
        <v>0.17</v>
      </c>
      <c r="J30" s="14" t="n">
        <v>2.42</v>
      </c>
      <c r="K30" s="15" t="n">
        <v>0.2558</v>
      </c>
      <c r="L30" s="4"/>
      <c r="M30" s="4"/>
      <c r="N30" s="16"/>
    </row>
    <row r="31" customFormat="false" ht="13.5" hidden="false" customHeight="false" outlineLevel="0" collapsed="false">
      <c r="A31" s="4" t="n">
        <v>2005</v>
      </c>
      <c r="B31" s="14" t="n">
        <v>1.035</v>
      </c>
      <c r="C31" s="14" t="n">
        <v>0.107</v>
      </c>
      <c r="D31" s="4"/>
      <c r="E31" s="4"/>
      <c r="F31" s="14" t="n">
        <v>0.687</v>
      </c>
      <c r="G31" s="14" t="n">
        <v>0.197</v>
      </c>
      <c r="H31" s="14" t="n">
        <v>1.42</v>
      </c>
      <c r="I31" s="14" t="n">
        <v>0.16</v>
      </c>
      <c r="J31" s="14" t="n">
        <v>2.44</v>
      </c>
      <c r="K31" s="15" t="n">
        <v>0.2334</v>
      </c>
      <c r="L31" s="4"/>
      <c r="M31" s="4"/>
      <c r="N31" s="16"/>
    </row>
    <row r="32" customFormat="false" ht="13.5" hidden="false" customHeight="false" outlineLevel="0" collapsed="false">
      <c r="A32" s="4" t="n">
        <v>2006</v>
      </c>
      <c r="B32" s="14" t="n">
        <v>1.236</v>
      </c>
      <c r="C32" s="14" t="n">
        <v>0.106</v>
      </c>
      <c r="D32" s="4"/>
      <c r="E32" s="4"/>
      <c r="F32" s="14" t="n">
        <v>0.886</v>
      </c>
      <c r="G32" s="14" t="n">
        <v>0.176</v>
      </c>
      <c r="H32" s="14" t="n">
        <v>1.99</v>
      </c>
      <c r="I32" s="14" t="n">
        <v>0.18</v>
      </c>
      <c r="J32" s="14" t="n">
        <v>1.75</v>
      </c>
      <c r="K32" s="15" t="n">
        <v>0.3854</v>
      </c>
      <c r="L32" s="4"/>
      <c r="M32" s="4"/>
      <c r="N32" s="16"/>
    </row>
    <row r="33" customFormat="false" ht="13.5" hidden="false" customHeight="false" outlineLevel="0" collapsed="false">
      <c r="A33" s="4" t="n">
        <v>2007</v>
      </c>
      <c r="B33" s="14" t="n">
        <v>1.252</v>
      </c>
      <c r="C33" s="14" t="n">
        <v>0.105</v>
      </c>
      <c r="D33" s="4"/>
      <c r="E33" s="4"/>
      <c r="F33" s="14" t="n">
        <v>0.947</v>
      </c>
      <c r="G33" s="14" t="n">
        <v>0.178</v>
      </c>
      <c r="H33" s="14" t="n">
        <v>1.1</v>
      </c>
      <c r="I33" s="14" t="n">
        <v>0.16</v>
      </c>
      <c r="J33" s="14" t="n">
        <v>1.3</v>
      </c>
      <c r="K33" s="15" t="n">
        <v>0.5102</v>
      </c>
      <c r="L33" s="4"/>
      <c r="M33" s="4"/>
      <c r="N33" s="16"/>
    </row>
    <row r="34" customFormat="false" ht="13.5" hidden="false" customHeight="false" outlineLevel="0" collapsed="false">
      <c r="A34" s="4" t="n">
        <v>2008</v>
      </c>
      <c r="B34" s="14" t="n">
        <v>1.251</v>
      </c>
      <c r="C34" s="14" t="n">
        <v>0.105</v>
      </c>
      <c r="D34" s="4"/>
      <c r="E34" s="4"/>
      <c r="F34" s="14" t="n">
        <v>0.958</v>
      </c>
      <c r="G34" s="14" t="n">
        <v>0.127</v>
      </c>
      <c r="H34" s="14" t="n">
        <v>0.97</v>
      </c>
      <c r="I34" s="14" t="n">
        <v>0.15</v>
      </c>
      <c r="J34" s="14" t="n">
        <v>1.85</v>
      </c>
      <c r="K34" s="15" t="n">
        <v>0.3</v>
      </c>
      <c r="L34" s="4"/>
      <c r="M34" s="4"/>
      <c r="N34" s="16"/>
    </row>
    <row r="35" customFormat="false" ht="13.5" hidden="false" customHeight="false" outlineLevel="0" collapsed="false">
      <c r="A35" s="4" t="n">
        <v>2009</v>
      </c>
      <c r="B35" s="14" t="n">
        <v>1.242</v>
      </c>
      <c r="C35" s="14" t="n">
        <v>0.105</v>
      </c>
      <c r="D35" s="4"/>
      <c r="E35" s="4"/>
      <c r="F35" s="14" t="n">
        <v>1.195</v>
      </c>
      <c r="G35" s="14" t="n">
        <v>0.22</v>
      </c>
      <c r="H35" s="14" t="n">
        <v>1.14</v>
      </c>
      <c r="I35" s="14" t="n">
        <v>0.14</v>
      </c>
      <c r="J35" s="14" t="n">
        <v>1.99</v>
      </c>
      <c r="K35" s="15" t="n">
        <v>0.3111</v>
      </c>
      <c r="L35" s="4"/>
      <c r="M35" s="4"/>
      <c r="N35" s="16"/>
    </row>
    <row r="36" customFormat="false" ht="13.5" hidden="false" customHeight="false" outlineLevel="0" collapsed="false">
      <c r="A36" s="4" t="n">
        <v>2010</v>
      </c>
      <c r="B36" s="14" t="n">
        <v>1.134</v>
      </c>
      <c r="C36" s="14" t="n">
        <v>0.105</v>
      </c>
      <c r="D36" s="14" t="n">
        <v>0.0945758102712353</v>
      </c>
      <c r="E36" s="14" t="n">
        <v>0.29558381221191</v>
      </c>
      <c r="F36" s="14" t="n">
        <v>1.618</v>
      </c>
      <c r="G36" s="14" t="n">
        <v>0.246</v>
      </c>
      <c r="H36" s="14" t="n">
        <v>0.69</v>
      </c>
      <c r="I36" s="14" t="n">
        <v>0.16</v>
      </c>
      <c r="J36" s="14" t="n">
        <v>2.26</v>
      </c>
      <c r="K36" s="15" t="n">
        <v>0.3025</v>
      </c>
      <c r="L36" s="4"/>
      <c r="M36" s="4"/>
      <c r="N36" s="16"/>
    </row>
    <row r="37" customFormat="false" ht="13.5" hidden="false" customHeight="false" outlineLevel="0" collapsed="false">
      <c r="A37" s="4" t="n">
        <v>2011</v>
      </c>
      <c r="B37" s="14" t="n">
        <v>1.609</v>
      </c>
      <c r="C37" s="14" t="n">
        <v>0.104</v>
      </c>
      <c r="D37" s="14" t="n">
        <v>0.290240077606092</v>
      </c>
      <c r="E37" s="14" t="n">
        <v>0.112796682502047</v>
      </c>
      <c r="F37" s="14" t="n">
        <v>1.803</v>
      </c>
      <c r="G37" s="14" t="n">
        <v>0.151</v>
      </c>
      <c r="H37" s="14" t="n">
        <v>2.08</v>
      </c>
      <c r="I37" s="14" t="n">
        <v>0.15</v>
      </c>
      <c r="J37" s="14" t="n">
        <v>2.36</v>
      </c>
      <c r="K37" s="15" t="n">
        <v>0.2683</v>
      </c>
      <c r="L37" s="4"/>
      <c r="M37" s="4"/>
      <c r="N37" s="16"/>
    </row>
    <row r="38" customFormat="false" ht="13.5" hidden="false" customHeight="false" outlineLevel="0" collapsed="false">
      <c r="A38" s="4" t="n">
        <v>2012</v>
      </c>
      <c r="B38" s="14" t="n">
        <v>1.96</v>
      </c>
      <c r="C38" s="14" t="n">
        <v>0.105</v>
      </c>
      <c r="D38" s="14" t="n">
        <v>0.239329254777713</v>
      </c>
      <c r="E38" s="14" t="n">
        <v>0.114697568461074</v>
      </c>
      <c r="F38" s="14" t="n">
        <v>0.985</v>
      </c>
      <c r="G38" s="14" t="n">
        <v>0.167</v>
      </c>
      <c r="H38" s="14" t="n">
        <v>1.4</v>
      </c>
      <c r="I38" s="14" t="n">
        <v>0.15</v>
      </c>
      <c r="J38" s="14" t="n">
        <v>2.63</v>
      </c>
      <c r="K38" s="15" t="n">
        <v>0.2068</v>
      </c>
      <c r="L38" s="4"/>
      <c r="M38" s="4"/>
      <c r="N38" s="16"/>
    </row>
    <row r="39" customFormat="false" ht="13.5" hidden="false" customHeight="false" outlineLevel="0" collapsed="false">
      <c r="A39" s="4" t="n">
        <v>2013</v>
      </c>
      <c r="B39" s="14" t="n">
        <v>1.297</v>
      </c>
      <c r="C39" s="14" t="n">
        <v>0.107</v>
      </c>
      <c r="D39" s="14" t="n">
        <v>0.402927065048473</v>
      </c>
      <c r="E39" s="14" t="n">
        <v>0.210871331527252</v>
      </c>
      <c r="F39" s="14" t="n">
        <v>2.249</v>
      </c>
      <c r="G39" s="14" t="n">
        <v>0.138</v>
      </c>
      <c r="H39" s="14" t="n">
        <v>0.61</v>
      </c>
      <c r="I39" s="14" t="n">
        <v>0.15</v>
      </c>
      <c r="J39" s="14" t="n">
        <v>3.79</v>
      </c>
      <c r="K39" s="15" t="n">
        <v>0.1238</v>
      </c>
      <c r="L39" s="4"/>
      <c r="M39" s="4"/>
      <c r="N39" s="16"/>
    </row>
    <row r="40" customFormat="false" ht="13.5" hidden="false" customHeight="false" outlineLevel="0" collapsed="false">
      <c r="A40" s="4" t="n">
        <v>2014</v>
      </c>
      <c r="B40" s="14" t="n">
        <v>1.032</v>
      </c>
      <c r="C40" s="14" t="n">
        <v>0.11</v>
      </c>
      <c r="D40" s="14" t="n">
        <v>1.06251171497768</v>
      </c>
      <c r="E40" s="14" t="n">
        <v>0.369955188701172</v>
      </c>
      <c r="F40" s="14" t="n">
        <v>1.648</v>
      </c>
      <c r="G40" s="14" t="n">
        <v>0.129</v>
      </c>
      <c r="H40" s="14" t="n">
        <v>0.57</v>
      </c>
      <c r="I40" s="14" t="n">
        <v>0.16</v>
      </c>
      <c r="J40" s="14" t="n">
        <v>3.26</v>
      </c>
      <c r="K40" s="15" t="n">
        <v>0.1834</v>
      </c>
      <c r="L40" s="4"/>
      <c r="M40" s="4"/>
      <c r="N40" s="16"/>
    </row>
    <row r="41" customFormat="false" ht="13.5" hidden="false" customHeight="false" outlineLevel="0" collapsed="false">
      <c r="A41" s="4" t="n">
        <v>2015</v>
      </c>
      <c r="B41" s="14" t="n">
        <v>0.931</v>
      </c>
      <c r="C41" s="14" t="n">
        <v>0.114</v>
      </c>
      <c r="D41" s="14" t="n">
        <v>0.645450697394172</v>
      </c>
      <c r="E41" s="14" t="n">
        <v>0.0265071237462551</v>
      </c>
      <c r="F41" s="14" t="n">
        <v>1.9</v>
      </c>
      <c r="G41" s="14" t="n">
        <v>0.098</v>
      </c>
      <c r="H41" s="14" t="n">
        <v>0.83</v>
      </c>
      <c r="I41" s="14" t="n">
        <v>0.16</v>
      </c>
      <c r="J41" s="14" t="n">
        <v>5.33</v>
      </c>
      <c r="K41" s="15" t="n">
        <v>0.1112</v>
      </c>
      <c r="L41" s="4"/>
      <c r="M41" s="4"/>
      <c r="N41" s="16"/>
    </row>
    <row r="42" customFormat="false" ht="13.5" hidden="false" customHeight="false" outlineLevel="0" collapsed="false">
      <c r="A42" s="4" t="n">
        <v>2016</v>
      </c>
      <c r="B42" s="14" t="n">
        <v>0.758</v>
      </c>
      <c r="C42" s="14" t="n">
        <v>0.14</v>
      </c>
      <c r="D42" s="14" t="n">
        <v>0.455852517363247</v>
      </c>
      <c r="E42" s="14" t="n">
        <v>0.0649544805457425</v>
      </c>
      <c r="F42" s="14" t="n">
        <v>1.927</v>
      </c>
      <c r="G42" s="14" t="n">
        <v>0.114</v>
      </c>
      <c r="H42" s="14" t="n">
        <v>1.32</v>
      </c>
      <c r="I42" s="14" t="n">
        <v>0.15</v>
      </c>
      <c r="J42" s="14" t="n">
        <v>4.55</v>
      </c>
      <c r="K42" s="15" t="n">
        <v>0.126</v>
      </c>
      <c r="L42" s="4"/>
      <c r="M42" s="4"/>
      <c r="N42" s="16"/>
    </row>
    <row r="43" customFormat="false" ht="13.5" hidden="false" customHeight="false" outlineLevel="0" collapsed="false">
      <c r="A43" s="4" t="n">
        <v>2017</v>
      </c>
      <c r="B43" s="14" t="n">
        <v>0.607</v>
      </c>
      <c r="C43" s="14" t="n">
        <v>0.11</v>
      </c>
      <c r="D43" s="14"/>
      <c r="E43" s="14"/>
      <c r="F43" s="14" t="n">
        <v>2.369</v>
      </c>
      <c r="G43" s="14" t="n">
        <v>0.127</v>
      </c>
      <c r="H43" s="14" t="n">
        <v>0.86</v>
      </c>
      <c r="I43" s="14" t="n">
        <v>0.17</v>
      </c>
      <c r="J43" s="14" t="n">
        <v>4.14</v>
      </c>
      <c r="K43" s="15" t="n">
        <v>0.1209</v>
      </c>
      <c r="L43" s="4"/>
      <c r="M43" s="4"/>
      <c r="N43" s="16"/>
    </row>
    <row r="44" customFormat="false" ht="13.5" hidden="false" customHeight="false" outlineLevel="0" collapsed="false">
      <c r="A44" s="4" t="n">
        <v>2018</v>
      </c>
      <c r="B44" s="14" t="n">
        <v>0.584</v>
      </c>
      <c r="C44" s="14" t="n">
        <v>0.109</v>
      </c>
      <c r="D44" s="14"/>
      <c r="E44" s="14"/>
      <c r="F44" s="14" t="n">
        <v>1.344</v>
      </c>
      <c r="G44" s="14" t="n">
        <v>0.148</v>
      </c>
      <c r="H44" s="14" t="n">
        <v>0.61</v>
      </c>
      <c r="I44" s="14" t="n">
        <v>0.18</v>
      </c>
      <c r="J44" s="14" t="n">
        <v>3.26</v>
      </c>
      <c r="K44" s="15" t="n">
        <v>0.1856</v>
      </c>
      <c r="L44" s="4"/>
      <c r="M44" s="4"/>
      <c r="N44" s="16"/>
    </row>
    <row r="45" customFormat="false" ht="13.5" hidden="false" customHeight="false" outlineLevel="0" collapsed="false">
      <c r="A45" s="4" t="n">
        <v>2019</v>
      </c>
      <c r="B45" s="14" t="n">
        <v>0.472</v>
      </c>
      <c r="C45" s="14" t="n">
        <v>0.107</v>
      </c>
      <c r="D45" s="14"/>
      <c r="E45" s="14"/>
      <c r="F45" s="14" t="n">
        <v>1.183</v>
      </c>
      <c r="G45" s="14" t="n">
        <v>0.12</v>
      </c>
      <c r="H45" s="14" t="n">
        <v>0.84</v>
      </c>
      <c r="I45" s="14" t="n">
        <v>0.2</v>
      </c>
      <c r="J45" s="14" t="n">
        <v>3.73</v>
      </c>
      <c r="K45" s="15" t="n">
        <v>0.1535</v>
      </c>
      <c r="L45" s="4"/>
      <c r="M45" s="4"/>
      <c r="N45" s="16"/>
    </row>
    <row r="46" customFormat="false" ht="13.5" hidden="false" customHeight="false" outlineLevel="0" collapsed="false">
      <c r="A46" s="4" t="n">
        <v>2020</v>
      </c>
      <c r="B46" s="14" t="n">
        <v>0.729</v>
      </c>
      <c r="C46" s="14" t="n">
        <v>0.108</v>
      </c>
      <c r="D46" s="14"/>
      <c r="E46" s="14"/>
      <c r="F46" s="4"/>
      <c r="G46" s="4"/>
      <c r="H46" s="14" t="n">
        <v>0.43</v>
      </c>
      <c r="I46" s="14" t="n">
        <v>0.27</v>
      </c>
      <c r="J46" s="14" t="n">
        <v>3.74</v>
      </c>
      <c r="K46" s="15" t="n">
        <v>0.2026</v>
      </c>
      <c r="L46" s="4"/>
      <c r="M46" s="4"/>
      <c r="N46" s="16"/>
    </row>
    <row r="47" customFormat="false" ht="13.5" hidden="false" customHeight="false" outlineLevel="0" collapsed="false">
      <c r="A47" s="4" t="n">
        <v>2021</v>
      </c>
      <c r="B47" s="14" t="n">
        <v>0.653</v>
      </c>
      <c r="C47" s="14" t="n">
        <v>0.108</v>
      </c>
      <c r="D47" s="4"/>
      <c r="E47" s="4"/>
      <c r="F47" s="4"/>
      <c r="G47" s="4"/>
      <c r="H47" s="14" t="n">
        <v>0.67</v>
      </c>
      <c r="I47" s="14" t="n">
        <v>0.23</v>
      </c>
      <c r="J47" s="14" t="n">
        <v>3.21</v>
      </c>
      <c r="K47" s="15" t="n">
        <v>0.201</v>
      </c>
      <c r="L47" s="4"/>
      <c r="M47" s="4"/>
    </row>
    <row r="48" customFormat="false" ht="13.5" hidden="false" customHeight="false" outlineLevel="0" collapsed="false">
      <c r="A48" s="4" t="n">
        <v>2022</v>
      </c>
      <c r="B48" s="48" t="n">
        <v>0.695</v>
      </c>
      <c r="C48" s="48" t="n">
        <v>0.108</v>
      </c>
      <c r="D48" s="48"/>
      <c r="E48" s="48"/>
      <c r="F48" s="48"/>
      <c r="G48" s="48"/>
      <c r="H48" s="14" t="n">
        <v>1.02</v>
      </c>
      <c r="I48" s="14" t="n">
        <v>0.19</v>
      </c>
      <c r="J48" s="14" t="n">
        <v>1.13</v>
      </c>
      <c r="K48" s="15" t="n">
        <v>0.3646</v>
      </c>
      <c r="L48" s="48"/>
      <c r="M48" s="48"/>
    </row>
    <row r="49" customFormat="false" ht="13.5" hidden="false" customHeight="false" outlineLevel="0" collapsed="false">
      <c r="A49" s="11" t="n">
        <v>2023</v>
      </c>
      <c r="B49" s="58" t="n">
        <v>0.859</v>
      </c>
      <c r="C49" s="58" t="n">
        <v>0.107</v>
      </c>
      <c r="D49" s="58"/>
      <c r="E49" s="58"/>
      <c r="F49" s="58"/>
      <c r="G49" s="58"/>
      <c r="H49" s="20" t="n">
        <v>0.89</v>
      </c>
      <c r="I49" s="20" t="n">
        <v>0.19</v>
      </c>
      <c r="J49" s="20" t="n">
        <v>1.82</v>
      </c>
      <c r="K49" s="92" t="n">
        <v>0.407</v>
      </c>
      <c r="L49" s="58"/>
      <c r="M49" s="58"/>
    </row>
    <row r="52" customFormat="false" ht="12.75" hidden="false" customHeight="false" outlineLevel="0" collapsed="false">
      <c r="A52" s="0" t="s">
        <v>36</v>
      </c>
      <c r="B52" s="21" t="n">
        <f aca="false">AVERAGE(B7:B49)</f>
        <v>0.999958333333333</v>
      </c>
      <c r="D52" s="21" t="n">
        <f aca="false">AVERAGE(D7:D49)</f>
        <v>0.455841019634087</v>
      </c>
      <c r="F52" s="21" t="n">
        <f aca="false">AVERAGE(F7:F49)</f>
        <v>1.00002631578947</v>
      </c>
      <c r="H52" s="21" t="n">
        <f aca="false">AVERAGE(H7:H49)</f>
        <v>1</v>
      </c>
      <c r="J52" s="21" t="n">
        <f aca="false">AVERAGE(J7:J49)</f>
        <v>3.03567567567568</v>
      </c>
    </row>
    <row r="57" customFormat="false" ht="12.75" hidden="false" customHeight="false" outlineLevel="0" collapsed="false">
      <c r="A57" s="0" t="s">
        <v>19</v>
      </c>
      <c r="B57" s="0" t="s">
        <v>1</v>
      </c>
      <c r="C57" s="0" t="s">
        <v>2</v>
      </c>
      <c r="D57" s="0" t="s">
        <v>5</v>
      </c>
      <c r="E57" s="0" t="s">
        <v>26</v>
      </c>
      <c r="F57" s="0" t="s">
        <v>27</v>
      </c>
    </row>
    <row r="58" customFormat="false" ht="12.75" hidden="false" customHeight="false" outlineLevel="0" collapsed="false">
      <c r="A58" s="0" t="n">
        <f aca="false">+A7</f>
        <v>1981</v>
      </c>
    </row>
    <row r="59" customFormat="false" ht="12.75" hidden="false" customHeight="false" outlineLevel="0" collapsed="false">
      <c r="A59" s="0" t="n">
        <f aca="false">+A8</f>
        <v>1982</v>
      </c>
      <c r="E59" s="0" t="n">
        <f aca="false">F8/$F$52</f>
        <v>1.79495276440094</v>
      </c>
    </row>
    <row r="60" customFormat="false" ht="12.75" hidden="false" customHeight="false" outlineLevel="0" collapsed="false">
      <c r="A60" s="0" t="n">
        <f aca="false">+A9</f>
        <v>1983</v>
      </c>
      <c r="E60" s="0" t="n">
        <f aca="false">F9/$F$52</f>
        <v>0.511986526670351</v>
      </c>
    </row>
    <row r="61" customFormat="false" ht="12.75" hidden="false" customHeight="false" outlineLevel="0" collapsed="false">
      <c r="A61" s="0" t="n">
        <f aca="false">+A10</f>
        <v>1984</v>
      </c>
      <c r="E61" s="0" t="n">
        <f aca="false">F10/$F$52</f>
        <v>0.523986210889187</v>
      </c>
    </row>
    <row r="62" customFormat="false" ht="12.75" hidden="false" customHeight="false" outlineLevel="0" collapsed="false">
      <c r="A62" s="0" t="n">
        <f aca="false">+A11</f>
        <v>1985</v>
      </c>
      <c r="E62" s="0" t="n">
        <f aca="false">F11/$F$52</f>
        <v>0.0309991842319939</v>
      </c>
    </row>
    <row r="63" customFormat="false" ht="12.75" hidden="false" customHeight="false" outlineLevel="0" collapsed="false">
      <c r="A63" s="0" t="n">
        <f aca="false">+A12</f>
        <v>1986</v>
      </c>
      <c r="E63" s="0" t="n">
        <f aca="false">F12/$F$52</f>
        <v>0.336991131812321</v>
      </c>
    </row>
    <row r="64" customFormat="false" ht="12.75" hidden="false" customHeight="false" outlineLevel="0" collapsed="false">
      <c r="A64" s="0" t="n">
        <f aca="false">+A13</f>
        <v>1987</v>
      </c>
      <c r="D64" s="0" t="n">
        <f aca="false">J13/$J$52</f>
        <v>1.05413105413105</v>
      </c>
      <c r="E64" s="0" t="n">
        <f aca="false">F13/$F$52</f>
        <v>0.14199626325623</v>
      </c>
    </row>
    <row r="65" customFormat="false" ht="12.75" hidden="false" customHeight="false" outlineLevel="0" collapsed="false">
      <c r="A65" s="0" t="n">
        <f aca="false">+A14</f>
        <v>1988</v>
      </c>
      <c r="D65" s="0" t="n">
        <f aca="false">J14/$J$52</f>
        <v>0.836716524216524</v>
      </c>
      <c r="E65" s="0" t="n">
        <f aca="false">F14/$F$52</f>
        <v>0.175995368542933</v>
      </c>
    </row>
    <row r="66" customFormat="false" ht="12.75" hidden="false" customHeight="false" outlineLevel="0" collapsed="false">
      <c r="A66" s="0" t="n">
        <f aca="false">+A15</f>
        <v>1989</v>
      </c>
      <c r="D66" s="0" t="n">
        <f aca="false">J15/$J$52</f>
        <v>1.18260327635328</v>
      </c>
      <c r="E66" s="0" t="n">
        <f aca="false">F15/$F$52</f>
        <v>0.832978079524223</v>
      </c>
    </row>
    <row r="67" customFormat="false" ht="12.75" hidden="false" customHeight="false" outlineLevel="0" collapsed="false">
      <c r="A67" s="0" t="n">
        <f aca="false">+A16</f>
        <v>1990</v>
      </c>
      <c r="D67" s="0" t="n">
        <f aca="false">J16/$J$52</f>
        <v>1.01130698005698</v>
      </c>
      <c r="E67" s="0" t="n">
        <f aca="false">F16/$F$52</f>
        <v>0.662982553090708</v>
      </c>
    </row>
    <row r="68" customFormat="false" ht="12.75" hidden="false" customHeight="false" outlineLevel="0" collapsed="false">
      <c r="A68" s="0" t="n">
        <f aca="false">+A17</f>
        <v>1991</v>
      </c>
      <c r="D68" s="0" t="n">
        <f aca="false">J17/$J$52</f>
        <v>1.23530982905983</v>
      </c>
      <c r="E68" s="0" t="n">
        <f aca="false">F17/$F$52</f>
        <v>0.663982526775611</v>
      </c>
    </row>
    <row r="69" customFormat="false" ht="12.75" hidden="false" customHeight="false" outlineLevel="0" collapsed="false">
      <c r="A69" s="0" t="n">
        <f aca="false">+A18</f>
        <v>1992</v>
      </c>
      <c r="D69" s="0" t="n">
        <f aca="false">J18/$J$52</f>
        <v>1.02448361823362</v>
      </c>
      <c r="E69" s="0" t="n">
        <f aca="false">F18/$F$52</f>
        <v>0.463987789795006</v>
      </c>
    </row>
    <row r="70" customFormat="false" ht="12.75" hidden="false" customHeight="false" outlineLevel="0" collapsed="false">
      <c r="A70" s="0" t="n">
        <f aca="false">+A19</f>
        <v>1993</v>
      </c>
      <c r="D70" s="0" t="n">
        <f aca="false">J19/$J$52</f>
        <v>1.12001424501425</v>
      </c>
      <c r="E70" s="0" t="n">
        <f aca="false">F19/$F$52</f>
        <v>0.99697376384832</v>
      </c>
      <c r="F70" s="0" t="n">
        <f aca="false">H19/$H$52</f>
        <v>0.38</v>
      </c>
    </row>
    <row r="71" customFormat="false" ht="12.75" hidden="false" customHeight="false" outlineLevel="0" collapsed="false">
      <c r="A71" s="0" t="n">
        <f aca="false">+A20</f>
        <v>1994</v>
      </c>
      <c r="D71" s="0" t="n">
        <f aca="false">J20/$J$52</f>
        <v>0.958600427350427</v>
      </c>
      <c r="E71" s="0" t="n">
        <f aca="false">F20/$F$52</f>
        <v>0.837977947948738</v>
      </c>
      <c r="F71" s="0" t="n">
        <f aca="false">H20/$H$52</f>
        <v>0.61</v>
      </c>
    </row>
    <row r="72" customFormat="false" ht="12.75" hidden="false" customHeight="false" outlineLevel="0" collapsed="false">
      <c r="A72" s="0" t="n">
        <f aca="false">+A21</f>
        <v>1995</v>
      </c>
      <c r="D72" s="0" t="n">
        <f aca="false">J21/$J$52</f>
        <v>0.747774216524217</v>
      </c>
      <c r="E72" s="0" t="n">
        <f aca="false">F21/$F$52</f>
        <v>0.643983053077551</v>
      </c>
      <c r="F72" s="0" t="n">
        <f aca="false">H21/$H$52</f>
        <v>0.36</v>
      </c>
    </row>
    <row r="73" customFormat="false" ht="12.75" hidden="false" customHeight="false" outlineLevel="0" collapsed="false">
      <c r="A73" s="0" t="n">
        <f aca="false">+A22</f>
        <v>1996</v>
      </c>
      <c r="D73" s="0" t="n">
        <f aca="false">J22/$J$52</f>
        <v>1.09695512820513</v>
      </c>
      <c r="E73" s="0" t="n">
        <f aca="false">F22/$F$52</f>
        <v>0.502986763506224</v>
      </c>
      <c r="F73" s="0" t="n">
        <f aca="false">H22/$H$52</f>
        <v>1.39</v>
      </c>
    </row>
    <row r="74" customFormat="false" ht="12.75" hidden="false" customHeight="false" outlineLevel="0" collapsed="false">
      <c r="A74" s="0" t="n">
        <f aca="false">+A23</f>
        <v>1997</v>
      </c>
      <c r="D74" s="0" t="n">
        <f aca="false">J23/$J$52</f>
        <v>1.42637108262108</v>
      </c>
      <c r="E74" s="0" t="n">
        <f aca="false">F23/$F$52</f>
        <v>0.450988131891266</v>
      </c>
      <c r="F74" s="0" t="n">
        <f aca="false">H23/$H$52</f>
        <v>0.54</v>
      </c>
    </row>
    <row r="75" customFormat="false" ht="12.75" hidden="false" customHeight="false" outlineLevel="0" collapsed="false">
      <c r="A75" s="0" t="n">
        <f aca="false">+A24</f>
        <v>1998</v>
      </c>
      <c r="D75" s="0" t="n">
        <f aca="false">J24/$J$52</f>
        <v>1.41978276353276</v>
      </c>
      <c r="E75" s="0" t="n">
        <f aca="false">F24/$F$52</f>
        <v>0.747980316307466</v>
      </c>
      <c r="F75" s="0" t="n">
        <f aca="false">H24/$H$52</f>
        <v>2.32</v>
      </c>
    </row>
    <row r="76" customFormat="false" ht="12.75" hidden="false" customHeight="false" outlineLevel="0" collapsed="false">
      <c r="A76" s="0" t="n">
        <f aca="false">+A25</f>
        <v>1999</v>
      </c>
      <c r="D76" s="0" t="n">
        <f aca="false">J25/$J$52</f>
        <v>0.896011396011396</v>
      </c>
      <c r="E76" s="0" t="n">
        <f aca="false">F25/$F$52</f>
        <v>0.636983237283229</v>
      </c>
      <c r="F76" s="0" t="n">
        <f aca="false">H25/$H$52</f>
        <v>0.84</v>
      </c>
    </row>
    <row r="77" customFormat="false" ht="12.75" hidden="false" customHeight="false" outlineLevel="0" collapsed="false">
      <c r="A77" s="0" t="n">
        <f aca="false">+A26</f>
        <v>2000</v>
      </c>
      <c r="B77" s="0" t="n">
        <f aca="false">B26/$B$52</f>
        <v>1.1570482103421</v>
      </c>
      <c r="D77" s="0" t="n">
        <f aca="false">J26/$J$52</f>
        <v>1.09695512820513</v>
      </c>
      <c r="E77" s="0" t="n">
        <f aca="false">F26/$F$52</f>
        <v>0.814978553195969</v>
      </c>
      <c r="F77" s="0" t="n">
        <f aca="false">H26/$H$52</f>
        <v>0.91</v>
      </c>
    </row>
    <row r="78" customFormat="false" ht="12.75" hidden="false" customHeight="false" outlineLevel="0" collapsed="false">
      <c r="A78" s="0" t="n">
        <f aca="false">+A27</f>
        <v>2001</v>
      </c>
      <c r="B78" s="0" t="n">
        <f aca="false">B27/$B$52</f>
        <v>0.943039293303888</v>
      </c>
      <c r="D78" s="0" t="n">
        <f aca="false">J27/$J$52</f>
        <v>1.08048433048433</v>
      </c>
      <c r="E78" s="0" t="n">
        <f aca="false">F27/$F$52</f>
        <v>0.975974316465356</v>
      </c>
      <c r="F78" s="0" t="n">
        <f aca="false">H27/$H$52</f>
        <v>1.3</v>
      </c>
    </row>
    <row r="79" customFormat="false" ht="12.75" hidden="false" customHeight="false" outlineLevel="0" collapsed="false">
      <c r="A79" s="0" t="n">
        <f aca="false">+A28</f>
        <v>2002</v>
      </c>
      <c r="B79" s="0" t="n">
        <f aca="false">B28/$B$52</f>
        <v>0.915038126588608</v>
      </c>
      <c r="D79" s="0" t="n">
        <f aca="false">J28/$J$52</f>
        <v>1.16613247863248</v>
      </c>
      <c r="E79" s="0" t="n">
        <f aca="false">F28/$F$52</f>
        <v>0.754980132101787</v>
      </c>
      <c r="F79" s="0" t="n">
        <f aca="false">H28/$H$52</f>
        <v>0.3</v>
      </c>
    </row>
    <row r="80" customFormat="false" ht="12.75" hidden="false" customHeight="false" outlineLevel="0" collapsed="false">
      <c r="A80" s="0" t="n">
        <f aca="false">+A29</f>
        <v>2003</v>
      </c>
      <c r="B80" s="0" t="n">
        <f aca="false">B29/$B$52</f>
        <v>0.746031084628526</v>
      </c>
      <c r="D80" s="0" t="n">
        <f aca="false">J29/$J$52</f>
        <v>0.882834757834758</v>
      </c>
      <c r="E80" s="0" t="n">
        <f aca="false">F29/$F$52</f>
        <v>1.17896897450067</v>
      </c>
      <c r="F80" s="0" t="n">
        <f aca="false">H29/$H$52</f>
        <v>1.16</v>
      </c>
    </row>
    <row r="81" customFormat="false" ht="12.75" hidden="false" customHeight="false" outlineLevel="0" collapsed="false">
      <c r="A81" s="0" t="n">
        <f aca="false">+A30</f>
        <v>2004</v>
      </c>
      <c r="B81" s="0" t="n">
        <f aca="false">B30/$B$52</f>
        <v>0.902037584899371</v>
      </c>
      <c r="D81" s="0" t="n">
        <f aca="false">J30/$J$52</f>
        <v>0.79718660968661</v>
      </c>
      <c r="E81" s="0" t="n">
        <f aca="false">F30/$F$52</f>
        <v>1.6179574221731</v>
      </c>
      <c r="F81" s="0" t="n">
        <f aca="false">H30/$H$52</f>
        <v>1.45</v>
      </c>
    </row>
    <row r="82" customFormat="false" ht="12.75" hidden="false" customHeight="false" outlineLevel="0" collapsed="false">
      <c r="A82" s="0" t="n">
        <f aca="false">+A31</f>
        <v>2005</v>
      </c>
      <c r="B82" s="0" t="n">
        <f aca="false">B31/$B$52</f>
        <v>1.03504312679695</v>
      </c>
      <c r="D82" s="0" t="n">
        <f aca="false">J31/$J$52</f>
        <v>0.803774928774929</v>
      </c>
      <c r="E82" s="0" t="n">
        <f aca="false">F31/$F$52</f>
        <v>0.686981921528381</v>
      </c>
      <c r="F82" s="0" t="n">
        <f aca="false">H31/$H$52</f>
        <v>1.42</v>
      </c>
    </row>
    <row r="83" customFormat="false" ht="12.75" hidden="false" customHeight="false" outlineLevel="0" collapsed="false">
      <c r="A83" s="0" t="n">
        <f aca="false">+A32</f>
        <v>2006</v>
      </c>
      <c r="B83" s="0" t="n">
        <f aca="false">B32/$B$52</f>
        <v>1.23605150214592</v>
      </c>
      <c r="D83" s="0" t="n">
        <f aca="false">J32/$J$52</f>
        <v>0.57647792022792</v>
      </c>
      <c r="E83" s="0" t="n">
        <f aca="false">F32/$F$52</f>
        <v>0.885976684824084</v>
      </c>
      <c r="F83" s="0" t="n">
        <f aca="false">H32/$H$52</f>
        <v>1.99</v>
      </c>
    </row>
    <row r="84" customFormat="false" ht="12.75" hidden="false" customHeight="false" outlineLevel="0" collapsed="false">
      <c r="A84" s="0" t="n">
        <f aca="false">+A33</f>
        <v>2007</v>
      </c>
      <c r="B84" s="0" t="n">
        <f aca="false">B33/$B$52</f>
        <v>1.25205216884037</v>
      </c>
      <c r="D84" s="0" t="n">
        <f aca="false">J33/$J$52</f>
        <v>0.428240740740741</v>
      </c>
      <c r="E84" s="0" t="n">
        <f aca="false">F33/$F$52</f>
        <v>0.946975079603168</v>
      </c>
      <c r="F84" s="0" t="n">
        <f aca="false">H33/$H$52</f>
        <v>1.1</v>
      </c>
    </row>
    <row r="85" customFormat="false" ht="12.75" hidden="false" customHeight="false" outlineLevel="0" collapsed="false">
      <c r="A85" s="0" t="n">
        <f aca="false">+A34</f>
        <v>2008</v>
      </c>
      <c r="B85" s="0" t="n">
        <f aca="false">B34/$B$52</f>
        <v>1.25105212717197</v>
      </c>
      <c r="D85" s="0" t="n">
        <f aca="false">J34/$J$52</f>
        <v>0.609419515669516</v>
      </c>
      <c r="E85" s="0" t="n">
        <f aca="false">F34/$F$52</f>
        <v>0.957974790137102</v>
      </c>
      <c r="F85" s="0" t="n">
        <f aca="false">H34/$H$52</f>
        <v>0.97</v>
      </c>
    </row>
    <row r="86" customFormat="false" ht="12.75" hidden="false" customHeight="false" outlineLevel="0" collapsed="false">
      <c r="A86" s="0" t="n">
        <f aca="false">+A35</f>
        <v>2009</v>
      </c>
      <c r="B86" s="0" t="n">
        <f aca="false">B35/$B$52</f>
        <v>1.24205175215634</v>
      </c>
      <c r="D86" s="0" t="n">
        <f aca="false">J35/$J$52</f>
        <v>0.655537749287749</v>
      </c>
      <c r="E86" s="0" t="n">
        <f aca="false">F35/$F$52</f>
        <v>1.19496855345912</v>
      </c>
      <c r="F86" s="0" t="n">
        <f aca="false">H35/$H$52</f>
        <v>1.14</v>
      </c>
    </row>
    <row r="87" customFormat="false" ht="12.75" hidden="false" customHeight="false" outlineLevel="0" collapsed="false">
      <c r="A87" s="0" t="n">
        <f aca="false">+A36</f>
        <v>2010</v>
      </c>
      <c r="B87" s="0" t="n">
        <f aca="false">B36/$B$52</f>
        <v>1.13404725196883</v>
      </c>
      <c r="C87" s="0" t="n">
        <f aca="false">D36/$D$52</f>
        <v>0.207475427172292</v>
      </c>
      <c r="D87" s="0" t="n">
        <f aca="false">J36/$J$52</f>
        <v>0.744480056980057</v>
      </c>
      <c r="E87" s="0" t="n">
        <f aca="false">F36/$F$52</f>
        <v>1.6179574221731</v>
      </c>
      <c r="F87" s="0" t="n">
        <f aca="false">H36/$H$52</f>
        <v>0.69</v>
      </c>
    </row>
    <row r="88" customFormat="false" ht="12.75" hidden="false" customHeight="false" outlineLevel="0" collapsed="false">
      <c r="A88" s="0" t="n">
        <f aca="false">+A37</f>
        <v>2011</v>
      </c>
      <c r="B88" s="0" t="n">
        <f aca="false">B37/$B$52</f>
        <v>1.60906704446019</v>
      </c>
      <c r="C88" s="0" t="n">
        <f aca="false">D37/$D$52</f>
        <v>0.636713382747067</v>
      </c>
      <c r="D88" s="0" t="n">
        <f aca="false">J37/$J$52</f>
        <v>0.777421652421652</v>
      </c>
      <c r="E88" s="0" t="n">
        <f aca="false">F37/$F$52</f>
        <v>1.80295255388016</v>
      </c>
      <c r="F88" s="0" t="n">
        <f aca="false">H37/$H$52</f>
        <v>2.08</v>
      </c>
    </row>
    <row r="89" customFormat="false" ht="12.75" hidden="false" customHeight="false" outlineLevel="0" collapsed="false">
      <c r="A89" s="0" t="n">
        <f aca="false">+A38</f>
        <v>2012</v>
      </c>
      <c r="B89" s="0" t="n">
        <f aca="false">B38/$B$52</f>
        <v>1.96008167006959</v>
      </c>
      <c r="C89" s="0" t="n">
        <f aca="false">D38/$D$52</f>
        <v>0.5250279033024</v>
      </c>
      <c r="D89" s="0" t="n">
        <f aca="false">J38/$J$52</f>
        <v>0.86636396011396</v>
      </c>
      <c r="E89" s="0" t="n">
        <f aca="false">F38/$F$52</f>
        <v>0.984974079629484</v>
      </c>
      <c r="F89" s="0" t="n">
        <f aca="false">H38/$H$52</f>
        <v>1.4</v>
      </c>
    </row>
    <row r="90" customFormat="false" ht="12.75" hidden="false" customHeight="false" outlineLevel="0" collapsed="false">
      <c r="A90" s="0" t="n">
        <f aca="false">+A39</f>
        <v>2013</v>
      </c>
      <c r="B90" s="0" t="n">
        <f aca="false">B39/$B$52</f>
        <v>1.2970540439185</v>
      </c>
      <c r="C90" s="0" t="n">
        <f aca="false">D39/$D$52</f>
        <v>0.883920155697946</v>
      </c>
      <c r="D90" s="0" t="n">
        <f aca="false">J39/$J$52</f>
        <v>1.24848646723647</v>
      </c>
      <c r="E90" s="0" t="n">
        <f aca="false">F39/$F$52</f>
        <v>2.24894081734691</v>
      </c>
      <c r="F90" s="0" t="n">
        <f aca="false">H39/$H$52</f>
        <v>0.61</v>
      </c>
    </row>
    <row r="91" customFormat="false" ht="12.75" hidden="false" customHeight="false" outlineLevel="0" collapsed="false">
      <c r="A91" s="0" t="n">
        <f aca="false">+A40</f>
        <v>2014</v>
      </c>
      <c r="B91" s="0" t="n">
        <f aca="false">B40/$B$52</f>
        <v>1.03204300179174</v>
      </c>
      <c r="C91" s="0" t="n">
        <f aca="false">D40/$D$52</f>
        <v>2.33088219184526</v>
      </c>
      <c r="D91" s="0" t="n">
        <f aca="false">J40/$J$52</f>
        <v>1.07389601139601</v>
      </c>
      <c r="E91" s="0" t="n">
        <f aca="false">F40/$F$52</f>
        <v>1.64795663272019</v>
      </c>
      <c r="F91" s="0" t="n">
        <f aca="false">H40/$H$52</f>
        <v>0.57</v>
      </c>
    </row>
    <row r="92" customFormat="false" ht="12.75" hidden="false" customHeight="false" outlineLevel="0" collapsed="false">
      <c r="A92" s="0" t="n">
        <f aca="false">+A41</f>
        <v>2015</v>
      </c>
      <c r="B92" s="0" t="n">
        <f aca="false">B41/$B$52</f>
        <v>0.931038793283054</v>
      </c>
      <c r="C92" s="0" t="n">
        <f aca="false">D41/$D$52</f>
        <v>1.41595571612289</v>
      </c>
      <c r="D92" s="0" t="n">
        <f aca="false">J41/$J$52</f>
        <v>1.75578703703704</v>
      </c>
      <c r="E92" s="0" t="n">
        <f aca="false">F41/$F$52</f>
        <v>1.89995000131576</v>
      </c>
      <c r="F92" s="0" t="n">
        <f aca="false">H41/$H$52</f>
        <v>0.83</v>
      </c>
    </row>
    <row r="93" customFormat="false" ht="12.75" hidden="false" customHeight="false" outlineLevel="0" collapsed="false">
      <c r="A93" s="0" t="n">
        <f aca="false">+A42</f>
        <v>2016</v>
      </c>
      <c r="B93" s="0" t="n">
        <f aca="false">B42/$B$52</f>
        <v>0.758031584649361</v>
      </c>
      <c r="C93" s="0" t="n">
        <f aca="false">D42/$D$52</f>
        <v>1.00002522311215</v>
      </c>
      <c r="D93" s="0" t="n">
        <f aca="false">J42/$J$52</f>
        <v>1.49884259259259</v>
      </c>
      <c r="E93" s="0" t="n">
        <f aca="false">F42/$F$52</f>
        <v>1.92694929080814</v>
      </c>
      <c r="F93" s="0" t="n">
        <f aca="false">H42/$H$52</f>
        <v>1.32</v>
      </c>
    </row>
    <row r="94" customFormat="false" ht="12.75" hidden="false" customHeight="false" outlineLevel="0" collapsed="false">
      <c r="A94" s="0" t="n">
        <f aca="false">+A43</f>
        <v>2017</v>
      </c>
      <c r="B94" s="0" t="n">
        <f aca="false">B43/$B$52</f>
        <v>0.60702529272053</v>
      </c>
      <c r="C94" s="0" t="n">
        <f aca="false">D43/$D$52</f>
        <v>0</v>
      </c>
      <c r="D94" s="0" t="n">
        <f aca="false">J43/$J$52</f>
        <v>1.36378205128205</v>
      </c>
      <c r="E94" s="0" t="n">
        <f aca="false">F43/$F$52</f>
        <v>2.36893765953528</v>
      </c>
      <c r="F94" s="0" t="n">
        <f aca="false">H43/$H$52</f>
        <v>0.86</v>
      </c>
    </row>
    <row r="95" customFormat="false" ht="12.75" hidden="false" customHeight="false" outlineLevel="0" collapsed="false">
      <c r="A95" s="0" t="n">
        <f aca="false">+A44</f>
        <v>2018</v>
      </c>
      <c r="B95" s="0" t="n">
        <f aca="false">B44/$B$52</f>
        <v>0.584024334347265</v>
      </c>
      <c r="C95" s="0" t="n">
        <f aca="false">D44/$D$52</f>
        <v>0</v>
      </c>
      <c r="D95" s="0" t="n">
        <f aca="false">J44/$J$52</f>
        <v>1.07389601139601</v>
      </c>
      <c r="E95" s="0" t="n">
        <f aca="false">F44/$F$52</f>
        <v>1.34396463250967</v>
      </c>
      <c r="F95" s="0" t="n">
        <f aca="false">H44/$H$52</f>
        <v>0.61</v>
      </c>
    </row>
    <row r="96" customFormat="false" ht="12.75" hidden="false" customHeight="false" outlineLevel="0" collapsed="false">
      <c r="A96" s="0" t="n">
        <f aca="false">+A45</f>
        <v>2019</v>
      </c>
      <c r="B96" s="0" t="n">
        <f aca="false">B45/$B$52</f>
        <v>0.472019667486145</v>
      </c>
      <c r="C96" s="0" t="n">
        <f aca="false">D45/$D$52</f>
        <v>0</v>
      </c>
      <c r="D96" s="0" t="n">
        <f aca="false">J45/$J$52</f>
        <v>1.22872150997151</v>
      </c>
      <c r="E96" s="0" t="n">
        <f aca="false">F45/$F$52</f>
        <v>1.18296886924028</v>
      </c>
      <c r="F96" s="0" t="n">
        <f aca="false">H45/$H$52</f>
        <v>0.84</v>
      </c>
    </row>
    <row r="97" customFormat="false" ht="12.75" hidden="false" customHeight="false" outlineLevel="0" collapsed="false">
      <c r="A97" s="0" t="n">
        <f aca="false">+A46</f>
        <v>2020</v>
      </c>
      <c r="B97" s="0" t="n">
        <f aca="false">B46/$B$52</f>
        <v>0.729030376265678</v>
      </c>
      <c r="C97" s="0" t="n">
        <f aca="false">D46/$D$52</f>
        <v>0</v>
      </c>
      <c r="D97" s="0" t="n">
        <f aca="false">J46/$J$52</f>
        <v>1.23201566951567</v>
      </c>
      <c r="F97" s="0" t="n">
        <f aca="false">H46/$H$52</f>
        <v>0.43</v>
      </c>
    </row>
    <row r="98" customFormat="false" ht="12.75" hidden="false" customHeight="false" outlineLevel="0" collapsed="false">
      <c r="A98" s="0" t="n">
        <f aca="false">+A47</f>
        <v>2021</v>
      </c>
      <c r="B98" s="0" t="n">
        <f aca="false">B47/$B$52</f>
        <v>0.653027209467061</v>
      </c>
      <c r="F98" s="0" t="n">
        <f aca="false">H47/$H$52</f>
        <v>0.67</v>
      </c>
    </row>
    <row r="99" customFormat="false" ht="12.75" hidden="false" customHeight="false" outlineLevel="0" collapsed="false">
      <c r="A99" s="0" t="n">
        <f aca="false">+A48</f>
        <v>2022</v>
      </c>
      <c r="B99" s="0" t="n">
        <f aca="false">B48/$B$52</f>
        <v>0.695028959539981</v>
      </c>
      <c r="F99" s="0" t="n">
        <f aca="false">H48/$H$52</f>
        <v>1.02</v>
      </c>
    </row>
    <row r="100" customFormat="false" ht="12.75" hidden="false" customHeight="false" outlineLevel="0" collapsed="false">
      <c r="A100" s="0" t="n">
        <f aca="false">+A49</f>
        <v>2023</v>
      </c>
      <c r="B100" s="0" t="n">
        <f aca="false">B49/$B$52</f>
        <v>0.859035793158048</v>
      </c>
      <c r="F100" s="0" t="n">
        <f aca="false">H49/$H$52</f>
        <v>0.89</v>
      </c>
    </row>
    <row r="102" customFormat="false" ht="12.75" hidden="false" customHeight="false" outlineLevel="0" collapsed="false">
      <c r="I102" s="0" t="n">
        <f aca="false">AVERAGE(B125:B146)</f>
        <v>1.08843084864073</v>
      </c>
      <c r="J102" s="21" t="n">
        <f aca="false">AVERAGE(B26:B47)</f>
        <v>1.02022727272727</v>
      </c>
      <c r="K102" s="0" t="n">
        <f aca="false">AVERAGE(D112:D145)</f>
        <v>0.904637733935051</v>
      </c>
      <c r="L102" s="21" t="n">
        <f aca="false">AVERAGE(J13:J46)</f>
        <v>3.12235294117647</v>
      </c>
      <c r="M102" s="0" t="n">
        <f aca="false">AVERAGE(F118:F145)</f>
        <v>1.06861724281549</v>
      </c>
      <c r="N102" s="21" t="n">
        <f aca="false">AVERAGE(H19:H46)</f>
        <v>1.015</v>
      </c>
    </row>
    <row r="103" customFormat="false" ht="12.75" hidden="false" customHeight="false" outlineLevel="0" collapsed="false">
      <c r="I103" s="0" t="s">
        <v>176</v>
      </c>
    </row>
    <row r="104" customFormat="false" ht="12.75" hidden="false" customHeight="false" outlineLevel="0" collapsed="false">
      <c r="A104" s="0" t="s">
        <v>177</v>
      </c>
      <c r="I104" s="0" t="s">
        <v>178</v>
      </c>
      <c r="K104" s="0" t="s">
        <v>179</v>
      </c>
      <c r="M104" s="0" t="s">
        <v>180</v>
      </c>
    </row>
    <row r="105" customFormat="false" ht="12.75" hidden="false" customHeight="false" outlineLevel="0" collapsed="false">
      <c r="B105" s="0" t="str">
        <f aca="false">'W-SKJ2022'!B58</f>
        <v>BRA BB</v>
      </c>
      <c r="C105" s="0" t="str">
        <f aca="false">'W-SKJ2022'!C58</f>
        <v>BRA HL schools</v>
      </c>
      <c r="D105" s="0" t="str">
        <f aca="false">'W-SKJ2022'!D58</f>
        <v>VEN PS</v>
      </c>
      <c r="E105" s="0" t="str">
        <f aca="false">'W-SKJ2022'!E58</f>
        <v>US GOM</v>
      </c>
      <c r="F105" s="0" t="str">
        <f aca="false">'W-SKJ2022'!F58</f>
        <v>USA LL observer</v>
      </c>
      <c r="H105" s="0" t="s">
        <v>19</v>
      </c>
      <c r="I105" s="0" t="s">
        <v>181</v>
      </c>
      <c r="J105" s="0" t="s">
        <v>182</v>
      </c>
      <c r="K105" s="0" t="s">
        <v>183</v>
      </c>
      <c r="L105" s="0" t="s">
        <v>184</v>
      </c>
      <c r="M105" s="0" t="s">
        <v>185</v>
      </c>
      <c r="N105" s="0" t="s">
        <v>186</v>
      </c>
    </row>
    <row r="106" customFormat="false" ht="12.75" hidden="false" customHeight="false" outlineLevel="0" collapsed="false">
      <c r="A106" s="0" t="n">
        <f aca="false">'W-SKJ2022'!A59</f>
        <v>1981</v>
      </c>
      <c r="H106" s="0" t="n">
        <f aca="false">A106</f>
        <v>1981</v>
      </c>
    </row>
    <row r="107" customFormat="false" ht="12.75" hidden="false" customHeight="false" outlineLevel="0" collapsed="false">
      <c r="A107" s="0" t="n">
        <f aca="false">'W-SKJ2022'!A60</f>
        <v>1982</v>
      </c>
      <c r="E107" s="0" t="n">
        <f aca="false">'W-SKJ2022'!E60</f>
        <v>1.05426994009162</v>
      </c>
      <c r="H107" s="0" t="n">
        <f aca="false">A107</f>
        <v>1982</v>
      </c>
    </row>
    <row r="108" customFormat="false" ht="12.75" hidden="false" customHeight="false" outlineLevel="0" collapsed="false">
      <c r="A108" s="0" t="n">
        <f aca="false">'W-SKJ2022'!A61</f>
        <v>1983</v>
      </c>
      <c r="E108" s="0" t="n">
        <f aca="false">'W-SKJ2022'!E61</f>
        <v>0.300716551157054</v>
      </c>
      <c r="H108" s="0" t="n">
        <f aca="false">A108</f>
        <v>1983</v>
      </c>
    </row>
    <row r="109" customFormat="false" ht="12.75" hidden="false" customHeight="false" outlineLevel="0" collapsed="false">
      <c r="A109" s="0" t="n">
        <f aca="false">'W-SKJ2022'!A62</f>
        <v>1984</v>
      </c>
      <c r="E109" s="0" t="n">
        <f aca="false">'W-SKJ2022'!E62</f>
        <v>0.307764595324797</v>
      </c>
      <c r="H109" s="0" t="n">
        <f aca="false">A109</f>
        <v>1984</v>
      </c>
    </row>
    <row r="110" customFormat="false" ht="12.75" hidden="false" customHeight="false" outlineLevel="0" collapsed="false">
      <c r="A110" s="0" t="n">
        <f aca="false">'W-SKJ2022'!A63</f>
        <v>1985</v>
      </c>
      <c r="E110" s="0" t="n">
        <f aca="false">'W-SKJ2022'!E63</f>
        <v>0.0182074474333373</v>
      </c>
      <c r="H110" s="0" t="n">
        <f aca="false">A110</f>
        <v>1985</v>
      </c>
    </row>
    <row r="111" customFormat="false" ht="12.75" hidden="false" customHeight="false" outlineLevel="0" collapsed="false">
      <c r="A111" s="0" t="n">
        <f aca="false">'W-SKJ2022'!A64</f>
        <v>1986</v>
      </c>
      <c r="E111" s="0" t="n">
        <f aca="false">'W-SKJ2022'!E64</f>
        <v>0.197932573710795</v>
      </c>
      <c r="H111" s="0" t="n">
        <f aca="false">A111</f>
        <v>1986</v>
      </c>
    </row>
    <row r="112" customFormat="false" ht="12.75" hidden="false" customHeight="false" outlineLevel="0" collapsed="false">
      <c r="A112" s="0" t="n">
        <f aca="false">'W-SKJ2022'!A65</f>
        <v>1987</v>
      </c>
      <c r="D112" s="0" t="n">
        <f aca="false">'W-SKJ2022'!D65</f>
        <v>0.819588768516471</v>
      </c>
      <c r="E112" s="0" t="n">
        <f aca="false">'W-SKJ2022'!E65</f>
        <v>0.0834018559849642</v>
      </c>
      <c r="H112" s="0" t="n">
        <f aca="false">A112</f>
        <v>1987</v>
      </c>
      <c r="K112" s="0" t="n">
        <f aca="false">D112/$K$102</f>
        <v>0.905985609235392</v>
      </c>
      <c r="L112" s="0" t="n">
        <f aca="false">J13/$L$102</f>
        <v>1.02486812358704</v>
      </c>
    </row>
    <row r="113" customFormat="false" ht="12.75" hidden="false" customHeight="false" outlineLevel="0" collapsed="false">
      <c r="A113" s="0" t="n">
        <f aca="false">'W-SKJ2022'!A66</f>
        <v>1988</v>
      </c>
      <c r="D113" s="0" t="n">
        <f aca="false">'W-SKJ2022'!D66</f>
        <v>0.705284103471147</v>
      </c>
      <c r="E113" s="0" t="n">
        <f aca="false">'W-SKJ2022'!E66</f>
        <v>0.103371314460237</v>
      </c>
      <c r="H113" s="0" t="n">
        <f aca="false">A113</f>
        <v>1988</v>
      </c>
      <c r="K113" s="0" t="n">
        <f aca="false">D113/$K$102</f>
        <v>0.779631533169921</v>
      </c>
      <c r="L113" s="0" t="n">
        <f aca="false">J14/$L$102</f>
        <v>0.813489073097212</v>
      </c>
    </row>
    <row r="114" customFormat="false" ht="12.75" hidden="false" customHeight="false" outlineLevel="0" collapsed="false">
      <c r="A114" s="0" t="n">
        <f aca="false">'W-SKJ2022'!A67</f>
        <v>1989</v>
      </c>
      <c r="D114" s="0" t="n">
        <f aca="false">'W-SKJ2022'!D67</f>
        <v>0.802564669467168</v>
      </c>
      <c r="E114" s="0" t="n">
        <f aca="false">'W-SKJ2022'!E67</f>
        <v>0.489251732644191</v>
      </c>
      <c r="H114" s="0" t="n">
        <f aca="false">A114</f>
        <v>1989</v>
      </c>
      <c r="K114" s="0" t="n">
        <f aca="false">D114/$K$102</f>
        <v>0.887166917055428</v>
      </c>
      <c r="L114" s="0" t="n">
        <f aca="false">J15/$L$102</f>
        <v>1.14977392614921</v>
      </c>
    </row>
    <row r="115" customFormat="false" ht="12.75" hidden="false" customHeight="false" outlineLevel="0" collapsed="false">
      <c r="A115" s="0" t="n">
        <f aca="false">'W-SKJ2022'!A68</f>
        <v>1990</v>
      </c>
      <c r="D115" s="0" t="n">
        <f aca="false">'W-SKJ2022'!D68</f>
        <v>0.836612867565775</v>
      </c>
      <c r="E115" s="0" t="n">
        <f aca="false">'W-SKJ2022'!E68</f>
        <v>0.389404440267826</v>
      </c>
      <c r="H115" s="0" t="n">
        <f aca="false">A115</f>
        <v>1990</v>
      </c>
      <c r="K115" s="0" t="n">
        <f aca="false">D115/$K$102</f>
        <v>0.924804301415355</v>
      </c>
      <c r="L115" s="0" t="n">
        <f aca="false">J16/$L$102</f>
        <v>0.983232856066315</v>
      </c>
    </row>
    <row r="116" customFormat="false" ht="12.75" hidden="false" customHeight="false" outlineLevel="0" collapsed="false">
      <c r="A116" s="0" t="n">
        <f aca="false">'W-SKJ2022'!A69</f>
        <v>1991</v>
      </c>
      <c r="D116" s="0" t="n">
        <f aca="false">'W-SKJ2022'!D69</f>
        <v>1.02387795710811</v>
      </c>
      <c r="E116" s="0" t="n">
        <f aca="false">'W-SKJ2022'!E69</f>
        <v>0.389991777281804</v>
      </c>
      <c r="H116" s="0" t="n">
        <f aca="false">A116</f>
        <v>1991</v>
      </c>
      <c r="K116" s="0" t="n">
        <f aca="false">D116/$K$102</f>
        <v>1.13180991539496</v>
      </c>
      <c r="L116" s="0" t="n">
        <f aca="false">J17/$L$102</f>
        <v>1.20101733232856</v>
      </c>
    </row>
    <row r="117" customFormat="false" ht="12.75" hidden="false" customHeight="false" outlineLevel="0" collapsed="false">
      <c r="A117" s="0" t="n">
        <f aca="false">'W-SKJ2022'!A70</f>
        <v>1992</v>
      </c>
      <c r="D117" s="0" t="n">
        <f aca="false">'W-SKJ2022'!D70</f>
        <v>0.897413221313287</v>
      </c>
      <c r="E117" s="0" t="n">
        <f aca="false">'W-SKJ2022'!E70</f>
        <v>0.27252437448608</v>
      </c>
      <c r="H117" s="0" t="n">
        <f aca="false">A117</f>
        <v>1992</v>
      </c>
      <c r="K117" s="0" t="n">
        <f aca="false">D117/$K$102</f>
        <v>0.992013916343797</v>
      </c>
      <c r="L117" s="0" t="n">
        <f aca="false">J18/$L$102</f>
        <v>0.996043707611153</v>
      </c>
    </row>
    <row r="118" customFormat="false" ht="12.75" hidden="false" customHeight="false" outlineLevel="0" collapsed="false">
      <c r="A118" s="0" t="n">
        <f aca="false">'W-SKJ2022'!A71</f>
        <v>1993</v>
      </c>
      <c r="D118" s="0" t="n">
        <f aca="false">'W-SKJ2022'!D71</f>
        <v>0.9582135750608</v>
      </c>
      <c r="E118" s="0" t="n">
        <f aca="false">'W-SKJ2022'!E71</f>
        <v>0.585575002936685</v>
      </c>
      <c r="F118" s="0" t="n">
        <f aca="false">'W-SKJ2022'!F71</f>
        <v>0.416909620991254</v>
      </c>
      <c r="H118" s="0" t="n">
        <f aca="false">A118</f>
        <v>1993</v>
      </c>
      <c r="K118" s="0" t="n">
        <f aca="false">D118/$K$102</f>
        <v>1.05922353127224</v>
      </c>
      <c r="L118" s="0" t="n">
        <f aca="false">J19/$L$102</f>
        <v>1.08892238131123</v>
      </c>
      <c r="M118" s="0" t="n">
        <f aca="false">F118/$M$102</f>
        <v>0.390139335476956</v>
      </c>
      <c r="N118" s="0" t="n">
        <f aca="false">H19/$N$102</f>
        <v>0.374384236453202</v>
      </c>
    </row>
    <row r="119" customFormat="false" ht="12.75" hidden="false" customHeight="false" outlineLevel="0" collapsed="false">
      <c r="A119" s="0" t="n">
        <f aca="false">'W-SKJ2022'!A72</f>
        <v>1994</v>
      </c>
      <c r="D119" s="0" t="n">
        <f aca="false">'W-SKJ2022'!D72</f>
        <v>0.853636966615078</v>
      </c>
      <c r="E119" s="0" t="n">
        <f aca="false">'W-SKJ2022'!E72</f>
        <v>0.492188417714084</v>
      </c>
      <c r="F119" s="0" t="n">
        <f aca="false">'W-SKJ2022'!F72</f>
        <v>0.694849368318756</v>
      </c>
      <c r="H119" s="0" t="n">
        <f aca="false">A119</f>
        <v>1994</v>
      </c>
      <c r="K119" s="0" t="n">
        <f aca="false">D119/$K$102</f>
        <v>0.943622993595319</v>
      </c>
      <c r="L119" s="0" t="n">
        <f aca="false">J20/$L$102</f>
        <v>0.931989449886963</v>
      </c>
      <c r="M119" s="0" t="n">
        <f aca="false">F119/$M$102</f>
        <v>0.650232225794927</v>
      </c>
      <c r="N119" s="0" t="n">
        <f aca="false">H20/$N$102</f>
        <v>0.600985221674877</v>
      </c>
    </row>
    <row r="120" customFormat="false" ht="12.75" hidden="false" customHeight="false" outlineLevel="0" collapsed="false">
      <c r="A120" s="0" t="n">
        <f aca="false">'W-SKJ2022'!A73</f>
        <v>1995</v>
      </c>
      <c r="D120" s="0" t="n">
        <f aca="false">'W-SKJ2022'!D73</f>
        <v>0.651779792173336</v>
      </c>
      <c r="E120" s="0" t="n">
        <f aca="false">'W-SKJ2022'!E73</f>
        <v>0.378245037002232</v>
      </c>
      <c r="F120" s="0" t="n">
        <f aca="false">'W-SKJ2022'!F73</f>
        <v>0.374149659863946</v>
      </c>
      <c r="H120" s="0" t="n">
        <f aca="false">A120</f>
        <v>1995</v>
      </c>
      <c r="K120" s="0" t="n">
        <f aca="false">D120/$K$102</f>
        <v>0.720487072032893</v>
      </c>
      <c r="L120" s="0" t="n">
        <f aca="false">J21/$L$102</f>
        <v>0.727015825169555</v>
      </c>
      <c r="M120" s="0" t="n">
        <f aca="false">F120/$M$102</f>
        <v>0.350125044658807</v>
      </c>
      <c r="N120" s="0" t="n">
        <f aca="false">H21/$N$102</f>
        <v>0.354679802955665</v>
      </c>
    </row>
    <row r="121" customFormat="false" ht="12.75" hidden="false" customHeight="false" outlineLevel="0" collapsed="false">
      <c r="A121" s="0" t="n">
        <f aca="false">'W-SKJ2022'!A74</f>
        <v>1996</v>
      </c>
      <c r="D121" s="0" t="n">
        <f aca="false">'W-SKJ2022'!D74</f>
        <v>0.90714127791289</v>
      </c>
      <c r="E121" s="0" t="n">
        <f aca="false">'W-SKJ2022'!E74</f>
        <v>0.295430518031246</v>
      </c>
      <c r="F121" s="0" t="n">
        <f aca="false">'W-SKJ2022'!F74</f>
        <v>1.45383867832847</v>
      </c>
      <c r="H121" s="0" t="n">
        <f aca="false">A121</f>
        <v>1996</v>
      </c>
      <c r="K121" s="0" t="n">
        <f aca="false">D121/$K$102</f>
        <v>1.00276745473235</v>
      </c>
      <c r="L121" s="0" t="n">
        <f aca="false">J22/$L$102</f>
        <v>1.06650339110776</v>
      </c>
      <c r="M121" s="0" t="n">
        <f aca="false">F121/$M$102</f>
        <v>1.36048588781708</v>
      </c>
      <c r="N121" s="0" t="n">
        <f aca="false">H22/$N$102</f>
        <v>1.36945812807882</v>
      </c>
    </row>
    <row r="122" customFormat="false" ht="12.75" hidden="false" customHeight="false" outlineLevel="0" collapsed="false">
      <c r="A122" s="0" t="n">
        <f aca="false">'W-SKJ2022'!A75</f>
        <v>1997</v>
      </c>
      <c r="D122" s="0" t="n">
        <f aca="false">'W-SKJ2022'!D75</f>
        <v>1.27437541454787</v>
      </c>
      <c r="E122" s="0" t="n">
        <f aca="false">'W-SKJ2022'!E75</f>
        <v>0.264888993304358</v>
      </c>
      <c r="F122" s="0" t="n">
        <f aca="false">'W-SKJ2022'!F75</f>
        <v>0.545189504373178</v>
      </c>
      <c r="H122" s="0" t="n">
        <f aca="false">A122</f>
        <v>1997</v>
      </c>
      <c r="K122" s="0" t="n">
        <f aca="false">D122/$K$102</f>
        <v>1.40871352890013</v>
      </c>
      <c r="L122" s="0" t="n">
        <f aca="false">J23/$L$102</f>
        <v>1.38677467972871</v>
      </c>
      <c r="M122" s="0" t="n">
        <f aca="false">F122/$M$102</f>
        <v>0.510182207931404</v>
      </c>
      <c r="N122" s="0" t="n">
        <f aca="false">H23/$N$102</f>
        <v>0.532019704433498</v>
      </c>
    </row>
    <row r="123" customFormat="false" ht="12.75" hidden="false" customHeight="false" outlineLevel="0" collapsed="false">
      <c r="A123" s="0" t="n">
        <f aca="false">'W-SKJ2022'!A76</f>
        <v>1998</v>
      </c>
      <c r="D123" s="0" t="n">
        <f aca="false">'W-SKJ2022'!D76</f>
        <v>1.31571965509618</v>
      </c>
      <c r="E123" s="0" t="n">
        <f aca="false">'W-SKJ2022'!E76</f>
        <v>0.439328086456009</v>
      </c>
      <c r="F123" s="0" t="n">
        <f aca="false">'W-SKJ2022'!F76</f>
        <v>2.31972789115646</v>
      </c>
      <c r="H123" s="0" t="n">
        <f aca="false">A123</f>
        <v>1998</v>
      </c>
      <c r="K123" s="0" t="n">
        <f aca="false">D123/$K$102</f>
        <v>1.45441606705147</v>
      </c>
      <c r="L123" s="0" t="n">
        <f aca="false">J24/$L$102</f>
        <v>1.38036925395629</v>
      </c>
      <c r="M123" s="0" t="n">
        <f aca="false">F123/$M$102</f>
        <v>2.1707752768846</v>
      </c>
      <c r="N123" s="0" t="n">
        <f aca="false">H24/$N$102</f>
        <v>2.28571428571429</v>
      </c>
    </row>
    <row r="124" customFormat="false" ht="12.75" hidden="false" customHeight="false" outlineLevel="0" collapsed="false">
      <c r="A124" s="0" t="n">
        <f aca="false">'W-SKJ2022'!A77</f>
        <v>1999</v>
      </c>
      <c r="D124" s="0" t="n">
        <f aca="false">'W-SKJ2022'!D77</f>
        <v>0.783108556267964</v>
      </c>
      <c r="E124" s="0" t="n">
        <f aca="false">'W-SKJ2022'!E77</f>
        <v>0.374133677904382</v>
      </c>
      <c r="F124" s="0" t="n">
        <f aca="false">'W-SKJ2022'!F77</f>
        <v>0.876579203109815</v>
      </c>
      <c r="H124" s="0" t="n">
        <f aca="false">A124</f>
        <v>1999</v>
      </c>
      <c r="K124" s="0" t="n">
        <f aca="false">D124/$K$102</f>
        <v>0.865659840278327</v>
      </c>
      <c r="L124" s="0" t="n">
        <f aca="false">J25/$L$102</f>
        <v>0.871137905048983</v>
      </c>
      <c r="M124" s="0" t="n">
        <f aca="false">F124/$M$102</f>
        <v>0.820292961772061</v>
      </c>
      <c r="N124" s="0" t="n">
        <f aca="false">H25/$N$102</f>
        <v>0.827586206896552</v>
      </c>
    </row>
    <row r="125" customFormat="false" ht="12.75" hidden="false" customHeight="false" outlineLevel="0" collapsed="false">
      <c r="A125" s="0" t="n">
        <f aca="false">'W-SKJ2022'!A78</f>
        <v>2000</v>
      </c>
      <c r="B125" s="0" t="n">
        <f aca="false">'W-SKJ2022'!B78</f>
        <v>1.3211323532093</v>
      </c>
      <c r="D125" s="0" t="n">
        <f aca="false">'W-SKJ2022'!D78</f>
        <v>1.06035816935662</v>
      </c>
      <c r="E125" s="0" t="n">
        <f aca="false">'W-SKJ2022'!E78</f>
        <v>0.478679666392576</v>
      </c>
      <c r="F125" s="0" t="n">
        <f aca="false">'W-SKJ2022'!F78</f>
        <v>0.93002915451895</v>
      </c>
      <c r="H125" s="0" t="n">
        <f aca="false">A125</f>
        <v>2000</v>
      </c>
      <c r="I125" s="0" t="n">
        <f aca="false">B125/I$102</f>
        <v>1.21379539624329</v>
      </c>
      <c r="J125" s="0" t="n">
        <f aca="false">B26/J$102</f>
        <v>1.13406103809312</v>
      </c>
      <c r="K125" s="0" t="n">
        <f aca="false">D125/$K$102</f>
        <v>1.17213568435202</v>
      </c>
      <c r="L125" s="0" t="n">
        <f aca="false">J26/$L$102</f>
        <v>1.06650339110776</v>
      </c>
      <c r="M125" s="0" t="n">
        <f aca="false">F125/$M$102</f>
        <v>0.870310825294748</v>
      </c>
      <c r="N125" s="0" t="n">
        <f aca="false">H26/$N$102</f>
        <v>0.896551724137931</v>
      </c>
    </row>
    <row r="126" customFormat="false" ht="12.75" hidden="false" customHeight="false" outlineLevel="0" collapsed="false">
      <c r="A126" s="0" t="n">
        <f aca="false">'W-SKJ2022'!A79</f>
        <v>2001</v>
      </c>
      <c r="B126" s="0" t="n">
        <f aca="false">'W-SKJ2022'!B79</f>
        <v>1.16788988562296</v>
      </c>
      <c r="D126" s="0" t="n">
        <f aca="false">'W-SKJ2022'!D79</f>
        <v>1.00198982975901</v>
      </c>
      <c r="E126" s="0" t="n">
        <f aca="false">'W-SKJ2022'!E79</f>
        <v>0.573240925643134</v>
      </c>
      <c r="F126" s="0" t="n">
        <f aca="false">'W-SKJ2022'!F79</f>
        <v>1.33624878522838</v>
      </c>
      <c r="H126" s="0" t="n">
        <f aca="false">A126</f>
        <v>2001</v>
      </c>
      <c r="I126" s="0" t="n">
        <f aca="false">B126/I$102</f>
        <v>1.07300329376135</v>
      </c>
      <c r="J126" s="0" t="n">
        <f aca="false">B27/J$102</f>
        <v>0.924303853865003</v>
      </c>
      <c r="K126" s="0" t="n">
        <f aca="false">D126/$K$102</f>
        <v>1.10761445402072</v>
      </c>
      <c r="L126" s="0" t="n">
        <f aca="false">J27/$L$102</f>
        <v>1.05048982667671</v>
      </c>
      <c r="M126" s="0" t="n">
        <f aca="false">F126/$M$102</f>
        <v>1.25044658806717</v>
      </c>
      <c r="N126" s="0" t="n">
        <f aca="false">H27/$N$102</f>
        <v>1.2807881773399</v>
      </c>
    </row>
    <row r="127" customFormat="false" ht="12.75" hidden="false" customHeight="false" outlineLevel="0" collapsed="false">
      <c r="A127" s="0" t="n">
        <f aca="false">'W-SKJ2022'!A80</f>
        <v>2002</v>
      </c>
      <c r="B127" s="0" t="n">
        <f aca="false">'W-SKJ2022'!B80</f>
        <v>1.11067556588124</v>
      </c>
      <c r="D127" s="0" t="n">
        <f aca="false">'W-SKJ2022'!D80</f>
        <v>1.19898297590095</v>
      </c>
      <c r="E127" s="0" t="n">
        <f aca="false">'W-SKJ2022'!E80</f>
        <v>0.443439445553859</v>
      </c>
      <c r="F127" s="0" t="n">
        <f aca="false">'W-SKJ2022'!F80</f>
        <v>0.32069970845481</v>
      </c>
      <c r="H127" s="0" t="n">
        <f aca="false">A127</f>
        <v>2002</v>
      </c>
      <c r="I127" s="0" t="n">
        <f aca="false">B127/I$102</f>
        <v>1.02043741893965</v>
      </c>
      <c r="J127" s="0" t="n">
        <f aca="false">B28/J$102</f>
        <v>0.896858988638895</v>
      </c>
      <c r="K127" s="0" t="n">
        <f aca="false">D127/$K$102</f>
        <v>1.32537360638887</v>
      </c>
      <c r="L127" s="0" t="n">
        <f aca="false">J28/$L$102</f>
        <v>1.13376036171816</v>
      </c>
      <c r="M127" s="0" t="n">
        <f aca="false">F127/$M$102</f>
        <v>0.30010718113612</v>
      </c>
      <c r="N127" s="0" t="n">
        <f aca="false">H28/$N$102</f>
        <v>0.295566502463054</v>
      </c>
    </row>
    <row r="128" customFormat="false" ht="12.75" hidden="false" customHeight="false" outlineLevel="0" collapsed="false">
      <c r="A128" s="0" t="n">
        <f aca="false">'W-SKJ2022'!A81</f>
        <v>2003</v>
      </c>
      <c r="B128" s="0" t="n">
        <f aca="false">'W-SKJ2022'!B81</f>
        <v>0.836427863387885</v>
      </c>
      <c r="D128" s="0" t="n">
        <f aca="false">'W-SKJ2022'!D81</f>
        <v>0.865797037364581</v>
      </c>
      <c r="E128" s="0" t="n">
        <f aca="false">'W-SKJ2022'!E81</f>
        <v>0.692470339480794</v>
      </c>
      <c r="F128" s="0" t="n">
        <f aca="false">'W-SKJ2022'!F81</f>
        <v>1.19727891156463</v>
      </c>
      <c r="H128" s="0" t="n">
        <f aca="false">A128</f>
        <v>2003</v>
      </c>
      <c r="I128" s="0" t="n">
        <f aca="false">B128/I$102</f>
        <v>0.768471294646277</v>
      </c>
      <c r="J128" s="0" t="n">
        <f aca="false">B29/J$102</f>
        <v>0.73120962352417</v>
      </c>
      <c r="K128" s="0" t="n">
        <f aca="false">D128/$K$102</f>
        <v>0.957064916581007</v>
      </c>
      <c r="L128" s="0" t="n">
        <f aca="false">J29/$L$102</f>
        <v>0.858327053504145</v>
      </c>
      <c r="M128" s="0" t="n">
        <f aca="false">F128/$M$102</f>
        <v>1.12040014290818</v>
      </c>
      <c r="N128" s="0" t="n">
        <f aca="false">H29/$N$102</f>
        <v>1.14285714285714</v>
      </c>
    </row>
    <row r="129" customFormat="false" ht="12.75" hidden="false" customHeight="false" outlineLevel="0" collapsed="false">
      <c r="A129" s="0" t="n">
        <f aca="false">'W-SKJ2022'!A82</f>
        <v>2004</v>
      </c>
      <c r="B129" s="0" t="n">
        <f aca="false">'W-SKJ2022'!B82</f>
        <v>1.01817981049001</v>
      </c>
      <c r="D129" s="0" t="n">
        <f aca="false">'W-SKJ2022'!D82</f>
        <v>0.826884810966173</v>
      </c>
      <c r="E129" s="0" t="n">
        <f aca="false">'W-SKJ2022'!E82</f>
        <v>0.950311288617409</v>
      </c>
      <c r="F129" s="0" t="n">
        <f aca="false">'W-SKJ2022'!F82</f>
        <v>1.52866861030126</v>
      </c>
      <c r="H129" s="0" t="n">
        <f aca="false">A129</f>
        <v>2004</v>
      </c>
      <c r="I129" s="0" t="n">
        <f aca="false">B129/I$102</f>
        <v>0.935456590339704</v>
      </c>
      <c r="J129" s="0" t="n">
        <f aca="false">B30/J$102</f>
        <v>0.884116729783916</v>
      </c>
      <c r="K129" s="0" t="n">
        <f aca="false">D129/$K$102</f>
        <v>0.914050763026805</v>
      </c>
      <c r="L129" s="0" t="n">
        <f aca="false">J30/$L$102</f>
        <v>0.775056518462698</v>
      </c>
      <c r="M129" s="0" t="n">
        <f aca="false">F129/$M$102</f>
        <v>1.43051089674884</v>
      </c>
      <c r="N129" s="0" t="n">
        <f aca="false">H30/$N$102</f>
        <v>1.42857142857143</v>
      </c>
    </row>
    <row r="130" customFormat="false" ht="12.75" hidden="false" customHeight="false" outlineLevel="0" collapsed="false">
      <c r="A130" s="0" t="n">
        <f aca="false">'W-SKJ2022'!A83</f>
        <v>2005</v>
      </c>
      <c r="B130" s="0" t="n">
        <f aca="false">'W-SKJ2022'!B83</f>
        <v>1.11986352356726</v>
      </c>
      <c r="D130" s="0" t="n">
        <f aca="false">'W-SKJ2022'!D83</f>
        <v>0.773380499668362</v>
      </c>
      <c r="E130" s="0" t="n">
        <f aca="false">'W-SKJ2022'!E83</f>
        <v>0.403500528603313</v>
      </c>
      <c r="F130" s="0" t="n">
        <f aca="false">'W-SKJ2022'!F83</f>
        <v>1.4645286686103</v>
      </c>
      <c r="H130" s="0" t="n">
        <f aca="false">A130</f>
        <v>2005</v>
      </c>
      <c r="I130" s="0" t="n">
        <f aca="false">B130/I$102</f>
        <v>1.02887889016173</v>
      </c>
      <c r="J130" s="0" t="n">
        <f aca="false">B31/J$102</f>
        <v>1.01447983960793</v>
      </c>
      <c r="K130" s="0" t="n">
        <f aca="false">D130/$K$102</f>
        <v>0.854906301889776</v>
      </c>
      <c r="L130" s="0" t="n">
        <f aca="false">J31/$L$102</f>
        <v>0.781461944235117</v>
      </c>
      <c r="M130" s="0" t="n">
        <f aca="false">F130/$M$102</f>
        <v>1.37048946052162</v>
      </c>
      <c r="N130" s="0" t="n">
        <f aca="false">H31/$N$102</f>
        <v>1.39901477832512</v>
      </c>
    </row>
    <row r="131" customFormat="false" ht="12.75" hidden="false" customHeight="false" outlineLevel="0" collapsed="false">
      <c r="A131" s="0" t="n">
        <f aca="false">'W-SKJ2022'!A84</f>
        <v>2006</v>
      </c>
      <c r="B131" s="0" t="n">
        <f aca="false">'W-SKJ2022'!B84</f>
        <v>1.42598642559096</v>
      </c>
      <c r="D131" s="0" t="n">
        <f aca="false">'W-SKJ2022'!D84</f>
        <v>0.590979438425824</v>
      </c>
      <c r="E131" s="0" t="n">
        <f aca="false">'W-SKJ2022'!E84</f>
        <v>0.520380594385058</v>
      </c>
      <c r="F131" s="0" t="n">
        <f aca="false">'W-SKJ2022'!F84</f>
        <v>2.11661807580175</v>
      </c>
      <c r="H131" s="0" t="n">
        <f aca="false">A131</f>
        <v>2006</v>
      </c>
      <c r="I131" s="0" t="n">
        <f aca="false">B131/I$102</f>
        <v>1.31013047578704</v>
      </c>
      <c r="J131" s="0" t="n">
        <f aca="false">B32/J$102</f>
        <v>1.21149476498107</v>
      </c>
      <c r="K131" s="0" t="n">
        <f aca="false">D131/$K$102</f>
        <v>0.653277457104452</v>
      </c>
      <c r="L131" s="0" t="n">
        <f aca="false">J32/$L$102</f>
        <v>0.560474755086662</v>
      </c>
      <c r="M131" s="0" t="n">
        <f aca="false">F131/$M$102</f>
        <v>1.98070739549839</v>
      </c>
      <c r="N131" s="0" t="n">
        <f aca="false">H32/$N$102</f>
        <v>1.96059113300493</v>
      </c>
    </row>
    <row r="132" customFormat="false" ht="12.75" hidden="false" customHeight="false" outlineLevel="0" collapsed="false">
      <c r="A132" s="0" t="n">
        <f aca="false">'W-SKJ2022'!A85</f>
        <v>2007</v>
      </c>
      <c r="B132" s="0" t="n">
        <f aca="false">'W-SKJ2022'!B85</f>
        <v>1.47527044151424</v>
      </c>
      <c r="D132" s="0" t="n">
        <f aca="false">'W-SKJ2022'!D85</f>
        <v>0.396418306433783</v>
      </c>
      <c r="E132" s="0" t="n">
        <f aca="false">'W-SKJ2022'!E85</f>
        <v>0.556208152237754</v>
      </c>
      <c r="F132" s="0" t="n">
        <f aca="false">'W-SKJ2022'!F85</f>
        <v>1.15451895043732</v>
      </c>
      <c r="H132" s="0" t="n">
        <f aca="false">A132</f>
        <v>2007</v>
      </c>
      <c r="I132" s="0" t="n">
        <f aca="false">B132/I$102</f>
        <v>1.35541035368173</v>
      </c>
      <c r="J132" s="0" t="n">
        <f aca="false">B33/J$102</f>
        <v>1.22717754511027</v>
      </c>
      <c r="K132" s="0" t="n">
        <f aca="false">D132/$K$102</f>
        <v>0.438206689333439</v>
      </c>
      <c r="L132" s="0" t="n">
        <f aca="false">J33/$L$102</f>
        <v>0.416352675207234</v>
      </c>
      <c r="M132" s="0" t="n">
        <f aca="false">F132/$M$102</f>
        <v>1.08038585209003</v>
      </c>
      <c r="N132" s="0" t="n">
        <f aca="false">H33/$N$102</f>
        <v>1.08374384236453</v>
      </c>
    </row>
    <row r="133" customFormat="false" ht="12.75" hidden="false" customHeight="false" outlineLevel="0" collapsed="false">
      <c r="A133" s="0" t="n">
        <f aca="false">'W-SKJ2022'!A86</f>
        <v>2008</v>
      </c>
      <c r="B133" s="0" t="n">
        <f aca="false">'W-SKJ2022'!B86</f>
        <v>1.41523626163609</v>
      </c>
      <c r="D133" s="0" t="n">
        <f aca="false">'W-SKJ2022'!D86</f>
        <v>0.552067212027415</v>
      </c>
      <c r="E133" s="0" t="n">
        <f aca="false">'W-SKJ2022'!E86</f>
        <v>0.562668859391519</v>
      </c>
      <c r="F133" s="0" t="n">
        <f aca="false">'W-SKJ2022'!F86</f>
        <v>1.00485908649174</v>
      </c>
      <c r="H133" s="0" t="n">
        <f aca="false">A133</f>
        <v>2008</v>
      </c>
      <c r="I133" s="0" t="n">
        <f aca="false">B133/I$102</f>
        <v>1.30025372158782</v>
      </c>
      <c r="J133" s="0" t="n">
        <f aca="false">B34/J$102</f>
        <v>1.22619737135219</v>
      </c>
      <c r="K133" s="0" t="n">
        <f aca="false">D133/$K$102</f>
        <v>0.610263303550249</v>
      </c>
      <c r="L133" s="0" t="n">
        <f aca="false">J34/$L$102</f>
        <v>0.592501883948757</v>
      </c>
      <c r="M133" s="0" t="n">
        <f aca="false">F133/$M$102</f>
        <v>0.94033583422651</v>
      </c>
      <c r="N133" s="0" t="n">
        <f aca="false">H34/$N$102</f>
        <v>0.955665024630542</v>
      </c>
    </row>
    <row r="134" customFormat="false" ht="12.75" hidden="false" customHeight="false" outlineLevel="0" collapsed="false">
      <c r="A134" s="0" t="n">
        <f aca="false">'W-SKJ2022'!A87</f>
        <v>2009</v>
      </c>
      <c r="B134" s="0" t="n">
        <f aca="false">'W-SKJ2022'!B87</f>
        <v>1.41854783730706</v>
      </c>
      <c r="D134" s="0" t="n">
        <f aca="false">'W-SKJ2022'!D87</f>
        <v>0.661507848772938</v>
      </c>
      <c r="E134" s="0" t="n">
        <f aca="false">'W-SKJ2022'!E87</f>
        <v>0.701867731704452</v>
      </c>
      <c r="F134" s="0" t="n">
        <f aca="false">'W-SKJ2022'!F87</f>
        <v>1.1865889212828</v>
      </c>
      <c r="H134" s="0" t="n">
        <f aca="false">A134</f>
        <v>2009</v>
      </c>
      <c r="I134" s="0" t="n">
        <f aca="false">B134/I$102</f>
        <v>1.30329624438576</v>
      </c>
      <c r="J134" s="0" t="n">
        <f aca="false">B35/J$102</f>
        <v>1.21737580752952</v>
      </c>
      <c r="K134" s="0" t="n">
        <f aca="false">D134/$K$102</f>
        <v>0.731240610421444</v>
      </c>
      <c r="L134" s="0" t="n">
        <f aca="false">J35/$L$102</f>
        <v>0.63733986435569</v>
      </c>
      <c r="M134" s="0" t="n">
        <f aca="false">F134/$M$102</f>
        <v>1.11039657020364</v>
      </c>
      <c r="N134" s="0" t="n">
        <f aca="false">H35/$N$102</f>
        <v>1.12315270935961</v>
      </c>
    </row>
    <row r="135" customFormat="false" ht="12.75" hidden="false" customHeight="false" outlineLevel="0" collapsed="false">
      <c r="A135" s="0" t="n">
        <f aca="false">'W-SKJ2022'!A88</f>
        <v>2010</v>
      </c>
      <c r="B135" s="0" t="n">
        <f aca="false">'W-SKJ2022'!B88</f>
        <v>1.17155771678157</v>
      </c>
      <c r="C135" s="0" t="n">
        <f aca="false">'W-SKJ2022'!C88</f>
        <v>0.0945758102712352</v>
      </c>
      <c r="D135" s="0" t="n">
        <f aca="false">'W-SKJ2022'!D88</f>
        <v>0.817156754366571</v>
      </c>
      <c r="E135" s="0" t="n">
        <f aca="false">'W-SKJ2022'!E88</f>
        <v>0.950311288617409</v>
      </c>
      <c r="F135" s="0" t="n">
        <f aca="false">'W-SKJ2022'!F88</f>
        <v>0.705539358600583</v>
      </c>
      <c r="H135" s="0" t="n">
        <f aca="false">A135</f>
        <v>2010</v>
      </c>
      <c r="I135" s="0" t="n">
        <f aca="false">B135/I$102</f>
        <v>1.07637312764945</v>
      </c>
      <c r="J135" s="0" t="n">
        <f aca="false">B36/J$102</f>
        <v>1.11151704165738</v>
      </c>
      <c r="K135" s="0" t="n">
        <f aca="false">D135/$K$102</f>
        <v>0.903297224638254</v>
      </c>
      <c r="L135" s="0" t="n">
        <f aca="false">J36/$L$102</f>
        <v>0.723813112283346</v>
      </c>
      <c r="M135" s="0" t="n">
        <f aca="false">F135/$M$102</f>
        <v>0.660235798499464</v>
      </c>
      <c r="N135" s="0" t="n">
        <f aca="false">H36/$N$102</f>
        <v>0.679802955665025</v>
      </c>
    </row>
    <row r="136" customFormat="false" ht="12.75" hidden="false" customHeight="false" outlineLevel="0" collapsed="false">
      <c r="A136" s="0" t="n">
        <f aca="false">'W-SKJ2022'!A89</f>
        <v>2011</v>
      </c>
      <c r="B136" s="0" t="n">
        <f aca="false">'W-SKJ2022'!B89</f>
        <v>1.65992987205153</v>
      </c>
      <c r="C136" s="0" t="n">
        <f aca="false">'W-SKJ2022'!C89</f>
        <v>0.290240077606092</v>
      </c>
      <c r="D136" s="0" t="n">
        <f aca="false">'W-SKJ2022'!D89</f>
        <v>0.705284103471147</v>
      </c>
      <c r="E136" s="0" t="n">
        <f aca="false">'W-SKJ2022'!E89</f>
        <v>1.05896863620345</v>
      </c>
      <c r="F136" s="0" t="n">
        <f aca="false">'W-SKJ2022'!F89</f>
        <v>2.19144800777454</v>
      </c>
      <c r="H136" s="0" t="n">
        <f aca="false">A136</f>
        <v>2011</v>
      </c>
      <c r="I136" s="0" t="n">
        <f aca="false">B136/I$102</f>
        <v>1.52506691088783</v>
      </c>
      <c r="J136" s="0" t="n">
        <f aca="false">B37/J$102</f>
        <v>1.57709957674315</v>
      </c>
      <c r="K136" s="0" t="n">
        <f aca="false">D136/$K$102</f>
        <v>0.779631533169921</v>
      </c>
      <c r="L136" s="0" t="n">
        <f aca="false">J37/$L$102</f>
        <v>0.755840241145441</v>
      </c>
      <c r="M136" s="0" t="n">
        <f aca="false">F136/$M$102</f>
        <v>2.05073240443015</v>
      </c>
      <c r="N136" s="0" t="n">
        <f aca="false">H37/$N$102</f>
        <v>2.04926108374384</v>
      </c>
    </row>
    <row r="137" customFormat="false" ht="12.75" hidden="false" customHeight="false" outlineLevel="0" collapsed="false">
      <c r="A137" s="0" t="n">
        <f aca="false">'W-SKJ2022'!A90</f>
        <v>2012</v>
      </c>
      <c r="B137" s="0" t="n">
        <f aca="false">'W-SKJ2022'!B90</f>
        <v>2.01752701547123</v>
      </c>
      <c r="C137" s="0" t="n">
        <f aca="false">'W-SKJ2022'!C90</f>
        <v>0.239329254777713</v>
      </c>
      <c r="D137" s="0" t="n">
        <f aca="false">'W-SKJ2022'!D90</f>
        <v>0.71987618837055</v>
      </c>
      <c r="E137" s="0" t="n">
        <f aca="false">'W-SKJ2022'!E90</f>
        <v>0.578526958768942</v>
      </c>
      <c r="F137" s="0" t="n">
        <f aca="false">'W-SKJ2022'!F90</f>
        <v>1.56073858114674</v>
      </c>
      <c r="H137" s="0" t="n">
        <f aca="false">A137</f>
        <v>2012</v>
      </c>
      <c r="I137" s="0" t="n">
        <f aca="false">B137/I$102</f>
        <v>1.85361065242757</v>
      </c>
      <c r="J137" s="0" t="n">
        <f aca="false">B38/J$102</f>
        <v>1.92114056582758</v>
      </c>
      <c r="K137" s="0" t="n">
        <f aca="false">D137/$K$102</f>
        <v>0.795761840752748</v>
      </c>
      <c r="L137" s="0" t="n">
        <f aca="false">J38/$L$102</f>
        <v>0.842313489073097</v>
      </c>
      <c r="M137" s="0" t="n">
        <f aca="false">F137/$M$102</f>
        <v>1.46052161486245</v>
      </c>
      <c r="N137" s="0" t="n">
        <f aca="false">H38/$N$102</f>
        <v>1.37931034482759</v>
      </c>
    </row>
    <row r="138" customFormat="false" ht="12.75" hidden="false" customHeight="false" outlineLevel="0" collapsed="false">
      <c r="A138" s="0" t="n">
        <f aca="false">'W-SKJ2022'!A91</f>
        <v>2013</v>
      </c>
      <c r="B138" s="0" t="n">
        <f aca="false">'W-SKJ2022'!B91</f>
        <v>1.26976763022177</v>
      </c>
      <c r="C138" s="0" t="n">
        <f aca="false">'W-SKJ2022'!C91</f>
        <v>0.402927065048472</v>
      </c>
      <c r="D138" s="0" t="n">
        <f aca="false">'W-SKJ2022'!D91</f>
        <v>0.9582135750608</v>
      </c>
      <c r="E138" s="0" t="n">
        <f aca="false">'W-SKJ2022'!E91</f>
        <v>1.32092094443792</v>
      </c>
      <c r="F138" s="0" t="n">
        <f aca="false">'W-SKJ2022'!F91</f>
        <v>0.652089407191448</v>
      </c>
      <c r="H138" s="0" t="n">
        <f aca="false">A138</f>
        <v>2013</v>
      </c>
      <c r="I138" s="0" t="n">
        <f aca="false">B138/I$102</f>
        <v>1.166603860785</v>
      </c>
      <c r="J138" s="0" t="n">
        <f aca="false">B39/J$102</f>
        <v>1.27128536422366</v>
      </c>
      <c r="K138" s="0" t="n">
        <f aca="false">D138/$K$102</f>
        <v>1.05922353127224</v>
      </c>
      <c r="L138" s="0" t="n">
        <f aca="false">J39/$L$102</f>
        <v>1.2138281838734</v>
      </c>
      <c r="M138" s="0" t="n">
        <f aca="false">F138/$M$102</f>
        <v>0.610217934976778</v>
      </c>
      <c r="N138" s="0" t="n">
        <f aca="false">H39/$N$102</f>
        <v>0.600985221674877</v>
      </c>
    </row>
    <row r="139" customFormat="false" ht="12.75" hidden="false" customHeight="false" outlineLevel="0" collapsed="false">
      <c r="A139" s="0" t="n">
        <f aca="false">'W-SKJ2022'!A92</f>
        <v>2014</v>
      </c>
      <c r="B139" s="0" t="n">
        <f aca="false">'W-SKJ2022'!B92</f>
        <v>0.998491142484534</v>
      </c>
      <c r="C139" s="0" t="n">
        <f aca="false">'W-SKJ2022'!C92</f>
        <v>1.06251171497768</v>
      </c>
      <c r="D139" s="0" t="n">
        <f aca="false">'W-SKJ2022'!D92</f>
        <v>0.975237674110104</v>
      </c>
      <c r="E139" s="0" t="n">
        <f aca="false">'W-SKJ2022'!E92</f>
        <v>0.967931399036767</v>
      </c>
      <c r="F139" s="0" t="n">
        <f aca="false">'W-SKJ2022'!F92</f>
        <v>0.620019436345967</v>
      </c>
      <c r="H139" s="0" t="n">
        <f aca="false">A139</f>
        <v>2014</v>
      </c>
      <c r="I139" s="0" t="n">
        <f aca="false">B139/I$102</f>
        <v>0.917367551398866</v>
      </c>
      <c r="J139" s="0" t="n">
        <f aca="false">B40/J$102</f>
        <v>1.01153931833371</v>
      </c>
      <c r="K139" s="0" t="n">
        <f aca="false">D139/$K$102</f>
        <v>1.0780422234522</v>
      </c>
      <c r="L139" s="0" t="n">
        <f aca="false">J40/$L$102</f>
        <v>1.0440844009043</v>
      </c>
      <c r="M139" s="0" t="n">
        <f aca="false">F139/$M$102</f>
        <v>0.580207216863165</v>
      </c>
      <c r="N139" s="0" t="n">
        <f aca="false">H40/$N$102</f>
        <v>0.561576354679803</v>
      </c>
    </row>
    <row r="140" customFormat="false" ht="12.75" hidden="false" customHeight="false" outlineLevel="0" collapsed="false">
      <c r="A140" s="0" t="n">
        <f aca="false">'W-SKJ2022'!A93</f>
        <v>2015</v>
      </c>
      <c r="B140" s="0" t="n">
        <f aca="false">'W-SKJ2022'!B93</f>
        <v>0.891240202325439</v>
      </c>
      <c r="C140" s="0" t="n">
        <f aca="false">'W-SKJ2022'!C93</f>
        <v>0.645450697394171</v>
      </c>
      <c r="D140" s="0" t="n">
        <f aca="false">'W-SKJ2022'!D93</f>
        <v>1.4592084899403</v>
      </c>
      <c r="E140" s="0" t="n">
        <f aca="false">'W-SKJ2022'!E93</f>
        <v>1.11594032655938</v>
      </c>
      <c r="F140" s="0" t="n">
        <f aca="false">'W-SKJ2022'!F93</f>
        <v>0.887269193391642</v>
      </c>
      <c r="H140" s="0" t="n">
        <f aca="false">A140</f>
        <v>2015</v>
      </c>
      <c r="I140" s="0" t="n">
        <f aca="false">B140/I$102</f>
        <v>0.818830340428566</v>
      </c>
      <c r="J140" s="0" t="n">
        <f aca="false">B41/J$102</f>
        <v>0.9125417687681</v>
      </c>
      <c r="K140" s="0" t="n">
        <f aca="false">D140/$K$102</f>
        <v>1.6130307582826</v>
      </c>
      <c r="L140" s="0" t="n">
        <f aca="false">J41/$L$102</f>
        <v>1.70704596834966</v>
      </c>
      <c r="M140" s="0" t="n">
        <f aca="false">F140/$M$102</f>
        <v>0.830296534476599</v>
      </c>
      <c r="N140" s="0" t="n">
        <f aca="false">H41/$N$102</f>
        <v>0.817733990147783</v>
      </c>
    </row>
    <row r="141" customFormat="false" ht="12.75" hidden="false" customHeight="false" outlineLevel="0" collapsed="false">
      <c r="A141" s="0" t="n">
        <f aca="false">'W-SKJ2022'!A94</f>
        <v>2016</v>
      </c>
      <c r="B141" s="0" t="n">
        <f aca="false">'W-SKJ2022'!B94</f>
        <v>0.674929822814861</v>
      </c>
      <c r="C141" s="0" t="n">
        <f aca="false">'W-SKJ2022'!C94</f>
        <v>0.455852517363246</v>
      </c>
      <c r="D141" s="0" t="n">
        <f aca="false">'W-SKJ2022'!D94</f>
        <v>1.25735131549856</v>
      </c>
      <c r="E141" s="0" t="n">
        <f aca="false">'W-SKJ2022'!E94</f>
        <v>1.1317984259368</v>
      </c>
      <c r="F141" s="0" t="n">
        <f aca="false">'W-SKJ2022'!F94</f>
        <v>1.43245869776482</v>
      </c>
      <c r="H141" s="0" t="n">
        <f aca="false">A141</f>
        <v>2016</v>
      </c>
      <c r="I141" s="0" t="n">
        <f aca="false">B141/I$102</f>
        <v>0.620094352946481</v>
      </c>
      <c r="J141" s="0" t="n">
        <f aca="false">B42/J$102</f>
        <v>0.742971708621074</v>
      </c>
      <c r="K141" s="0" t="n">
        <f aca="false">D141/$K$102</f>
        <v>1.38989483672017</v>
      </c>
      <c r="L141" s="0" t="n">
        <f aca="false">J42/$L$102</f>
        <v>1.45723436322532</v>
      </c>
      <c r="M141" s="0" t="n">
        <f aca="false">F141/$M$102</f>
        <v>1.340478742408</v>
      </c>
      <c r="N141" s="0" t="n">
        <f aca="false">H42/$N$102</f>
        <v>1.30049261083744</v>
      </c>
    </row>
    <row r="142" customFormat="false" ht="12.75" hidden="false" customHeight="false" outlineLevel="0" collapsed="false">
      <c r="A142" s="0" t="n">
        <f aca="false">'W-SKJ2022'!A95</f>
        <v>2017</v>
      </c>
      <c r="B142" s="0" t="n">
        <f aca="false">'W-SKJ2022'!B95</f>
        <v>0.480713013992948</v>
      </c>
      <c r="C142" s="0" t="n">
        <f aca="false">'W-SKJ2022'!C95</f>
        <v>2.1121725888029</v>
      </c>
      <c r="D142" s="0" t="n">
        <f aca="false">'W-SKJ2022'!D95</f>
        <v>1.09440636745523</v>
      </c>
      <c r="E142" s="0" t="n">
        <f aca="false">'W-SKJ2022'!E95</f>
        <v>1.39140138611535</v>
      </c>
      <c r="F142" s="0" t="n">
        <f aca="false">'W-SKJ2022'!F95</f>
        <v>0.93002915451895</v>
      </c>
      <c r="H142" s="0" t="n">
        <f aca="false">A142</f>
        <v>2017</v>
      </c>
      <c r="I142" s="0" t="n">
        <f aca="false">B142/I$102</f>
        <v>0.441656917932159</v>
      </c>
      <c r="J142" s="0" t="n">
        <f aca="false">B43/J$102</f>
        <v>0.594965471151704</v>
      </c>
      <c r="K142" s="0" t="n">
        <f aca="false">D142/$K$102</f>
        <v>1.20977306871195</v>
      </c>
      <c r="L142" s="0" t="n">
        <f aca="false">J43/$L$102</f>
        <v>1.32592313489073</v>
      </c>
      <c r="M142" s="0" t="n">
        <f aca="false">F142/$M$102</f>
        <v>0.870310825294748</v>
      </c>
      <c r="N142" s="0" t="n">
        <f aca="false">H43/$N$102</f>
        <v>0.847290640394089</v>
      </c>
    </row>
    <row r="143" customFormat="false" ht="12.75" hidden="false" customHeight="false" outlineLevel="0" collapsed="false">
      <c r="A143" s="0" t="n">
        <f aca="false">'W-SKJ2022'!A96</f>
        <v>2018</v>
      </c>
      <c r="B143" s="0" t="n">
        <f aca="false">'W-SKJ2022'!B96</f>
        <v>0.531217371496544</v>
      </c>
      <c r="C143" s="0" t="n">
        <f aca="false">'W-SKJ2022'!C96</f>
        <v>1.84171483742156</v>
      </c>
      <c r="D143" s="0" t="n">
        <f aca="false">'W-SKJ2022'!D96</f>
        <v>0.963077603360601</v>
      </c>
      <c r="E143" s="0" t="n">
        <f aca="false">'W-SKJ2022'!E96</f>
        <v>0.789380946787267</v>
      </c>
      <c r="F143" s="0" t="n">
        <f aca="false">'W-SKJ2022'!F96</f>
        <v>0.662779397473275</v>
      </c>
      <c r="H143" s="0" t="n">
        <f aca="false">A143</f>
        <v>2018</v>
      </c>
      <c r="I143" s="0" t="n">
        <f aca="false">B143/I$102</f>
        <v>0.488057989315488</v>
      </c>
      <c r="J143" s="0" t="n">
        <f aca="false">B44/J$102</f>
        <v>0.572421474715972</v>
      </c>
      <c r="K143" s="0" t="n">
        <f aca="false">D143/$K$102</f>
        <v>1.06460030046651</v>
      </c>
      <c r="L143" s="0" t="n">
        <f aca="false">J44/$L$102</f>
        <v>1.0440844009043</v>
      </c>
      <c r="M143" s="0" t="n">
        <f aca="false">F143/$M$102</f>
        <v>0.620221507681315</v>
      </c>
      <c r="N143" s="0" t="n">
        <f aca="false">H44/$N$102</f>
        <v>0.600985221674877</v>
      </c>
    </row>
    <row r="144" customFormat="false" ht="12.75" hidden="false" customHeight="false" outlineLevel="0" collapsed="false">
      <c r="A144" s="0" t="n">
        <f aca="false">'W-SKJ2022'!A97</f>
        <v>2019</v>
      </c>
      <c r="B144" s="0" t="n">
        <f aca="false">'W-SKJ2022'!B97</f>
        <v>0.565664813519788</v>
      </c>
      <c r="C144" s="0" t="n">
        <f aca="false">'W-SKJ2022'!C97</f>
        <v>2.14831462860241</v>
      </c>
      <c r="D144" s="0" t="n">
        <f aca="false">'W-SKJ2022'!D97</f>
        <v>1.09440636745523</v>
      </c>
      <c r="E144" s="0" t="n">
        <f aca="false">'W-SKJ2022'!E97</f>
        <v>0.694819687536709</v>
      </c>
      <c r="F144" s="0" t="n">
        <f aca="false">'W-SKJ2022'!F97</f>
        <v>0.897959183673469</v>
      </c>
      <c r="H144" s="0" t="n">
        <f aca="false">A144</f>
        <v>2019</v>
      </c>
      <c r="I144" s="0" t="n">
        <f aca="false">B144/I$102</f>
        <v>0.519706708263746</v>
      </c>
      <c r="J144" s="0" t="n">
        <f aca="false">B45/J$102</f>
        <v>0.462642013811539</v>
      </c>
      <c r="K144" s="0" t="n">
        <f aca="false">D144/$K$102</f>
        <v>1.20977306871195</v>
      </c>
      <c r="L144" s="0" t="n">
        <f aca="false">J45/$L$102</f>
        <v>1.19461190655614</v>
      </c>
      <c r="M144" s="0" t="n">
        <f aca="false">F144/$M$102</f>
        <v>0.840300107181136</v>
      </c>
      <c r="N144" s="0" t="n">
        <f aca="false">H45/$N$102</f>
        <v>0.827586206896552</v>
      </c>
    </row>
    <row r="145" customFormat="false" ht="12.75" hidden="false" customHeight="false" outlineLevel="0" collapsed="false">
      <c r="A145" s="0" t="n">
        <f aca="false">'W-SKJ2022'!A98</f>
        <v>2020</v>
      </c>
      <c r="B145" s="0" t="n">
        <f aca="false">'W-SKJ2022'!B98</f>
        <v>0.73896139883978</v>
      </c>
      <c r="C145" s="0" t="n">
        <f aca="false">'W-SKJ2022'!C98</f>
        <v>1.70691080773453</v>
      </c>
      <c r="D145" s="0" t="n">
        <f aca="false">'W-SKJ2022'!D98</f>
        <v>0.9557815609109</v>
      </c>
      <c r="F145" s="0" t="n">
        <f aca="false">'W-SKJ2022'!F98</f>
        <v>0.459669582118562</v>
      </c>
      <c r="H145" s="0" t="n">
        <f aca="false">A145</f>
        <v>2020</v>
      </c>
      <c r="I145" s="0" t="n">
        <f aca="false">B145/I$102</f>
        <v>0.678923608020319</v>
      </c>
      <c r="J145" s="0" t="n">
        <f aca="false">B46/J$102</f>
        <v>0.71454666963689</v>
      </c>
      <c r="K145" s="0" t="n">
        <f aca="false">D145/$K$102</f>
        <v>1.0565351466751</v>
      </c>
      <c r="L145" s="0" t="n">
        <f aca="false">J46/$L$102</f>
        <v>1.19781461944235</v>
      </c>
      <c r="M145" s="0" t="n">
        <f aca="false">F145/$M$102</f>
        <v>0.430153626295105</v>
      </c>
      <c r="N145" s="0" t="n">
        <f aca="false">H46/$N$102</f>
        <v>0.423645320197044</v>
      </c>
    </row>
    <row r="146" customFormat="false" ht="12.75" hidden="false" customHeight="false" outlineLevel="0" collapsed="false">
      <c r="A146" s="0" t="n">
        <f aca="false">'W-SKJ2022'!A99</f>
        <v>2021</v>
      </c>
      <c r="B146" s="0" t="n">
        <f aca="false">'W-SKJ2022'!B99</f>
        <v>0.636268701888985</v>
      </c>
      <c r="H146" s="0" t="n">
        <f aca="false">A146</f>
        <v>2021</v>
      </c>
      <c r="I146" s="0" t="n">
        <f aca="false">B146/I$102</f>
        <v>0.584574300410155</v>
      </c>
      <c r="J146" s="0" t="n">
        <f aca="false">B47/J$102</f>
        <v>0.640053464023168</v>
      </c>
      <c r="L146" s="0" t="n">
        <f aca="false">J47/$L$102</f>
        <v>1.02807083647325</v>
      </c>
      <c r="N146" s="0" t="n">
        <f aca="false">H47/$N$102</f>
        <v>0.660098522167488</v>
      </c>
    </row>
    <row r="147" customFormat="false" ht="12.75" hidden="false" customHeight="false" outlineLevel="0" collapsed="false">
      <c r="H147" s="0" t="n">
        <f aca="false">H146+1</f>
        <v>2022</v>
      </c>
      <c r="J147" s="0" t="n">
        <f aca="false">B48/J$102</f>
        <v>0.68122076186233</v>
      </c>
      <c r="L147" s="0" t="n">
        <f aca="false">J48/$L$102</f>
        <v>0.361906556141673</v>
      </c>
      <c r="N147" s="0" t="n">
        <f aca="false">H48/$N$102</f>
        <v>1.00492610837438</v>
      </c>
    </row>
    <row r="148" customFormat="false" ht="12.75" hidden="false" customHeight="false" outlineLevel="0" collapsed="false">
      <c r="H148" s="0" t="n">
        <f aca="false">H147+1</f>
        <v>2023</v>
      </c>
      <c r="J148" s="0" t="n">
        <f aca="false">B49/J$102</f>
        <v>0.841969258186679</v>
      </c>
      <c r="L148" s="0" t="n">
        <f aca="false">J49/$L$102</f>
        <v>0.582893745290128</v>
      </c>
      <c r="N148" s="0" t="n">
        <f aca="false">H49/$N$102</f>
        <v>0.876847290640394</v>
      </c>
    </row>
  </sheetData>
  <mergeCells count="11"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2022-02-21T13:30:37Z</dcterms:created>
  <dc:creator>Rodrigo Sant'Ana</dc:creator>
  <dc:description/>
  <dc:language>pt-BR</dc:language>
  <cp:lastModifiedBy>Rodrigo Sant'Ana</cp:lastModifiedBy>
  <dcterms:modified xsi:type="dcterms:W3CDTF">2024-08-04T02:42:54Z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