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codigos_sp\codes_base_datos\"/>
    </mc:Choice>
  </mc:AlternateContent>
  <xr:revisionPtr revIDLastSave="0" documentId="13_ncr:1_{2594EC21-087F-4FBE-912A-7F26D4FFA4B5}" xr6:coauthVersionLast="47" xr6:coauthVersionMax="47" xr10:uidLastSave="{00000000-0000-0000-0000-000000000000}"/>
  <bookViews>
    <workbookView xWindow="-108" yWindow="-108" windowWidth="23256" windowHeight="12576" xr2:uid="{4B552A30-BF26-4953-BCCD-28E409A20FBE}"/>
  </bookViews>
  <sheets>
    <sheet name="1%_21032022" sheetId="3" r:id="rId1"/>
    <sheet name="0.5%_21082021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7" i="3" l="1"/>
  <c r="X46" i="3"/>
  <c r="X45" i="3"/>
  <c r="X44" i="3"/>
  <c r="P47" i="3"/>
  <c r="P46" i="3"/>
  <c r="P45" i="3"/>
  <c r="P44" i="3"/>
  <c r="V47" i="3"/>
  <c r="V46" i="3"/>
  <c r="V45" i="3"/>
  <c r="V44" i="3"/>
  <c r="V43" i="3"/>
  <c r="T47" i="3"/>
  <c r="T46" i="3"/>
  <c r="T45" i="3"/>
  <c r="T44" i="3"/>
  <c r="R47" i="3"/>
  <c r="R46" i="3"/>
  <c r="R45" i="3"/>
  <c r="R44" i="3"/>
  <c r="R43" i="3"/>
  <c r="L47" i="3"/>
  <c r="L46" i="3"/>
  <c r="L45" i="3"/>
  <c r="L44" i="3"/>
  <c r="N47" i="3"/>
  <c r="N46" i="3"/>
  <c r="N45" i="3"/>
  <c r="N44" i="3"/>
  <c r="N43" i="3"/>
  <c r="H47" i="3"/>
  <c r="H46" i="3"/>
  <c r="H45" i="3"/>
  <c r="H44" i="3"/>
  <c r="J47" i="3"/>
  <c r="J46" i="3"/>
  <c r="J45" i="3"/>
  <c r="J44" i="3"/>
  <c r="J43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47" i="3"/>
  <c r="D47" i="3"/>
  <c r="D46" i="3"/>
  <c r="D45" i="3"/>
  <c r="D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N3" i="3"/>
  <c r="O2" i="3"/>
  <c r="N2" i="3"/>
  <c r="P48" i="3" s="1"/>
  <c r="P3" i="4"/>
  <c r="N3" i="4"/>
  <c r="O3" i="4" s="1"/>
  <c r="O2" i="4"/>
  <c r="N2" i="4"/>
  <c r="P44" i="4" s="1"/>
  <c r="V3" i="4"/>
  <c r="W3" i="4" s="1"/>
  <c r="W2" i="4"/>
  <c r="V2" i="4"/>
  <c r="X44" i="4" s="1"/>
  <c r="R3" i="4"/>
  <c r="S3" i="4" s="1"/>
  <c r="S2" i="4"/>
  <c r="R2" i="4"/>
  <c r="T44" i="4" s="1"/>
  <c r="J3" i="4"/>
  <c r="K3" i="4" s="1"/>
  <c r="K2" i="4"/>
  <c r="J2" i="4"/>
  <c r="L44" i="4" s="1"/>
  <c r="F3" i="4"/>
  <c r="G3" i="4" s="1"/>
  <c r="F2" i="4"/>
  <c r="H44" i="4" s="1"/>
  <c r="B3" i="4"/>
  <c r="C3" i="4" s="1"/>
  <c r="B2" i="4"/>
  <c r="D44" i="4" s="1"/>
  <c r="E44" i="4"/>
  <c r="I44" i="4" s="1"/>
  <c r="Q44" i="4" s="1"/>
  <c r="U44" i="4" s="1"/>
  <c r="E43" i="4"/>
  <c r="I43" i="4" s="1"/>
  <c r="Q43" i="4" s="1"/>
  <c r="U43" i="4" s="1"/>
  <c r="E42" i="4"/>
  <c r="I42" i="4" s="1"/>
  <c r="Q42" i="4" s="1"/>
  <c r="U42" i="4" s="1"/>
  <c r="E41" i="4"/>
  <c r="I41" i="4" s="1"/>
  <c r="Q41" i="4" s="1"/>
  <c r="U41" i="4" s="1"/>
  <c r="E40" i="4"/>
  <c r="I40" i="4" s="1"/>
  <c r="Q40" i="4" s="1"/>
  <c r="U40" i="4" s="1"/>
  <c r="E39" i="4"/>
  <c r="I39" i="4" s="1"/>
  <c r="Q39" i="4" s="1"/>
  <c r="U39" i="4" s="1"/>
  <c r="E38" i="4"/>
  <c r="I38" i="4" s="1"/>
  <c r="Q38" i="4" s="1"/>
  <c r="U38" i="4" s="1"/>
  <c r="E37" i="4"/>
  <c r="I37" i="4" s="1"/>
  <c r="Q37" i="4" s="1"/>
  <c r="U37" i="4" s="1"/>
  <c r="E36" i="4"/>
  <c r="I36" i="4" s="1"/>
  <c r="Q36" i="4" s="1"/>
  <c r="U36" i="4" s="1"/>
  <c r="E35" i="4"/>
  <c r="I35" i="4" s="1"/>
  <c r="Q35" i="4" s="1"/>
  <c r="U35" i="4" s="1"/>
  <c r="E34" i="4"/>
  <c r="I34" i="4" s="1"/>
  <c r="Q34" i="4" s="1"/>
  <c r="U34" i="4" s="1"/>
  <c r="E33" i="4"/>
  <c r="I33" i="4" s="1"/>
  <c r="Q33" i="4" s="1"/>
  <c r="U33" i="4" s="1"/>
  <c r="E32" i="4"/>
  <c r="I32" i="4" s="1"/>
  <c r="Q32" i="4" s="1"/>
  <c r="U32" i="4" s="1"/>
  <c r="E31" i="4"/>
  <c r="I31" i="4" s="1"/>
  <c r="Q31" i="4" s="1"/>
  <c r="U31" i="4" s="1"/>
  <c r="E30" i="4"/>
  <c r="I30" i="4" s="1"/>
  <c r="Q30" i="4" s="1"/>
  <c r="U30" i="4" s="1"/>
  <c r="E29" i="4"/>
  <c r="I29" i="4" s="1"/>
  <c r="Q29" i="4" s="1"/>
  <c r="U29" i="4" s="1"/>
  <c r="E28" i="4"/>
  <c r="I28" i="4" s="1"/>
  <c r="Q28" i="4" s="1"/>
  <c r="U28" i="4" s="1"/>
  <c r="E27" i="4"/>
  <c r="I27" i="4" s="1"/>
  <c r="Q27" i="4" s="1"/>
  <c r="U27" i="4" s="1"/>
  <c r="E26" i="4"/>
  <c r="I26" i="4" s="1"/>
  <c r="Q26" i="4" s="1"/>
  <c r="U26" i="4" s="1"/>
  <c r="E25" i="4"/>
  <c r="I25" i="4" s="1"/>
  <c r="Q25" i="4" s="1"/>
  <c r="U25" i="4" s="1"/>
  <c r="E24" i="4"/>
  <c r="I24" i="4" s="1"/>
  <c r="Q24" i="4" s="1"/>
  <c r="U24" i="4" s="1"/>
  <c r="E23" i="4"/>
  <c r="I23" i="4" s="1"/>
  <c r="Q23" i="4" s="1"/>
  <c r="U23" i="4" s="1"/>
  <c r="E22" i="4"/>
  <c r="I22" i="4" s="1"/>
  <c r="Q22" i="4" s="1"/>
  <c r="U22" i="4" s="1"/>
  <c r="E21" i="4"/>
  <c r="I21" i="4" s="1"/>
  <c r="Q21" i="4" s="1"/>
  <c r="U21" i="4" s="1"/>
  <c r="E20" i="4"/>
  <c r="I20" i="4" s="1"/>
  <c r="Q20" i="4" s="1"/>
  <c r="U20" i="4" s="1"/>
  <c r="E19" i="4"/>
  <c r="I19" i="4" s="1"/>
  <c r="Q19" i="4" s="1"/>
  <c r="U19" i="4" s="1"/>
  <c r="E18" i="4"/>
  <c r="I18" i="4" s="1"/>
  <c r="Q18" i="4" s="1"/>
  <c r="U18" i="4" s="1"/>
  <c r="E17" i="4"/>
  <c r="I17" i="4" s="1"/>
  <c r="Q17" i="4" s="1"/>
  <c r="U17" i="4" s="1"/>
  <c r="E16" i="4"/>
  <c r="I16" i="4" s="1"/>
  <c r="Q16" i="4" s="1"/>
  <c r="U16" i="4" s="1"/>
  <c r="E15" i="4"/>
  <c r="I15" i="4" s="1"/>
  <c r="Q15" i="4" s="1"/>
  <c r="U15" i="4" s="1"/>
  <c r="E14" i="4"/>
  <c r="I14" i="4" s="1"/>
  <c r="Q14" i="4" s="1"/>
  <c r="U14" i="4" s="1"/>
  <c r="E13" i="4"/>
  <c r="I13" i="4" s="1"/>
  <c r="Q13" i="4" s="1"/>
  <c r="U13" i="4" s="1"/>
  <c r="E12" i="4"/>
  <c r="I12" i="4" s="1"/>
  <c r="Q12" i="4" s="1"/>
  <c r="U12" i="4" s="1"/>
  <c r="E11" i="4"/>
  <c r="I11" i="4" s="1"/>
  <c r="Q11" i="4" s="1"/>
  <c r="U11" i="4" s="1"/>
  <c r="E10" i="4"/>
  <c r="I10" i="4" s="1"/>
  <c r="Q10" i="4" s="1"/>
  <c r="U10" i="4" s="1"/>
  <c r="E9" i="4"/>
  <c r="I9" i="4" s="1"/>
  <c r="Q9" i="4" s="1"/>
  <c r="U9" i="4" s="1"/>
  <c r="E8" i="4"/>
  <c r="I8" i="4" s="1"/>
  <c r="Q8" i="4" s="1"/>
  <c r="U8" i="4" s="1"/>
  <c r="E7" i="4"/>
  <c r="I7" i="4" s="1"/>
  <c r="Q7" i="4" s="1"/>
  <c r="U7" i="4" s="1"/>
  <c r="E6" i="4"/>
  <c r="I6" i="4" s="1"/>
  <c r="Q6" i="4" s="1"/>
  <c r="U6" i="4" s="1"/>
  <c r="E5" i="4"/>
  <c r="I5" i="4" s="1"/>
  <c r="Q5" i="4" s="1"/>
  <c r="U5" i="4" s="1"/>
  <c r="E4" i="4"/>
  <c r="I4" i="4" s="1"/>
  <c r="Q4" i="4" s="1"/>
  <c r="U4" i="4" s="1"/>
  <c r="E3" i="4"/>
  <c r="I3" i="4" s="1"/>
  <c r="Q3" i="4" s="1"/>
  <c r="U3" i="4" s="1"/>
  <c r="E2" i="4"/>
  <c r="I2" i="4" s="1"/>
  <c r="Q2" i="4" s="1"/>
  <c r="U2" i="4" s="1"/>
  <c r="X3" i="4"/>
  <c r="T3" i="4"/>
  <c r="L3" i="4"/>
  <c r="H3" i="4"/>
  <c r="D3" i="4"/>
  <c r="G2" i="4"/>
  <c r="C2" i="4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L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D3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V3" i="3"/>
  <c r="R3" i="3"/>
  <c r="J3" i="3"/>
  <c r="K3" i="3" s="1"/>
  <c r="F3" i="3"/>
  <c r="B3" i="3"/>
  <c r="W2" i="3"/>
  <c r="V2" i="3"/>
  <c r="S2" i="3"/>
  <c r="R2" i="3"/>
  <c r="K2" i="3"/>
  <c r="J2" i="3"/>
  <c r="L48" i="3" s="1"/>
  <c r="G2" i="3"/>
  <c r="F2" i="3"/>
  <c r="H48" i="3" s="1"/>
  <c r="C2" i="3"/>
  <c r="B2" i="3"/>
  <c r="M34" i="4" l="1"/>
  <c r="M5" i="4"/>
  <c r="M37" i="4"/>
  <c r="X2" i="3"/>
  <c r="M7" i="4"/>
  <c r="M39" i="4"/>
  <c r="M10" i="4"/>
  <c r="M42" i="4"/>
  <c r="M13" i="4"/>
  <c r="M15" i="4"/>
  <c r="M18" i="4"/>
  <c r="M21" i="4"/>
  <c r="M23" i="4"/>
  <c r="M26" i="4"/>
  <c r="M29" i="4"/>
  <c r="M31" i="4"/>
  <c r="L7" i="3"/>
  <c r="L15" i="3"/>
  <c r="L23" i="3"/>
  <c r="L31" i="3"/>
  <c r="L39" i="3"/>
  <c r="L9" i="3"/>
  <c r="L17" i="3"/>
  <c r="L25" i="3"/>
  <c r="L33" i="3"/>
  <c r="L41" i="3"/>
  <c r="L11" i="3"/>
  <c r="L19" i="3"/>
  <c r="L27" i="3"/>
  <c r="L8" i="3"/>
  <c r="L16" i="3"/>
  <c r="L24" i="3"/>
  <c r="L32" i="3"/>
  <c r="L40" i="3"/>
  <c r="L10" i="3"/>
  <c r="L18" i="3"/>
  <c r="L26" i="3"/>
  <c r="L34" i="3"/>
  <c r="L42" i="3"/>
  <c r="L43" i="3"/>
  <c r="L4" i="3"/>
  <c r="L12" i="3"/>
  <c r="L20" i="3"/>
  <c r="L28" i="3"/>
  <c r="L36" i="3"/>
  <c r="L5" i="3"/>
  <c r="L13" i="3"/>
  <c r="L21" i="3"/>
  <c r="L29" i="3"/>
  <c r="L37" i="3"/>
  <c r="L35" i="3"/>
  <c r="L6" i="3"/>
  <c r="L14" i="3"/>
  <c r="L22" i="3"/>
  <c r="L30" i="3"/>
  <c r="L38" i="3"/>
  <c r="M11" i="4"/>
  <c r="M19" i="4"/>
  <c r="M27" i="4"/>
  <c r="M35" i="4"/>
  <c r="M43" i="4"/>
  <c r="M4" i="4"/>
  <c r="M12" i="4"/>
  <c r="M20" i="4"/>
  <c r="M28" i="4"/>
  <c r="M36" i="4"/>
  <c r="M44" i="4"/>
  <c r="M2" i="4"/>
  <c r="P2" i="4" s="1"/>
  <c r="M6" i="4"/>
  <c r="M14" i="4"/>
  <c r="M22" i="4"/>
  <c r="M30" i="4"/>
  <c r="M38" i="4"/>
  <c r="M8" i="4"/>
  <c r="M16" i="4"/>
  <c r="M24" i="4"/>
  <c r="M32" i="4"/>
  <c r="M40" i="4"/>
  <c r="M3" i="4"/>
  <c r="M9" i="4"/>
  <c r="M17" i="4"/>
  <c r="M25" i="4"/>
  <c r="M33" i="4"/>
  <c r="M41" i="4"/>
  <c r="P2" i="3"/>
  <c r="D2" i="3"/>
  <c r="L2" i="3"/>
  <c r="T2" i="3"/>
  <c r="T48" i="3"/>
  <c r="D48" i="3"/>
  <c r="H2" i="3"/>
  <c r="X48" i="3"/>
  <c r="P38" i="4"/>
  <c r="P33" i="4"/>
  <c r="P21" i="4"/>
  <c r="P9" i="4"/>
  <c r="P39" i="4"/>
  <c r="P27" i="4"/>
  <c r="P15" i="4"/>
  <c r="P4" i="4"/>
  <c r="P10" i="4"/>
  <c r="P16" i="4"/>
  <c r="P22" i="4"/>
  <c r="P28" i="4"/>
  <c r="P34" i="4"/>
  <c r="P40" i="4"/>
  <c r="P5" i="4"/>
  <c r="P11" i="4"/>
  <c r="P17" i="4"/>
  <c r="P23" i="4"/>
  <c r="P29" i="4"/>
  <c r="P35" i="4"/>
  <c r="P41" i="4"/>
  <c r="P6" i="4"/>
  <c r="P12" i="4"/>
  <c r="P18" i="4"/>
  <c r="P24" i="4"/>
  <c r="P30" i="4"/>
  <c r="P36" i="4"/>
  <c r="P42" i="4"/>
  <c r="P7" i="4"/>
  <c r="P13" i="4"/>
  <c r="P19" i="4"/>
  <c r="P25" i="4"/>
  <c r="P31" i="4"/>
  <c r="P37" i="4"/>
  <c r="P43" i="4"/>
  <c r="P8" i="4"/>
  <c r="P14" i="4"/>
  <c r="P20" i="4"/>
  <c r="P26" i="4"/>
  <c r="P32" i="4"/>
  <c r="D5" i="4"/>
  <c r="D17" i="4"/>
  <c r="D29" i="4"/>
  <c r="D41" i="4"/>
  <c r="D6" i="4"/>
  <c r="D18" i="4"/>
  <c r="D30" i="4"/>
  <c r="D42" i="4"/>
  <c r="D7" i="4"/>
  <c r="D19" i="4"/>
  <c r="D31" i="4"/>
  <c r="D43" i="4"/>
  <c r="D8" i="4"/>
  <c r="D20" i="4"/>
  <c r="D32" i="4"/>
  <c r="D9" i="4"/>
  <c r="D21" i="4"/>
  <c r="D33" i="4"/>
  <c r="D10" i="4"/>
  <c r="D22" i="4"/>
  <c r="D34" i="4"/>
  <c r="D11" i="4"/>
  <c r="D23" i="4"/>
  <c r="D35" i="4"/>
  <c r="D12" i="4"/>
  <c r="D24" i="4"/>
  <c r="D36" i="4"/>
  <c r="D13" i="4"/>
  <c r="D25" i="4"/>
  <c r="D37" i="4"/>
  <c r="D14" i="4"/>
  <c r="D26" i="4"/>
  <c r="D38" i="4"/>
  <c r="D15" i="4"/>
  <c r="D27" i="4"/>
  <c r="D39" i="4"/>
  <c r="D16" i="4"/>
  <c r="D28" i="4"/>
  <c r="D40" i="4"/>
  <c r="H42" i="4"/>
  <c r="H43" i="4"/>
  <c r="H31" i="4"/>
  <c r="H20" i="4"/>
  <c r="H13" i="4"/>
  <c r="H6" i="4"/>
  <c r="H41" i="4"/>
  <c r="H19" i="4"/>
  <c r="H12" i="4"/>
  <c r="H40" i="4"/>
  <c r="H28" i="4"/>
  <c r="H11" i="4"/>
  <c r="H4" i="4"/>
  <c r="H18" i="4"/>
  <c r="H10" i="4"/>
  <c r="H38" i="4"/>
  <c r="H26" i="4"/>
  <c r="H17" i="4"/>
  <c r="H37" i="4"/>
  <c r="H16" i="4"/>
  <c r="H9" i="4"/>
  <c r="H25" i="4"/>
  <c r="H35" i="4"/>
  <c r="H23" i="4"/>
  <c r="H15" i="4"/>
  <c r="H8" i="4"/>
  <c r="H34" i="4"/>
  <c r="H22" i="4"/>
  <c r="H14" i="4"/>
  <c r="H7" i="4"/>
  <c r="H5" i="4"/>
  <c r="H32" i="4"/>
  <c r="H29" i="4"/>
  <c r="X40" i="4"/>
  <c r="X19" i="4"/>
  <c r="X28" i="4"/>
  <c r="X4" i="4"/>
  <c r="X18" i="4"/>
  <c r="X39" i="4"/>
  <c r="X26" i="4"/>
  <c r="X9" i="4"/>
  <c r="X25" i="4"/>
  <c r="X35" i="4"/>
  <c r="X15" i="4"/>
  <c r="X8" i="4"/>
  <c r="X42" i="4"/>
  <c r="X14" i="4"/>
  <c r="X7" i="4"/>
  <c r="X12" i="4"/>
  <c r="X32" i="4"/>
  <c r="X21" i="4"/>
  <c r="X20" i="4"/>
  <c r="X13" i="4"/>
  <c r="X6" i="4"/>
  <c r="X27" i="4"/>
  <c r="X34" i="4"/>
  <c r="X41" i="4"/>
  <c r="X36" i="4"/>
  <c r="X43" i="4"/>
  <c r="X22" i="4"/>
  <c r="X29" i="4"/>
  <c r="X23" i="4"/>
  <c r="X10" i="4"/>
  <c r="X16" i="4"/>
  <c r="X30" i="4"/>
  <c r="X37" i="4"/>
  <c r="X5" i="4"/>
  <c r="X11" i="4"/>
  <c r="X17" i="4"/>
  <c r="X24" i="4"/>
  <c r="X31" i="4"/>
  <c r="X38" i="4"/>
  <c r="X33" i="4"/>
  <c r="T40" i="4"/>
  <c r="T31" i="4"/>
  <c r="T22" i="4"/>
  <c r="T35" i="4"/>
  <c r="T17" i="4"/>
  <c r="T13" i="4"/>
  <c r="T9" i="4"/>
  <c r="T5" i="4"/>
  <c r="T29" i="4"/>
  <c r="T12" i="4"/>
  <c r="T24" i="4"/>
  <c r="T37" i="4"/>
  <c r="T19" i="4"/>
  <c r="T15" i="4"/>
  <c r="T7" i="4"/>
  <c r="T39" i="4"/>
  <c r="T30" i="4"/>
  <c r="T21" i="4"/>
  <c r="T20" i="4"/>
  <c r="T33" i="4"/>
  <c r="T43" i="4"/>
  <c r="T34" i="4"/>
  <c r="T25" i="4"/>
  <c r="T38" i="4"/>
  <c r="T16" i="4"/>
  <c r="T8" i="4"/>
  <c r="T4" i="4"/>
  <c r="T42" i="4"/>
  <c r="T28" i="4"/>
  <c r="T11" i="4"/>
  <c r="T41" i="4"/>
  <c r="T32" i="4"/>
  <c r="T23" i="4"/>
  <c r="T36" i="4"/>
  <c r="T27" i="4"/>
  <c r="T18" i="4"/>
  <c r="T14" i="4"/>
  <c r="T10" i="4"/>
  <c r="T6" i="4"/>
  <c r="T26" i="4"/>
  <c r="L41" i="4"/>
  <c r="L28" i="4"/>
  <c r="L31" i="4"/>
  <c r="L18" i="4"/>
  <c r="L15" i="4"/>
  <c r="L12" i="4"/>
  <c r="L9" i="4"/>
  <c r="L34" i="4"/>
  <c r="L21" i="4"/>
  <c r="L37" i="4"/>
  <c r="L24" i="4"/>
  <c r="L40" i="4"/>
  <c r="L27" i="4"/>
  <c r="L36" i="4"/>
  <c r="L43" i="4"/>
  <c r="L30" i="4"/>
  <c r="L20" i="4"/>
  <c r="L17" i="4"/>
  <c r="L14" i="4"/>
  <c r="L11" i="4"/>
  <c r="L8" i="4"/>
  <c r="L5" i="4"/>
  <c r="L6" i="4"/>
  <c r="L33" i="4"/>
  <c r="L23" i="4"/>
  <c r="L26" i="4"/>
  <c r="L39" i="4"/>
  <c r="L29" i="4"/>
  <c r="L42" i="4"/>
  <c r="L32" i="4"/>
  <c r="L19" i="4"/>
  <c r="L16" i="4"/>
  <c r="L13" i="4"/>
  <c r="L10" i="4"/>
  <c r="L7" i="4"/>
  <c r="L4" i="4"/>
  <c r="L35" i="4"/>
  <c r="L22" i="4"/>
  <c r="L38" i="4"/>
  <c r="L25" i="4"/>
  <c r="L2" i="4"/>
  <c r="H21" i="4"/>
  <c r="H27" i="4"/>
  <c r="H33" i="4"/>
  <c r="H39" i="4"/>
  <c r="H24" i="4"/>
  <c r="H30" i="4"/>
  <c r="H36" i="4"/>
  <c r="D4" i="4"/>
  <c r="D2" i="4"/>
  <c r="X2" i="4"/>
  <c r="H2" i="4"/>
  <c r="T2" i="4"/>
</calcChain>
</file>

<file path=xl/sharedStrings.xml><?xml version="1.0" encoding="utf-8"?>
<sst xmlns="http://schemas.openxmlformats.org/spreadsheetml/2006/main" count="378" uniqueCount="18">
  <si>
    <t>periodo</t>
  </si>
  <si>
    <t>code</t>
  </si>
  <si>
    <t>Valor</t>
  </si>
  <si>
    <t>CORTEAL1</t>
  </si>
  <si>
    <t>peao</t>
  </si>
  <si>
    <t>pobre</t>
  </si>
  <si>
    <t>PEAO_f</t>
  </si>
  <si>
    <t>con_m_PEAO_f_1porc</t>
  </si>
  <si>
    <t>PEAO_inf</t>
  </si>
  <si>
    <t>con_m_PEAO_inf_1porc</t>
  </si>
  <si>
    <t>ingreso_peao</t>
  </si>
  <si>
    <t>con_m_ingreso_peao_1porc</t>
  </si>
  <si>
    <t>CORTEAL05</t>
  </si>
  <si>
    <t>PEAO_inf_d</t>
  </si>
  <si>
    <t>P_Pobreza</t>
  </si>
  <si>
    <t>PEAO</t>
  </si>
  <si>
    <t>con_m_PEAO_1porc</t>
  </si>
  <si>
    <t>con_m_P_Pobreza_1porc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</si>
</sst>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AD8F-E3F8-4366-8D48-9B57867358F7}">
  <dimension ref="A1:X48"/>
  <sheetViews>
    <sheetView tabSelected="1" topLeftCell="P25" workbookViewId="0">
      <selection activeCell="V30" sqref="V30"/>
    </sheetView>
  </sheetViews>
  <sheetFormatPr baseColWidth="10" defaultRowHeight="14.4" x14ac:dyDescent="0.3"/>
  <cols>
    <col min="2" max="2" width="12.33203125" style="3" customWidth="1"/>
    <col min="4" max="4" width="20.6640625" style="7" customWidth="1"/>
    <col min="6" max="6" width="8.6640625" style="3" customWidth="1"/>
    <col min="8" max="8" width="37.44140625" style="7" customWidth="1"/>
    <col min="10" max="10" width="26.109375" customWidth="1"/>
    <col min="11" max="11" width="24.33203125" customWidth="1"/>
    <col min="12" max="12" width="37.44140625" style="7" customWidth="1"/>
    <col min="14" max="14" width="20.33203125" customWidth="1"/>
    <col min="16" max="16" width="37.44140625" style="7" customWidth="1"/>
    <col min="18" max="18" width="20.33203125" customWidth="1"/>
    <col min="20" max="20" width="37.44140625" style="7" customWidth="1"/>
    <col min="22" max="22" width="20.33203125" customWidth="1"/>
    <col min="24" max="24" width="37.44140625" style="7" customWidth="1"/>
  </cols>
  <sheetData>
    <row r="1" spans="1:24" s="1" customFormat="1" ht="28.8" x14ac:dyDescent="0.3">
      <c r="A1" s="1" t="s">
        <v>15</v>
      </c>
      <c r="B1" s="4" t="s">
        <v>0</v>
      </c>
      <c r="C1" s="5" t="s">
        <v>2</v>
      </c>
      <c r="D1" s="6" t="s">
        <v>1</v>
      </c>
      <c r="E1" s="1" t="s">
        <v>6</v>
      </c>
      <c r="F1" s="4" t="s">
        <v>0</v>
      </c>
      <c r="G1" s="5" t="s">
        <v>2</v>
      </c>
      <c r="H1" s="6" t="s">
        <v>1</v>
      </c>
      <c r="I1" s="1" t="s">
        <v>13</v>
      </c>
      <c r="J1" s="4" t="s">
        <v>0</v>
      </c>
      <c r="K1" s="5" t="s">
        <v>2</v>
      </c>
      <c r="L1" s="6" t="s">
        <v>1</v>
      </c>
      <c r="M1" s="1" t="s">
        <v>8</v>
      </c>
      <c r="N1" s="4" t="s">
        <v>0</v>
      </c>
      <c r="O1" s="5" t="s">
        <v>2</v>
      </c>
      <c r="P1" s="6" t="s">
        <v>1</v>
      </c>
      <c r="Q1" s="1" t="s">
        <v>10</v>
      </c>
      <c r="R1" s="4" t="s">
        <v>0</v>
      </c>
      <c r="S1" s="5" t="s">
        <v>2</v>
      </c>
      <c r="T1" s="6" t="s">
        <v>1</v>
      </c>
      <c r="U1" s="1" t="s">
        <v>14</v>
      </c>
      <c r="V1" s="4" t="s">
        <v>0</v>
      </c>
      <c r="W1" s="5" t="s">
        <v>2</v>
      </c>
      <c r="X1" s="6" t="s">
        <v>1</v>
      </c>
    </row>
    <row r="2" spans="1:24" x14ac:dyDescent="0.3">
      <c r="A2" t="s">
        <v>3</v>
      </c>
      <c r="B2" s="2" t="str">
        <f>"m_p1_"&amp;A$1&amp;"_1porc"</f>
        <v>m_p1_PEAO_1porc</v>
      </c>
      <c r="C2" s="3" t="str">
        <f>"mean("  &amp;A$1&amp;")"</f>
        <v>mean(PEAO)</v>
      </c>
      <c r="D2" s="7" t="str">
        <f>"egen "&amp;B2&amp;"="&amp;C2&amp;" if "&amp;A2&amp;"=="&amp;""""&amp;"CONTROL"&amp;""""&amp;" &amp;"&amp;" periodo&lt;=36"</f>
        <v>egen m_p1_PEAO_1porc=mean(PEAO) if CORTEAL1=="CONTROL" &amp; periodo&lt;=36</v>
      </c>
      <c r="E2" t="s">
        <v>3</v>
      </c>
      <c r="F2" s="2" t="str">
        <f>"m_p1_"&amp;E$1&amp;"_1porc"</f>
        <v>m_p1_PEAO_f_1porc</v>
      </c>
      <c r="G2" s="3" t="str">
        <f>"mean("  &amp;E$1&amp;")"</f>
        <v>mean(PEAO_f)</v>
      </c>
      <c r="H2" s="7" t="str">
        <f>"egen "&amp;F2&amp;"="&amp;G2&amp;" if "&amp;E2&amp;"=="&amp;""""&amp;"CONTROL"&amp;""""&amp;" &amp;"&amp;" periodo&lt;=36"</f>
        <v>egen m_p1_PEAO_f_1porc=mean(PEAO_f) if CORTEAL1=="CONTROL" &amp; periodo&lt;=36</v>
      </c>
      <c r="I2" t="s">
        <v>3</v>
      </c>
      <c r="J2" s="2" t="str">
        <f>"m_p1_"&amp;I$1&amp;"_1porc"</f>
        <v>m_p1_PEAO_inf_d_1porc</v>
      </c>
      <c r="K2" s="3" t="str">
        <f>"mean("  &amp;I$1&amp;")"</f>
        <v>mean(PEAO_inf_d)</v>
      </c>
      <c r="L2" s="7" t="str">
        <f>"egen "&amp;J2&amp;"="&amp;K2&amp;" if "&amp;I2&amp;"=="&amp;""""&amp;"CONTROL"&amp;""""&amp;" &amp;"&amp;" periodo&lt;=36"</f>
        <v>egen m_p1_PEAO_inf_d_1porc=mean(PEAO_inf_d) if CORTEAL1=="CONTROL" &amp; periodo&lt;=36</v>
      </c>
      <c r="M2" t="s">
        <v>3</v>
      </c>
      <c r="N2" s="2" t="str">
        <f>"m_p1_"&amp;M$1&amp;"_1porc"</f>
        <v>m_p1_PEAO_inf_1porc</v>
      </c>
      <c r="O2" s="3" t="str">
        <f>"mean("  &amp;M$1&amp;")"</f>
        <v>mean(PEAO_inf)</v>
      </c>
      <c r="P2" s="7" t="str">
        <f>"egen "&amp;N2&amp;"="&amp;O2&amp;" if "&amp;M2&amp;"=="&amp;""""&amp;"CONTROL"&amp;""""&amp;" &amp;"&amp;" periodo&lt;=36"</f>
        <v>egen m_p1_PEAO_inf_1porc=mean(PEAO_inf) if CORTEAL1=="CONTROL" &amp; periodo&lt;=36</v>
      </c>
      <c r="Q2" t="s">
        <v>3</v>
      </c>
      <c r="R2" s="2" t="str">
        <f>"m_p1_"&amp;Q$1&amp;"_1porc"</f>
        <v>m_p1_ingreso_peao_1porc</v>
      </c>
      <c r="S2" s="3" t="str">
        <f>"mean("  &amp;Q$1&amp;")"</f>
        <v>mean(ingreso_peao)</v>
      </c>
      <c r="T2" s="7" t="str">
        <f>"egen "&amp;R2&amp;"="&amp;S2&amp;" if "&amp;Q2&amp;"=="&amp;""""&amp;"CONTROL"&amp;""""&amp;" &amp;"&amp;" periodo&lt;=36"</f>
        <v>egen m_p1_ingreso_peao_1porc=mean(ingreso_peao) if CORTEAL1=="CONTROL" &amp; periodo&lt;=36</v>
      </c>
      <c r="U2" t="s">
        <v>3</v>
      </c>
      <c r="V2" s="2" t="str">
        <f>"m_p1_"&amp;U$1&amp;"_1porc"</f>
        <v>m_p1_P_Pobreza_1porc</v>
      </c>
      <c r="W2" s="3" t="str">
        <f>"mean("  &amp;U$1&amp;")"</f>
        <v>mean(P_Pobreza)</v>
      </c>
      <c r="X2" s="7" t="str">
        <f>"egen "&amp;V2&amp;"="&amp;W2&amp;" if "&amp;U2&amp;"=="&amp;""""&amp;"CONTROL"&amp;""""&amp;" &amp;"&amp;" periodo&lt;=36"</f>
        <v>egen m_p1_P_Pobreza_1porc=mean(P_Pobreza) if CORTEAL1=="CONTROL" &amp; periodo&lt;=36</v>
      </c>
    </row>
    <row r="3" spans="1:24" x14ac:dyDescent="0.3">
      <c r="A3" t="s">
        <v>3</v>
      </c>
      <c r="B3" s="3" t="str">
        <f>"con_m_"&amp;A$1&amp;"_1porc"</f>
        <v>con_m_PEAO_1porc</v>
      </c>
      <c r="C3" t="s">
        <v>16</v>
      </c>
      <c r="D3" s="7" t="str">
        <f>" "</f>
        <v xml:space="preserve"> </v>
      </c>
      <c r="E3" t="s">
        <v>3</v>
      </c>
      <c r="F3" s="3" t="str">
        <f>"con_m_"&amp;E$1&amp;"_1porc"</f>
        <v>con_m_PEAO_f_1porc</v>
      </c>
      <c r="G3" t="s">
        <v>7</v>
      </c>
      <c r="H3" s="7" t="str">
        <f>" "</f>
        <v xml:space="preserve"> </v>
      </c>
      <c r="I3" t="s">
        <v>3</v>
      </c>
      <c r="J3" s="3" t="str">
        <f>"con_m_"&amp;I$1&amp;"_1porc"</f>
        <v>con_m_PEAO_inf_d_1porc</v>
      </c>
      <c r="K3" t="str">
        <f>J3</f>
        <v>con_m_PEAO_inf_d_1porc</v>
      </c>
      <c r="L3" s="7" t="str">
        <f>" "</f>
        <v xml:space="preserve"> </v>
      </c>
      <c r="M3" t="s">
        <v>3</v>
      </c>
      <c r="N3" s="3" t="str">
        <f>"con_m_"&amp;M$1&amp;"_1porc"</f>
        <v>con_m_PEAO_inf_1porc</v>
      </c>
      <c r="O3" t="s">
        <v>9</v>
      </c>
      <c r="P3" s="7" t="str">
        <f>" "</f>
        <v xml:space="preserve"> </v>
      </c>
      <c r="Q3" t="s">
        <v>3</v>
      </c>
      <c r="R3" s="3" t="str">
        <f>"con_m_"&amp;Q$1&amp;"_1porc"</f>
        <v>con_m_ingreso_peao_1porc</v>
      </c>
      <c r="S3" t="s">
        <v>11</v>
      </c>
      <c r="T3" s="7" t="str">
        <f>" "</f>
        <v xml:space="preserve"> </v>
      </c>
      <c r="U3" t="s">
        <v>3</v>
      </c>
      <c r="V3" s="3" t="str">
        <f>"con_m_"&amp;U$1&amp;"_1porc"</f>
        <v>con_m_P_Pobreza_1porc</v>
      </c>
      <c r="W3" t="s">
        <v>17</v>
      </c>
      <c r="X3" s="7" t="str">
        <f>" "</f>
        <v xml:space="preserve"> </v>
      </c>
    </row>
    <row r="4" spans="1:24" x14ac:dyDescent="0.3">
      <c r="A4" t="s">
        <v>3</v>
      </c>
      <c r="B4" s="3">
        <v>1</v>
      </c>
      <c r="C4">
        <v>97.299639999999997</v>
      </c>
      <c r="D4" s="7" t="str">
        <f>"gen "&amp;MID(C$3,5,100)&amp;"="&amp;C4&amp;" if periodo=="&amp;B4</f>
        <v>gen m_PEAO_1porc=97.29964 if periodo==1</v>
      </c>
      <c r="E4" t="s">
        <v>3</v>
      </c>
      <c r="F4" s="3">
        <f t="shared" ref="F4:F47" si="0">B4</f>
        <v>1</v>
      </c>
      <c r="G4">
        <v>7.127059</v>
      </c>
      <c r="H4" s="7" t="str">
        <f>"gen "&amp;MID(G$3,5,100)&amp;"="&amp;G4&amp;" if periodo=="&amp;F4</f>
        <v>gen m_PEAO_f_1porc=7.127059 if periodo==1</v>
      </c>
      <c r="I4" t="s">
        <v>3</v>
      </c>
      <c r="J4" s="3">
        <v>1</v>
      </c>
      <c r="K4">
        <v>18.334579999999999</v>
      </c>
      <c r="L4" s="7" t="str">
        <f>"gen "&amp;MID(K$3,5,100)&amp;"="&amp;K4&amp;" if periodo=="&amp;J4</f>
        <v>gen m_PEAO_inf_d_1porc=18.33458 if periodo==1</v>
      </c>
      <c r="M4" t="s">
        <v>3</v>
      </c>
      <c r="N4" s="3">
        <v>1</v>
      </c>
      <c r="O4">
        <v>90.172579999999996</v>
      </c>
      <c r="P4" s="7" t="str">
        <f>"gen "&amp;MID(O$3,5,100)&amp;"="&amp;O4&amp;" if periodo=="&amp;N4</f>
        <v>gen m_PEAO_inf_1porc=90.17258 if periodo==1</v>
      </c>
      <c r="Q4" t="s">
        <v>3</v>
      </c>
      <c r="R4" s="3">
        <v>1</v>
      </c>
      <c r="S4">
        <v>105.49550000000001</v>
      </c>
      <c r="T4" s="7" t="str">
        <f>"gen "&amp;MID(S$3,5,100)&amp;"="&amp;S4&amp;" if periodo=="&amp;R4</f>
        <v>gen m_ingreso_peao_1porc=105.4955 if periodo==1</v>
      </c>
      <c r="U4" t="s">
        <v>3</v>
      </c>
      <c r="V4" s="3">
        <v>1</v>
      </c>
      <c r="W4">
        <v>41.139499999999998</v>
      </c>
      <c r="X4" s="7" t="str">
        <f>"gen "&amp;MID(W$3,5,100)&amp;"="&amp;W4&amp;" if periodo=="&amp;V4</f>
        <v>gen m_P_Pobreza_1porc=41.1395 if periodo==1</v>
      </c>
    </row>
    <row r="5" spans="1:24" x14ac:dyDescent="0.3">
      <c r="A5" t="s">
        <v>3</v>
      </c>
      <c r="B5" s="3">
        <v>2</v>
      </c>
      <c r="C5">
        <v>97.299639999999997</v>
      </c>
      <c r="D5" s="7" t="str">
        <f>"replace "&amp;MID(C$3,5,100)&amp;"="&amp;C5&amp;" if periodo=="&amp;B5</f>
        <v>replace m_PEAO_1porc=97.29964 if periodo==2</v>
      </c>
      <c r="E5" t="s">
        <v>3</v>
      </c>
      <c r="F5" s="3">
        <f t="shared" si="0"/>
        <v>2</v>
      </c>
      <c r="G5">
        <v>7.127059</v>
      </c>
      <c r="H5" s="7" t="str">
        <f>"replace "&amp;MID(G$3,5,100)&amp;"="&amp;G5&amp;" if periodo=="&amp;F5</f>
        <v>replace m_PEAO_f_1porc=7.127059 if periodo==2</v>
      </c>
      <c r="I5" t="s">
        <v>3</v>
      </c>
      <c r="J5" s="3">
        <v>2</v>
      </c>
      <c r="K5">
        <v>18.334579999999999</v>
      </c>
      <c r="L5" s="7" t="str">
        <f>"replace "&amp;MID(K$3,5,100)&amp;"="&amp;K5&amp;" if periodo=="&amp;J5</f>
        <v>replace m_PEAO_inf_d_1porc=18.33458 if periodo==2</v>
      </c>
      <c r="M5" t="s">
        <v>3</v>
      </c>
      <c r="N5" s="3">
        <v>2</v>
      </c>
      <c r="O5">
        <v>90.172579999999996</v>
      </c>
      <c r="P5" s="7" t="str">
        <f>"replace "&amp;MID(O$3,5,100)&amp;"="&amp;O5&amp;" if periodo=="&amp;N5</f>
        <v>replace m_PEAO_inf_1porc=90.17258 if periodo==2</v>
      </c>
      <c r="Q5" t="s">
        <v>3</v>
      </c>
      <c r="R5" s="3">
        <v>2</v>
      </c>
      <c r="S5">
        <v>105.49550000000001</v>
      </c>
      <c r="T5" s="7" t="str">
        <f>"replace "&amp;MID(S$3,5,100)&amp;"="&amp;S5&amp;" if periodo=="&amp;R5</f>
        <v>replace m_ingreso_peao_1porc=105.4955 if periodo==2</v>
      </c>
      <c r="U5" t="s">
        <v>3</v>
      </c>
      <c r="V5" s="3">
        <v>2</v>
      </c>
      <c r="W5">
        <v>41.139499999999998</v>
      </c>
      <c r="X5" s="7" t="str">
        <f>"replace "&amp;MID(W$3,5,100)&amp;"="&amp;W5&amp;" if periodo=="&amp;V5</f>
        <v>replace m_P_Pobreza_1porc=41.1395 if periodo==2</v>
      </c>
    </row>
    <row r="6" spans="1:24" x14ac:dyDescent="0.3">
      <c r="A6" t="s">
        <v>3</v>
      </c>
      <c r="B6" s="3">
        <v>3</v>
      </c>
      <c r="C6">
        <v>97.299639999999997</v>
      </c>
      <c r="D6" s="7" t="str">
        <f t="shared" ref="D6:D43" si="1">"replace "&amp;MID(C$3,5,100)&amp;"="&amp;C6&amp;" if periodo=="&amp;B6</f>
        <v>replace m_PEAO_1porc=97.29964 if periodo==3</v>
      </c>
      <c r="E6" t="s">
        <v>3</v>
      </c>
      <c r="F6" s="3">
        <f t="shared" si="0"/>
        <v>3</v>
      </c>
      <c r="G6">
        <v>7.127059</v>
      </c>
      <c r="H6" s="7" t="str">
        <f t="shared" ref="H6:H43" si="2">"replace "&amp;MID(G$3,5,100)&amp;"="&amp;G6&amp;" if periodo=="&amp;F6</f>
        <v>replace m_PEAO_f_1porc=7.127059 if periodo==3</v>
      </c>
      <c r="I6" t="s">
        <v>3</v>
      </c>
      <c r="J6" s="3">
        <v>3</v>
      </c>
      <c r="K6">
        <v>18.334579999999999</v>
      </c>
      <c r="L6" s="7" t="str">
        <f t="shared" ref="L6:L43" si="3">"replace "&amp;MID(K$3,5,100)&amp;"="&amp;K6&amp;" if periodo=="&amp;J6</f>
        <v>replace m_PEAO_inf_d_1porc=18.33458 if periodo==3</v>
      </c>
      <c r="M6" t="s">
        <v>3</v>
      </c>
      <c r="N6" s="3">
        <v>3</v>
      </c>
      <c r="O6">
        <v>90.172579999999996</v>
      </c>
      <c r="P6" s="7" t="str">
        <f t="shared" ref="P6:P43" si="4">"replace "&amp;MID(O$3,5,100)&amp;"="&amp;O6&amp;" if periodo=="&amp;N6</f>
        <v>replace m_PEAO_inf_1porc=90.17258 if periodo==3</v>
      </c>
      <c r="Q6" t="s">
        <v>3</v>
      </c>
      <c r="R6" s="3">
        <v>3</v>
      </c>
      <c r="S6">
        <v>105.49550000000001</v>
      </c>
      <c r="T6" s="7" t="str">
        <f t="shared" ref="T6:T43" si="5">"replace "&amp;MID(S$3,5,100)&amp;"="&amp;S6&amp;" if periodo=="&amp;R6</f>
        <v>replace m_ingreso_peao_1porc=105.4955 if periodo==3</v>
      </c>
      <c r="U6" t="s">
        <v>3</v>
      </c>
      <c r="V6" s="3">
        <v>3</v>
      </c>
      <c r="W6">
        <v>41.139499999999998</v>
      </c>
      <c r="X6" s="7" t="str">
        <f t="shared" ref="X6:X43" si="6">"replace "&amp;MID(W$3,5,100)&amp;"="&amp;W6&amp;" if periodo=="&amp;V6</f>
        <v>replace m_P_Pobreza_1porc=41.1395 if periodo==3</v>
      </c>
    </row>
    <row r="7" spans="1:24" x14ac:dyDescent="0.3">
      <c r="A7" t="s">
        <v>3</v>
      </c>
      <c r="B7" s="3">
        <v>4</v>
      </c>
      <c r="C7">
        <v>97.299639999999997</v>
      </c>
      <c r="D7" s="7" t="str">
        <f t="shared" si="1"/>
        <v>replace m_PEAO_1porc=97.29964 if periodo==4</v>
      </c>
      <c r="E7" t="s">
        <v>3</v>
      </c>
      <c r="F7" s="3">
        <f t="shared" si="0"/>
        <v>4</v>
      </c>
      <c r="G7">
        <v>7.127059</v>
      </c>
      <c r="H7" s="7" t="str">
        <f t="shared" si="2"/>
        <v>replace m_PEAO_f_1porc=7.127059 if periodo==4</v>
      </c>
      <c r="I7" t="s">
        <v>3</v>
      </c>
      <c r="J7" s="3">
        <v>4</v>
      </c>
      <c r="K7">
        <v>18.334579999999999</v>
      </c>
      <c r="L7" s="7" t="str">
        <f t="shared" si="3"/>
        <v>replace m_PEAO_inf_d_1porc=18.33458 if periodo==4</v>
      </c>
      <c r="M7" t="s">
        <v>3</v>
      </c>
      <c r="N7" s="3">
        <v>4</v>
      </c>
      <c r="O7">
        <v>90.172579999999996</v>
      </c>
      <c r="P7" s="7" t="str">
        <f t="shared" si="4"/>
        <v>replace m_PEAO_inf_1porc=90.17258 if periodo==4</v>
      </c>
      <c r="Q7" t="s">
        <v>3</v>
      </c>
      <c r="R7" s="3">
        <v>4</v>
      </c>
      <c r="S7">
        <v>105.49550000000001</v>
      </c>
      <c r="T7" s="7" t="str">
        <f t="shared" si="5"/>
        <v>replace m_ingreso_peao_1porc=105.4955 if periodo==4</v>
      </c>
      <c r="U7" t="s">
        <v>3</v>
      </c>
      <c r="V7" s="3">
        <v>4</v>
      </c>
      <c r="W7">
        <v>41.139499999999998</v>
      </c>
      <c r="X7" s="7" t="str">
        <f t="shared" si="6"/>
        <v>replace m_P_Pobreza_1porc=41.1395 if periodo==4</v>
      </c>
    </row>
    <row r="8" spans="1:24" x14ac:dyDescent="0.3">
      <c r="A8" t="s">
        <v>3</v>
      </c>
      <c r="B8" s="3">
        <v>5</v>
      </c>
      <c r="C8">
        <v>97.299639999999997</v>
      </c>
      <c r="D8" s="7" t="str">
        <f t="shared" si="1"/>
        <v>replace m_PEAO_1porc=97.29964 if periodo==5</v>
      </c>
      <c r="E8" t="s">
        <v>3</v>
      </c>
      <c r="F8" s="3">
        <f t="shared" si="0"/>
        <v>5</v>
      </c>
      <c r="G8">
        <v>7.127059</v>
      </c>
      <c r="H8" s="7" t="str">
        <f t="shared" si="2"/>
        <v>replace m_PEAO_f_1porc=7.127059 if periodo==5</v>
      </c>
      <c r="I8" t="s">
        <v>3</v>
      </c>
      <c r="J8" s="3">
        <v>5</v>
      </c>
      <c r="K8">
        <v>18.334579999999999</v>
      </c>
      <c r="L8" s="7" t="str">
        <f t="shared" si="3"/>
        <v>replace m_PEAO_inf_d_1porc=18.33458 if periodo==5</v>
      </c>
      <c r="M8" t="s">
        <v>3</v>
      </c>
      <c r="N8" s="3">
        <v>5</v>
      </c>
      <c r="O8">
        <v>90.172579999999996</v>
      </c>
      <c r="P8" s="7" t="str">
        <f t="shared" si="4"/>
        <v>replace m_PEAO_inf_1porc=90.17258 if periodo==5</v>
      </c>
      <c r="Q8" t="s">
        <v>3</v>
      </c>
      <c r="R8" s="3">
        <v>5</v>
      </c>
      <c r="S8">
        <v>105.49550000000001</v>
      </c>
      <c r="T8" s="7" t="str">
        <f t="shared" si="5"/>
        <v>replace m_ingreso_peao_1porc=105.4955 if periodo==5</v>
      </c>
      <c r="U8" t="s">
        <v>3</v>
      </c>
      <c r="V8" s="3">
        <v>5</v>
      </c>
      <c r="W8">
        <v>41.139499999999998</v>
      </c>
      <c r="X8" s="7" t="str">
        <f t="shared" si="6"/>
        <v>replace m_P_Pobreza_1porc=41.1395 if periodo==5</v>
      </c>
    </row>
    <row r="9" spans="1:24" x14ac:dyDescent="0.3">
      <c r="A9" t="s">
        <v>3</v>
      </c>
      <c r="B9" s="3">
        <v>6</v>
      </c>
      <c r="C9">
        <v>97.299639999999997</v>
      </c>
      <c r="D9" s="7" t="str">
        <f t="shared" si="1"/>
        <v>replace m_PEAO_1porc=97.29964 if periodo==6</v>
      </c>
      <c r="E9" t="s">
        <v>3</v>
      </c>
      <c r="F9" s="3">
        <f t="shared" si="0"/>
        <v>6</v>
      </c>
      <c r="G9">
        <v>7.127059</v>
      </c>
      <c r="H9" s="7" t="str">
        <f t="shared" si="2"/>
        <v>replace m_PEAO_f_1porc=7.127059 if periodo==6</v>
      </c>
      <c r="I9" t="s">
        <v>3</v>
      </c>
      <c r="J9" s="3">
        <v>6</v>
      </c>
      <c r="K9">
        <v>18.334579999999999</v>
      </c>
      <c r="L9" s="7" t="str">
        <f t="shared" si="3"/>
        <v>replace m_PEAO_inf_d_1porc=18.33458 if periodo==6</v>
      </c>
      <c r="M9" t="s">
        <v>3</v>
      </c>
      <c r="N9" s="3">
        <v>6</v>
      </c>
      <c r="O9">
        <v>90.172579999999996</v>
      </c>
      <c r="P9" s="7" t="str">
        <f t="shared" si="4"/>
        <v>replace m_PEAO_inf_1porc=90.17258 if periodo==6</v>
      </c>
      <c r="Q9" t="s">
        <v>3</v>
      </c>
      <c r="R9" s="3">
        <v>6</v>
      </c>
      <c r="S9">
        <v>105.49550000000001</v>
      </c>
      <c r="T9" s="7" t="str">
        <f t="shared" si="5"/>
        <v>replace m_ingreso_peao_1porc=105.4955 if periodo==6</v>
      </c>
      <c r="U9" t="s">
        <v>3</v>
      </c>
      <c r="V9" s="3">
        <v>6</v>
      </c>
      <c r="W9">
        <v>41.139499999999998</v>
      </c>
      <c r="X9" s="7" t="str">
        <f t="shared" si="6"/>
        <v>replace m_P_Pobreza_1porc=41.1395 if periodo==6</v>
      </c>
    </row>
    <row r="10" spans="1:24" x14ac:dyDescent="0.3">
      <c r="A10" t="s">
        <v>3</v>
      </c>
      <c r="B10" s="2">
        <v>7</v>
      </c>
      <c r="C10">
        <v>97.299639999999997</v>
      </c>
      <c r="D10" s="7" t="str">
        <f t="shared" si="1"/>
        <v>replace m_PEAO_1porc=97.29964 if periodo==7</v>
      </c>
      <c r="E10" t="s">
        <v>3</v>
      </c>
      <c r="F10" s="3">
        <f t="shared" si="0"/>
        <v>7</v>
      </c>
      <c r="G10">
        <v>7.127059</v>
      </c>
      <c r="H10" s="7" t="str">
        <f t="shared" si="2"/>
        <v>replace m_PEAO_f_1porc=7.127059 if periodo==7</v>
      </c>
      <c r="I10" t="s">
        <v>3</v>
      </c>
      <c r="J10" s="2">
        <v>7</v>
      </c>
      <c r="K10">
        <v>18.334579999999999</v>
      </c>
      <c r="L10" s="7" t="str">
        <f t="shared" si="3"/>
        <v>replace m_PEAO_inf_d_1porc=18.33458 if periodo==7</v>
      </c>
      <c r="M10" t="s">
        <v>3</v>
      </c>
      <c r="N10" s="2">
        <v>7</v>
      </c>
      <c r="O10">
        <v>90.172579999999996</v>
      </c>
      <c r="P10" s="7" t="str">
        <f t="shared" si="4"/>
        <v>replace m_PEAO_inf_1porc=90.17258 if periodo==7</v>
      </c>
      <c r="Q10" t="s">
        <v>3</v>
      </c>
      <c r="R10" s="2">
        <v>7</v>
      </c>
      <c r="S10">
        <v>105.49550000000001</v>
      </c>
      <c r="T10" s="7" t="str">
        <f t="shared" si="5"/>
        <v>replace m_ingreso_peao_1porc=105.4955 if periodo==7</v>
      </c>
      <c r="U10" t="s">
        <v>3</v>
      </c>
      <c r="V10" s="2">
        <v>7</v>
      </c>
      <c r="W10">
        <v>41.139499999999998</v>
      </c>
      <c r="X10" s="7" t="str">
        <f t="shared" si="6"/>
        <v>replace m_P_Pobreza_1porc=41.1395 if periodo==7</v>
      </c>
    </row>
    <row r="11" spans="1:24" x14ac:dyDescent="0.3">
      <c r="A11" t="s">
        <v>3</v>
      </c>
      <c r="B11" s="3">
        <v>8</v>
      </c>
      <c r="C11">
        <v>97.299639999999997</v>
      </c>
      <c r="D11" s="7" t="str">
        <f t="shared" si="1"/>
        <v>replace m_PEAO_1porc=97.29964 if periodo==8</v>
      </c>
      <c r="E11" t="s">
        <v>3</v>
      </c>
      <c r="F11" s="3">
        <f t="shared" si="0"/>
        <v>8</v>
      </c>
      <c r="G11">
        <v>7.127059</v>
      </c>
      <c r="H11" s="7" t="str">
        <f t="shared" si="2"/>
        <v>replace m_PEAO_f_1porc=7.127059 if periodo==8</v>
      </c>
      <c r="I11" t="s">
        <v>3</v>
      </c>
      <c r="J11" s="3">
        <v>8</v>
      </c>
      <c r="K11">
        <v>18.334579999999999</v>
      </c>
      <c r="L11" s="7" t="str">
        <f t="shared" si="3"/>
        <v>replace m_PEAO_inf_d_1porc=18.33458 if periodo==8</v>
      </c>
      <c r="M11" t="s">
        <v>3</v>
      </c>
      <c r="N11" s="3">
        <v>8</v>
      </c>
      <c r="O11">
        <v>90.172579999999996</v>
      </c>
      <c r="P11" s="7" t="str">
        <f t="shared" si="4"/>
        <v>replace m_PEAO_inf_1porc=90.17258 if periodo==8</v>
      </c>
      <c r="Q11" t="s">
        <v>3</v>
      </c>
      <c r="R11" s="3">
        <v>8</v>
      </c>
      <c r="S11">
        <v>105.49550000000001</v>
      </c>
      <c r="T11" s="7" t="str">
        <f t="shared" si="5"/>
        <v>replace m_ingreso_peao_1porc=105.4955 if periodo==8</v>
      </c>
      <c r="U11" t="s">
        <v>3</v>
      </c>
      <c r="V11" s="3">
        <v>8</v>
      </c>
      <c r="W11">
        <v>41.139499999999998</v>
      </c>
      <c r="X11" s="7" t="str">
        <f t="shared" si="6"/>
        <v>replace m_P_Pobreza_1porc=41.1395 if periodo==8</v>
      </c>
    </row>
    <row r="12" spans="1:24" x14ac:dyDescent="0.3">
      <c r="A12" t="s">
        <v>3</v>
      </c>
      <c r="B12" s="3">
        <v>9</v>
      </c>
      <c r="C12">
        <v>97.299639999999997</v>
      </c>
      <c r="D12" s="7" t="str">
        <f t="shared" si="1"/>
        <v>replace m_PEAO_1porc=97.29964 if periodo==9</v>
      </c>
      <c r="E12" t="s">
        <v>3</v>
      </c>
      <c r="F12" s="3">
        <f t="shared" si="0"/>
        <v>9</v>
      </c>
      <c r="G12">
        <v>7.127059</v>
      </c>
      <c r="H12" s="7" t="str">
        <f t="shared" si="2"/>
        <v>replace m_PEAO_f_1porc=7.127059 if periodo==9</v>
      </c>
      <c r="I12" t="s">
        <v>3</v>
      </c>
      <c r="J12" s="3">
        <v>9</v>
      </c>
      <c r="K12">
        <v>18.334579999999999</v>
      </c>
      <c r="L12" s="7" t="str">
        <f t="shared" si="3"/>
        <v>replace m_PEAO_inf_d_1porc=18.33458 if periodo==9</v>
      </c>
      <c r="M12" t="s">
        <v>3</v>
      </c>
      <c r="N12" s="3">
        <v>9</v>
      </c>
      <c r="O12">
        <v>90.172579999999996</v>
      </c>
      <c r="P12" s="7" t="str">
        <f t="shared" si="4"/>
        <v>replace m_PEAO_inf_1porc=90.17258 if periodo==9</v>
      </c>
      <c r="Q12" t="s">
        <v>3</v>
      </c>
      <c r="R12" s="3">
        <v>9</v>
      </c>
      <c r="S12">
        <v>105.49550000000001</v>
      </c>
      <c r="T12" s="7" t="str">
        <f t="shared" si="5"/>
        <v>replace m_ingreso_peao_1porc=105.4955 if periodo==9</v>
      </c>
      <c r="U12" t="s">
        <v>3</v>
      </c>
      <c r="V12" s="3">
        <v>9</v>
      </c>
      <c r="W12">
        <v>41.139499999999998</v>
      </c>
      <c r="X12" s="7" t="str">
        <f t="shared" si="6"/>
        <v>replace m_P_Pobreza_1porc=41.1395 if periodo==9</v>
      </c>
    </row>
    <row r="13" spans="1:24" x14ac:dyDescent="0.3">
      <c r="A13" t="s">
        <v>3</v>
      </c>
      <c r="B13" s="3">
        <v>10</v>
      </c>
      <c r="C13">
        <v>97.299639999999997</v>
      </c>
      <c r="D13" s="7" t="str">
        <f t="shared" si="1"/>
        <v>replace m_PEAO_1porc=97.29964 if periodo==10</v>
      </c>
      <c r="E13" t="s">
        <v>3</v>
      </c>
      <c r="F13" s="3">
        <f t="shared" si="0"/>
        <v>10</v>
      </c>
      <c r="G13">
        <v>7.127059</v>
      </c>
      <c r="H13" s="7" t="str">
        <f t="shared" si="2"/>
        <v>replace m_PEAO_f_1porc=7.127059 if periodo==10</v>
      </c>
      <c r="I13" t="s">
        <v>3</v>
      </c>
      <c r="J13" s="3">
        <v>10</v>
      </c>
      <c r="K13">
        <v>18.334579999999999</v>
      </c>
      <c r="L13" s="7" t="str">
        <f t="shared" si="3"/>
        <v>replace m_PEAO_inf_d_1porc=18.33458 if periodo==10</v>
      </c>
      <c r="M13" t="s">
        <v>3</v>
      </c>
      <c r="N13" s="3">
        <v>10</v>
      </c>
      <c r="O13">
        <v>90.172579999999996</v>
      </c>
      <c r="P13" s="7" t="str">
        <f t="shared" si="4"/>
        <v>replace m_PEAO_inf_1porc=90.17258 if periodo==10</v>
      </c>
      <c r="Q13" t="s">
        <v>3</v>
      </c>
      <c r="R13" s="3">
        <v>10</v>
      </c>
      <c r="S13">
        <v>105.49550000000001</v>
      </c>
      <c r="T13" s="7" t="str">
        <f t="shared" si="5"/>
        <v>replace m_ingreso_peao_1porc=105.4955 if periodo==10</v>
      </c>
      <c r="U13" t="s">
        <v>3</v>
      </c>
      <c r="V13" s="3">
        <v>10</v>
      </c>
      <c r="W13">
        <v>41.139499999999998</v>
      </c>
      <c r="X13" s="7" t="str">
        <f t="shared" si="6"/>
        <v>replace m_P_Pobreza_1porc=41.1395 if periodo==10</v>
      </c>
    </row>
    <row r="14" spans="1:24" x14ac:dyDescent="0.3">
      <c r="A14" t="s">
        <v>3</v>
      </c>
      <c r="B14" s="3">
        <v>11</v>
      </c>
      <c r="C14">
        <v>97.299639999999997</v>
      </c>
      <c r="D14" s="7" t="str">
        <f t="shared" si="1"/>
        <v>replace m_PEAO_1porc=97.29964 if periodo==11</v>
      </c>
      <c r="E14" t="s">
        <v>3</v>
      </c>
      <c r="F14" s="3">
        <f t="shared" si="0"/>
        <v>11</v>
      </c>
      <c r="G14">
        <v>7.127059</v>
      </c>
      <c r="H14" s="7" t="str">
        <f t="shared" si="2"/>
        <v>replace m_PEAO_f_1porc=7.127059 if periodo==11</v>
      </c>
      <c r="I14" t="s">
        <v>3</v>
      </c>
      <c r="J14" s="3">
        <v>11</v>
      </c>
      <c r="K14">
        <v>18.334579999999999</v>
      </c>
      <c r="L14" s="7" t="str">
        <f t="shared" si="3"/>
        <v>replace m_PEAO_inf_d_1porc=18.33458 if periodo==11</v>
      </c>
      <c r="M14" t="s">
        <v>3</v>
      </c>
      <c r="N14" s="3">
        <v>11</v>
      </c>
      <c r="O14">
        <v>90.172579999999996</v>
      </c>
      <c r="P14" s="7" t="str">
        <f t="shared" si="4"/>
        <v>replace m_PEAO_inf_1porc=90.17258 if periodo==11</v>
      </c>
      <c r="Q14" t="s">
        <v>3</v>
      </c>
      <c r="R14" s="3">
        <v>11</v>
      </c>
      <c r="S14">
        <v>105.49550000000001</v>
      </c>
      <c r="T14" s="7" t="str">
        <f t="shared" si="5"/>
        <v>replace m_ingreso_peao_1porc=105.4955 if periodo==11</v>
      </c>
      <c r="U14" t="s">
        <v>3</v>
      </c>
      <c r="V14" s="3">
        <v>11</v>
      </c>
      <c r="W14">
        <v>41.139499999999998</v>
      </c>
      <c r="X14" s="7" t="str">
        <f t="shared" si="6"/>
        <v>replace m_P_Pobreza_1porc=41.1395 if periodo==11</v>
      </c>
    </row>
    <row r="15" spans="1:24" x14ac:dyDescent="0.3">
      <c r="A15" t="s">
        <v>3</v>
      </c>
      <c r="B15" s="3">
        <v>12</v>
      </c>
      <c r="C15">
        <v>97.299639999999997</v>
      </c>
      <c r="D15" s="7" t="str">
        <f t="shared" si="1"/>
        <v>replace m_PEAO_1porc=97.29964 if periodo==12</v>
      </c>
      <c r="E15" t="s">
        <v>3</v>
      </c>
      <c r="F15" s="3">
        <f t="shared" si="0"/>
        <v>12</v>
      </c>
      <c r="G15">
        <v>7.127059</v>
      </c>
      <c r="H15" s="7" t="str">
        <f t="shared" si="2"/>
        <v>replace m_PEAO_f_1porc=7.127059 if periodo==12</v>
      </c>
      <c r="I15" t="s">
        <v>3</v>
      </c>
      <c r="J15" s="3">
        <v>12</v>
      </c>
      <c r="K15">
        <v>18.334579999999999</v>
      </c>
      <c r="L15" s="7" t="str">
        <f t="shared" si="3"/>
        <v>replace m_PEAO_inf_d_1porc=18.33458 if periodo==12</v>
      </c>
      <c r="M15" t="s">
        <v>3</v>
      </c>
      <c r="N15" s="3">
        <v>12</v>
      </c>
      <c r="O15">
        <v>90.172579999999996</v>
      </c>
      <c r="P15" s="7" t="str">
        <f t="shared" si="4"/>
        <v>replace m_PEAO_inf_1porc=90.17258 if periodo==12</v>
      </c>
      <c r="Q15" t="s">
        <v>3</v>
      </c>
      <c r="R15" s="3">
        <v>12</v>
      </c>
      <c r="S15">
        <v>105.49550000000001</v>
      </c>
      <c r="T15" s="7" t="str">
        <f t="shared" si="5"/>
        <v>replace m_ingreso_peao_1porc=105.4955 if periodo==12</v>
      </c>
      <c r="U15" t="s">
        <v>3</v>
      </c>
      <c r="V15" s="3">
        <v>12</v>
      </c>
      <c r="W15">
        <v>41.139499999999998</v>
      </c>
      <c r="X15" s="7" t="str">
        <f t="shared" si="6"/>
        <v>replace m_P_Pobreza_1porc=41.1395 if periodo==12</v>
      </c>
    </row>
    <row r="16" spans="1:24" x14ac:dyDescent="0.3">
      <c r="A16" t="s">
        <v>3</v>
      </c>
      <c r="B16" s="3">
        <v>13</v>
      </c>
      <c r="C16">
        <v>97.299639999999997</v>
      </c>
      <c r="D16" s="7" t="str">
        <f t="shared" si="1"/>
        <v>replace m_PEAO_1porc=97.29964 if periodo==13</v>
      </c>
      <c r="E16" t="s">
        <v>3</v>
      </c>
      <c r="F16" s="3">
        <f t="shared" si="0"/>
        <v>13</v>
      </c>
      <c r="G16">
        <v>7.127059</v>
      </c>
      <c r="H16" s="7" t="str">
        <f t="shared" si="2"/>
        <v>replace m_PEAO_f_1porc=7.127059 if periodo==13</v>
      </c>
      <c r="I16" t="s">
        <v>3</v>
      </c>
      <c r="J16" s="3">
        <v>13</v>
      </c>
      <c r="K16">
        <v>18.334579999999999</v>
      </c>
      <c r="L16" s="7" t="str">
        <f t="shared" si="3"/>
        <v>replace m_PEAO_inf_d_1porc=18.33458 if periodo==13</v>
      </c>
      <c r="M16" t="s">
        <v>3</v>
      </c>
      <c r="N16" s="3">
        <v>13</v>
      </c>
      <c r="O16">
        <v>90.172579999999996</v>
      </c>
      <c r="P16" s="7" t="str">
        <f t="shared" si="4"/>
        <v>replace m_PEAO_inf_1porc=90.17258 if periodo==13</v>
      </c>
      <c r="Q16" t="s">
        <v>3</v>
      </c>
      <c r="R16" s="3">
        <v>13</v>
      </c>
      <c r="S16">
        <v>105.49550000000001</v>
      </c>
      <c r="T16" s="7" t="str">
        <f t="shared" si="5"/>
        <v>replace m_ingreso_peao_1porc=105.4955 if periodo==13</v>
      </c>
      <c r="U16" t="s">
        <v>3</v>
      </c>
      <c r="V16" s="3">
        <v>13</v>
      </c>
      <c r="W16">
        <v>41.139499999999998</v>
      </c>
      <c r="X16" s="7" t="str">
        <f t="shared" si="6"/>
        <v>replace m_P_Pobreza_1porc=41.1395 if periodo==13</v>
      </c>
    </row>
    <row r="17" spans="1:24" x14ac:dyDescent="0.3">
      <c r="A17" t="s">
        <v>3</v>
      </c>
      <c r="B17" s="2">
        <v>14</v>
      </c>
      <c r="C17">
        <v>97.299639999999997</v>
      </c>
      <c r="D17" s="7" t="str">
        <f t="shared" si="1"/>
        <v>replace m_PEAO_1porc=97.29964 if periodo==14</v>
      </c>
      <c r="E17" t="s">
        <v>3</v>
      </c>
      <c r="F17" s="3">
        <f t="shared" si="0"/>
        <v>14</v>
      </c>
      <c r="G17">
        <v>7.127059</v>
      </c>
      <c r="H17" s="7" t="str">
        <f t="shared" si="2"/>
        <v>replace m_PEAO_f_1porc=7.127059 if periodo==14</v>
      </c>
      <c r="I17" t="s">
        <v>3</v>
      </c>
      <c r="J17" s="2">
        <v>14</v>
      </c>
      <c r="K17">
        <v>18.334579999999999</v>
      </c>
      <c r="L17" s="7" t="str">
        <f t="shared" si="3"/>
        <v>replace m_PEAO_inf_d_1porc=18.33458 if periodo==14</v>
      </c>
      <c r="M17" t="s">
        <v>3</v>
      </c>
      <c r="N17" s="2">
        <v>14</v>
      </c>
      <c r="O17">
        <v>90.172579999999996</v>
      </c>
      <c r="P17" s="7" t="str">
        <f t="shared" si="4"/>
        <v>replace m_PEAO_inf_1porc=90.17258 if periodo==14</v>
      </c>
      <c r="Q17" t="s">
        <v>3</v>
      </c>
      <c r="R17" s="2">
        <v>14</v>
      </c>
      <c r="S17">
        <v>105.49550000000001</v>
      </c>
      <c r="T17" s="7" t="str">
        <f t="shared" si="5"/>
        <v>replace m_ingreso_peao_1porc=105.4955 if periodo==14</v>
      </c>
      <c r="U17" t="s">
        <v>3</v>
      </c>
      <c r="V17" s="2">
        <v>14</v>
      </c>
      <c r="W17">
        <v>41.139499999999998</v>
      </c>
      <c r="X17" s="7" t="str">
        <f t="shared" si="6"/>
        <v>replace m_P_Pobreza_1porc=41.1395 if periodo==14</v>
      </c>
    </row>
    <row r="18" spans="1:24" x14ac:dyDescent="0.3">
      <c r="A18" t="s">
        <v>3</v>
      </c>
      <c r="B18" s="3">
        <v>15</v>
      </c>
      <c r="C18">
        <v>97.299639999999997</v>
      </c>
      <c r="D18" s="7" t="str">
        <f t="shared" si="1"/>
        <v>replace m_PEAO_1porc=97.29964 if periodo==15</v>
      </c>
      <c r="E18" t="s">
        <v>3</v>
      </c>
      <c r="F18" s="3">
        <f t="shared" si="0"/>
        <v>15</v>
      </c>
      <c r="G18">
        <v>7.127059</v>
      </c>
      <c r="H18" s="7" t="str">
        <f t="shared" si="2"/>
        <v>replace m_PEAO_f_1porc=7.127059 if periodo==15</v>
      </c>
      <c r="I18" t="s">
        <v>3</v>
      </c>
      <c r="J18" s="3">
        <v>15</v>
      </c>
      <c r="K18">
        <v>18.334579999999999</v>
      </c>
      <c r="L18" s="7" t="str">
        <f t="shared" si="3"/>
        <v>replace m_PEAO_inf_d_1porc=18.33458 if periodo==15</v>
      </c>
      <c r="M18" t="s">
        <v>3</v>
      </c>
      <c r="N18" s="3">
        <v>15</v>
      </c>
      <c r="O18">
        <v>90.172579999999996</v>
      </c>
      <c r="P18" s="7" t="str">
        <f t="shared" si="4"/>
        <v>replace m_PEAO_inf_1porc=90.17258 if periodo==15</v>
      </c>
      <c r="Q18" t="s">
        <v>3</v>
      </c>
      <c r="R18" s="3">
        <v>15</v>
      </c>
      <c r="S18">
        <v>105.49550000000001</v>
      </c>
      <c r="T18" s="7" t="str">
        <f t="shared" si="5"/>
        <v>replace m_ingreso_peao_1porc=105.4955 if periodo==15</v>
      </c>
      <c r="U18" t="s">
        <v>3</v>
      </c>
      <c r="V18" s="3">
        <v>15</v>
      </c>
      <c r="W18">
        <v>41.139499999999998</v>
      </c>
      <c r="X18" s="7" t="str">
        <f t="shared" si="6"/>
        <v>replace m_P_Pobreza_1porc=41.1395 if periodo==15</v>
      </c>
    </row>
    <row r="19" spans="1:24" x14ac:dyDescent="0.3">
      <c r="A19" t="s">
        <v>3</v>
      </c>
      <c r="B19" s="3">
        <v>16</v>
      </c>
      <c r="C19">
        <v>97.299639999999997</v>
      </c>
      <c r="D19" s="7" t="str">
        <f t="shared" si="1"/>
        <v>replace m_PEAO_1porc=97.29964 if periodo==16</v>
      </c>
      <c r="E19" t="s">
        <v>3</v>
      </c>
      <c r="F19" s="3">
        <f t="shared" si="0"/>
        <v>16</v>
      </c>
      <c r="G19">
        <v>7.127059</v>
      </c>
      <c r="H19" s="7" t="str">
        <f t="shared" si="2"/>
        <v>replace m_PEAO_f_1porc=7.127059 if periodo==16</v>
      </c>
      <c r="I19" t="s">
        <v>3</v>
      </c>
      <c r="J19" s="3">
        <v>16</v>
      </c>
      <c r="K19">
        <v>18.334579999999999</v>
      </c>
      <c r="L19" s="7" t="str">
        <f t="shared" si="3"/>
        <v>replace m_PEAO_inf_d_1porc=18.33458 if periodo==16</v>
      </c>
      <c r="M19" t="s">
        <v>3</v>
      </c>
      <c r="N19" s="3">
        <v>16</v>
      </c>
      <c r="O19">
        <v>90.172579999999996</v>
      </c>
      <c r="P19" s="7" t="str">
        <f t="shared" si="4"/>
        <v>replace m_PEAO_inf_1porc=90.17258 if periodo==16</v>
      </c>
      <c r="Q19" t="s">
        <v>3</v>
      </c>
      <c r="R19" s="3">
        <v>16</v>
      </c>
      <c r="S19">
        <v>105.49550000000001</v>
      </c>
      <c r="T19" s="7" t="str">
        <f t="shared" si="5"/>
        <v>replace m_ingreso_peao_1porc=105.4955 if periodo==16</v>
      </c>
      <c r="U19" t="s">
        <v>3</v>
      </c>
      <c r="V19" s="3">
        <v>16</v>
      </c>
      <c r="W19">
        <v>41.139499999999998</v>
      </c>
      <c r="X19" s="7" t="str">
        <f t="shared" si="6"/>
        <v>replace m_P_Pobreza_1porc=41.1395 if periodo==16</v>
      </c>
    </row>
    <row r="20" spans="1:24" x14ac:dyDescent="0.3">
      <c r="A20" t="s">
        <v>3</v>
      </c>
      <c r="B20" s="3">
        <v>17</v>
      </c>
      <c r="C20">
        <v>97.299639999999997</v>
      </c>
      <c r="D20" s="7" t="str">
        <f t="shared" si="1"/>
        <v>replace m_PEAO_1porc=97.29964 if periodo==17</v>
      </c>
      <c r="E20" t="s">
        <v>3</v>
      </c>
      <c r="F20" s="3">
        <f t="shared" si="0"/>
        <v>17</v>
      </c>
      <c r="G20">
        <v>7.127059</v>
      </c>
      <c r="H20" s="7" t="str">
        <f t="shared" si="2"/>
        <v>replace m_PEAO_f_1porc=7.127059 if periodo==17</v>
      </c>
      <c r="I20" t="s">
        <v>3</v>
      </c>
      <c r="J20" s="3">
        <v>17</v>
      </c>
      <c r="K20">
        <v>18.334579999999999</v>
      </c>
      <c r="L20" s="7" t="str">
        <f t="shared" si="3"/>
        <v>replace m_PEAO_inf_d_1porc=18.33458 if periodo==17</v>
      </c>
      <c r="M20" t="s">
        <v>3</v>
      </c>
      <c r="N20" s="3">
        <v>17</v>
      </c>
      <c r="O20">
        <v>90.172579999999996</v>
      </c>
      <c r="P20" s="7" t="str">
        <f t="shared" si="4"/>
        <v>replace m_PEAO_inf_1porc=90.17258 if periodo==17</v>
      </c>
      <c r="Q20" t="s">
        <v>3</v>
      </c>
      <c r="R20" s="3">
        <v>17</v>
      </c>
      <c r="S20">
        <v>105.49550000000001</v>
      </c>
      <c r="T20" s="7" t="str">
        <f t="shared" si="5"/>
        <v>replace m_ingreso_peao_1porc=105.4955 if periodo==17</v>
      </c>
      <c r="U20" t="s">
        <v>3</v>
      </c>
      <c r="V20" s="3">
        <v>17</v>
      </c>
      <c r="W20">
        <v>41.139499999999998</v>
      </c>
      <c r="X20" s="7" t="str">
        <f t="shared" si="6"/>
        <v>replace m_P_Pobreza_1porc=41.1395 if periodo==17</v>
      </c>
    </row>
    <row r="21" spans="1:24" x14ac:dyDescent="0.3">
      <c r="A21" t="s">
        <v>3</v>
      </c>
      <c r="B21" s="3">
        <v>18</v>
      </c>
      <c r="C21">
        <v>97.299639999999997</v>
      </c>
      <c r="D21" s="7" t="str">
        <f t="shared" si="1"/>
        <v>replace m_PEAO_1porc=97.29964 if periodo==18</v>
      </c>
      <c r="E21" t="s">
        <v>3</v>
      </c>
      <c r="F21" s="3">
        <f t="shared" si="0"/>
        <v>18</v>
      </c>
      <c r="G21">
        <v>7.127059</v>
      </c>
      <c r="H21" s="7" t="str">
        <f t="shared" si="2"/>
        <v>replace m_PEAO_f_1porc=7.127059 if periodo==18</v>
      </c>
      <c r="I21" t="s">
        <v>3</v>
      </c>
      <c r="J21" s="3">
        <v>18</v>
      </c>
      <c r="K21">
        <v>18.334579999999999</v>
      </c>
      <c r="L21" s="7" t="str">
        <f t="shared" si="3"/>
        <v>replace m_PEAO_inf_d_1porc=18.33458 if periodo==18</v>
      </c>
      <c r="M21" t="s">
        <v>3</v>
      </c>
      <c r="N21" s="3">
        <v>18</v>
      </c>
      <c r="O21">
        <v>90.172579999999996</v>
      </c>
      <c r="P21" s="7" t="str">
        <f t="shared" si="4"/>
        <v>replace m_PEAO_inf_1porc=90.17258 if periodo==18</v>
      </c>
      <c r="Q21" t="s">
        <v>3</v>
      </c>
      <c r="R21" s="3">
        <v>18</v>
      </c>
      <c r="S21">
        <v>105.49550000000001</v>
      </c>
      <c r="T21" s="7" t="str">
        <f t="shared" si="5"/>
        <v>replace m_ingreso_peao_1porc=105.4955 if periodo==18</v>
      </c>
      <c r="U21" t="s">
        <v>3</v>
      </c>
      <c r="V21" s="3">
        <v>18</v>
      </c>
      <c r="W21">
        <v>41.139499999999998</v>
      </c>
      <c r="X21" s="7" t="str">
        <f t="shared" si="6"/>
        <v>replace m_P_Pobreza_1porc=41.1395 if periodo==18</v>
      </c>
    </row>
    <row r="22" spans="1:24" x14ac:dyDescent="0.3">
      <c r="A22" t="s">
        <v>3</v>
      </c>
      <c r="B22" s="3">
        <v>19</v>
      </c>
      <c r="C22">
        <v>97.299639999999997</v>
      </c>
      <c r="D22" s="7" t="str">
        <f t="shared" si="1"/>
        <v>replace m_PEAO_1porc=97.29964 if periodo==19</v>
      </c>
      <c r="E22" t="s">
        <v>3</v>
      </c>
      <c r="F22" s="3">
        <f t="shared" si="0"/>
        <v>19</v>
      </c>
      <c r="G22">
        <v>7.127059</v>
      </c>
      <c r="H22" s="7" t="str">
        <f t="shared" si="2"/>
        <v>replace m_PEAO_f_1porc=7.127059 if periodo==19</v>
      </c>
      <c r="I22" t="s">
        <v>3</v>
      </c>
      <c r="J22" s="3">
        <v>19</v>
      </c>
      <c r="K22">
        <v>18.334579999999999</v>
      </c>
      <c r="L22" s="7" t="str">
        <f t="shared" si="3"/>
        <v>replace m_PEAO_inf_d_1porc=18.33458 if periodo==19</v>
      </c>
      <c r="M22" t="s">
        <v>3</v>
      </c>
      <c r="N22" s="3">
        <v>19</v>
      </c>
      <c r="O22">
        <v>90.172579999999996</v>
      </c>
      <c r="P22" s="7" t="str">
        <f t="shared" si="4"/>
        <v>replace m_PEAO_inf_1porc=90.17258 if periodo==19</v>
      </c>
      <c r="Q22" t="s">
        <v>3</v>
      </c>
      <c r="R22" s="3">
        <v>19</v>
      </c>
      <c r="S22">
        <v>105.49550000000001</v>
      </c>
      <c r="T22" s="7" t="str">
        <f t="shared" si="5"/>
        <v>replace m_ingreso_peao_1porc=105.4955 if periodo==19</v>
      </c>
      <c r="U22" t="s">
        <v>3</v>
      </c>
      <c r="V22" s="3">
        <v>19</v>
      </c>
      <c r="W22">
        <v>41.139499999999998</v>
      </c>
      <c r="X22" s="7" t="str">
        <f t="shared" si="6"/>
        <v>replace m_P_Pobreza_1porc=41.1395 if periodo==19</v>
      </c>
    </row>
    <row r="23" spans="1:24" x14ac:dyDescent="0.3">
      <c r="A23" t="s">
        <v>3</v>
      </c>
      <c r="B23" s="3">
        <v>20</v>
      </c>
      <c r="C23">
        <v>97.299639999999997</v>
      </c>
      <c r="D23" s="7" t="str">
        <f t="shared" si="1"/>
        <v>replace m_PEAO_1porc=97.29964 if periodo==20</v>
      </c>
      <c r="E23" t="s">
        <v>3</v>
      </c>
      <c r="F23" s="3">
        <f t="shared" si="0"/>
        <v>20</v>
      </c>
      <c r="G23">
        <v>7.127059</v>
      </c>
      <c r="H23" s="7" t="str">
        <f t="shared" si="2"/>
        <v>replace m_PEAO_f_1porc=7.127059 if periodo==20</v>
      </c>
      <c r="I23" t="s">
        <v>3</v>
      </c>
      <c r="J23" s="3">
        <v>20</v>
      </c>
      <c r="K23">
        <v>18.334579999999999</v>
      </c>
      <c r="L23" s="7" t="str">
        <f t="shared" si="3"/>
        <v>replace m_PEAO_inf_d_1porc=18.33458 if periodo==20</v>
      </c>
      <c r="M23" t="s">
        <v>3</v>
      </c>
      <c r="N23" s="3">
        <v>20</v>
      </c>
      <c r="O23">
        <v>90.172579999999996</v>
      </c>
      <c r="P23" s="7" t="str">
        <f t="shared" si="4"/>
        <v>replace m_PEAO_inf_1porc=90.17258 if periodo==20</v>
      </c>
      <c r="Q23" t="s">
        <v>3</v>
      </c>
      <c r="R23" s="3">
        <v>20</v>
      </c>
      <c r="S23">
        <v>105.49550000000001</v>
      </c>
      <c r="T23" s="7" t="str">
        <f t="shared" si="5"/>
        <v>replace m_ingreso_peao_1porc=105.4955 if periodo==20</v>
      </c>
      <c r="U23" t="s">
        <v>3</v>
      </c>
      <c r="V23" s="3">
        <v>20</v>
      </c>
      <c r="W23">
        <v>41.139499999999998</v>
      </c>
      <c r="X23" s="7" t="str">
        <f t="shared" si="6"/>
        <v>replace m_P_Pobreza_1porc=41.1395 if periodo==20</v>
      </c>
    </row>
    <row r="24" spans="1:24" x14ac:dyDescent="0.3">
      <c r="A24" t="s">
        <v>3</v>
      </c>
      <c r="B24" s="2">
        <v>21</v>
      </c>
      <c r="C24">
        <v>97.299639999999997</v>
      </c>
      <c r="D24" s="7" t="str">
        <f t="shared" si="1"/>
        <v>replace m_PEAO_1porc=97.29964 if periodo==21</v>
      </c>
      <c r="E24" t="s">
        <v>3</v>
      </c>
      <c r="F24" s="3">
        <f t="shared" si="0"/>
        <v>21</v>
      </c>
      <c r="G24">
        <v>7.127059</v>
      </c>
      <c r="H24" s="7" t="str">
        <f t="shared" si="2"/>
        <v>replace m_PEAO_f_1porc=7.127059 if periodo==21</v>
      </c>
      <c r="I24" t="s">
        <v>3</v>
      </c>
      <c r="J24" s="2">
        <v>21</v>
      </c>
      <c r="K24">
        <v>18.334579999999999</v>
      </c>
      <c r="L24" s="7" t="str">
        <f t="shared" si="3"/>
        <v>replace m_PEAO_inf_d_1porc=18.33458 if periodo==21</v>
      </c>
      <c r="M24" t="s">
        <v>3</v>
      </c>
      <c r="N24" s="2">
        <v>21</v>
      </c>
      <c r="O24">
        <v>90.172579999999996</v>
      </c>
      <c r="P24" s="7" t="str">
        <f t="shared" si="4"/>
        <v>replace m_PEAO_inf_1porc=90.17258 if periodo==21</v>
      </c>
      <c r="Q24" t="s">
        <v>3</v>
      </c>
      <c r="R24" s="2">
        <v>21</v>
      </c>
      <c r="S24">
        <v>105.49550000000001</v>
      </c>
      <c r="T24" s="7" t="str">
        <f t="shared" si="5"/>
        <v>replace m_ingreso_peao_1porc=105.4955 if periodo==21</v>
      </c>
      <c r="U24" t="s">
        <v>3</v>
      </c>
      <c r="V24" s="2">
        <v>21</v>
      </c>
      <c r="W24">
        <v>41.139499999999998</v>
      </c>
      <c r="X24" s="7" t="str">
        <f t="shared" si="6"/>
        <v>replace m_P_Pobreza_1porc=41.1395 if periodo==21</v>
      </c>
    </row>
    <row r="25" spans="1:24" x14ac:dyDescent="0.3">
      <c r="A25" t="s">
        <v>3</v>
      </c>
      <c r="B25" s="3">
        <v>22</v>
      </c>
      <c r="C25">
        <v>97.299639999999997</v>
      </c>
      <c r="D25" s="7" t="str">
        <f t="shared" si="1"/>
        <v>replace m_PEAO_1porc=97.29964 if periodo==22</v>
      </c>
      <c r="E25" t="s">
        <v>3</v>
      </c>
      <c r="F25" s="3">
        <f t="shared" si="0"/>
        <v>22</v>
      </c>
      <c r="G25">
        <v>7.127059</v>
      </c>
      <c r="H25" s="7" t="str">
        <f t="shared" si="2"/>
        <v>replace m_PEAO_f_1porc=7.127059 if periodo==22</v>
      </c>
      <c r="I25" t="s">
        <v>3</v>
      </c>
      <c r="J25" s="3">
        <v>22</v>
      </c>
      <c r="K25">
        <v>18.334579999999999</v>
      </c>
      <c r="L25" s="7" t="str">
        <f t="shared" si="3"/>
        <v>replace m_PEAO_inf_d_1porc=18.33458 if periodo==22</v>
      </c>
      <c r="M25" t="s">
        <v>3</v>
      </c>
      <c r="N25" s="3">
        <v>22</v>
      </c>
      <c r="O25">
        <v>90.172579999999996</v>
      </c>
      <c r="P25" s="7" t="str">
        <f t="shared" si="4"/>
        <v>replace m_PEAO_inf_1porc=90.17258 if periodo==22</v>
      </c>
      <c r="Q25" t="s">
        <v>3</v>
      </c>
      <c r="R25" s="3">
        <v>22</v>
      </c>
      <c r="S25">
        <v>105.49550000000001</v>
      </c>
      <c r="T25" s="7" t="str">
        <f t="shared" si="5"/>
        <v>replace m_ingreso_peao_1porc=105.4955 if periodo==22</v>
      </c>
      <c r="U25" t="s">
        <v>3</v>
      </c>
      <c r="V25" s="3">
        <v>22</v>
      </c>
      <c r="W25">
        <v>41.139499999999998</v>
      </c>
      <c r="X25" s="7" t="str">
        <f t="shared" si="6"/>
        <v>replace m_P_Pobreza_1porc=41.1395 if periodo==22</v>
      </c>
    </row>
    <row r="26" spans="1:24" x14ac:dyDescent="0.3">
      <c r="A26" t="s">
        <v>3</v>
      </c>
      <c r="B26" s="3">
        <v>23</v>
      </c>
      <c r="C26">
        <v>97.299639999999997</v>
      </c>
      <c r="D26" s="7" t="str">
        <f t="shared" si="1"/>
        <v>replace m_PEAO_1porc=97.29964 if periodo==23</v>
      </c>
      <c r="E26" t="s">
        <v>3</v>
      </c>
      <c r="F26" s="3">
        <f t="shared" si="0"/>
        <v>23</v>
      </c>
      <c r="G26">
        <v>7.127059</v>
      </c>
      <c r="H26" s="7" t="str">
        <f t="shared" si="2"/>
        <v>replace m_PEAO_f_1porc=7.127059 if periodo==23</v>
      </c>
      <c r="I26" t="s">
        <v>3</v>
      </c>
      <c r="J26" s="3">
        <v>23</v>
      </c>
      <c r="K26">
        <v>18.334579999999999</v>
      </c>
      <c r="L26" s="7" t="str">
        <f t="shared" si="3"/>
        <v>replace m_PEAO_inf_d_1porc=18.33458 if periodo==23</v>
      </c>
      <c r="M26" t="s">
        <v>3</v>
      </c>
      <c r="N26" s="3">
        <v>23</v>
      </c>
      <c r="O26">
        <v>90.172579999999996</v>
      </c>
      <c r="P26" s="7" t="str">
        <f t="shared" si="4"/>
        <v>replace m_PEAO_inf_1porc=90.17258 if periodo==23</v>
      </c>
      <c r="Q26" t="s">
        <v>3</v>
      </c>
      <c r="R26" s="3">
        <v>23</v>
      </c>
      <c r="S26">
        <v>105.49550000000001</v>
      </c>
      <c r="T26" s="7" t="str">
        <f t="shared" si="5"/>
        <v>replace m_ingreso_peao_1porc=105.4955 if periodo==23</v>
      </c>
      <c r="U26" t="s">
        <v>3</v>
      </c>
      <c r="V26" s="3">
        <v>23</v>
      </c>
      <c r="W26">
        <v>41.139499999999998</v>
      </c>
      <c r="X26" s="7" t="str">
        <f t="shared" si="6"/>
        <v>replace m_P_Pobreza_1porc=41.1395 if periodo==23</v>
      </c>
    </row>
    <row r="27" spans="1:24" x14ac:dyDescent="0.3">
      <c r="A27" t="s">
        <v>3</v>
      </c>
      <c r="B27" s="3">
        <v>24</v>
      </c>
      <c r="C27">
        <v>97.299639999999997</v>
      </c>
      <c r="D27" s="7" t="str">
        <f t="shared" si="1"/>
        <v>replace m_PEAO_1porc=97.29964 if periodo==24</v>
      </c>
      <c r="E27" t="s">
        <v>3</v>
      </c>
      <c r="F27" s="3">
        <f t="shared" si="0"/>
        <v>24</v>
      </c>
      <c r="G27">
        <v>7.127059</v>
      </c>
      <c r="H27" s="7" t="str">
        <f t="shared" si="2"/>
        <v>replace m_PEAO_f_1porc=7.127059 if periodo==24</v>
      </c>
      <c r="I27" t="s">
        <v>3</v>
      </c>
      <c r="J27" s="3">
        <v>24</v>
      </c>
      <c r="K27">
        <v>18.334579999999999</v>
      </c>
      <c r="L27" s="7" t="str">
        <f t="shared" si="3"/>
        <v>replace m_PEAO_inf_d_1porc=18.33458 if periodo==24</v>
      </c>
      <c r="M27" t="s">
        <v>3</v>
      </c>
      <c r="N27" s="3">
        <v>24</v>
      </c>
      <c r="O27">
        <v>90.172579999999996</v>
      </c>
      <c r="P27" s="7" t="str">
        <f t="shared" si="4"/>
        <v>replace m_PEAO_inf_1porc=90.17258 if periodo==24</v>
      </c>
      <c r="Q27" t="s">
        <v>3</v>
      </c>
      <c r="R27" s="3">
        <v>24</v>
      </c>
      <c r="S27">
        <v>105.49550000000001</v>
      </c>
      <c r="T27" s="7" t="str">
        <f t="shared" si="5"/>
        <v>replace m_ingreso_peao_1porc=105.4955 if periodo==24</v>
      </c>
      <c r="U27" t="s">
        <v>3</v>
      </c>
      <c r="V27" s="3">
        <v>24</v>
      </c>
      <c r="W27">
        <v>41.139499999999998</v>
      </c>
      <c r="X27" s="7" t="str">
        <f t="shared" si="6"/>
        <v>replace m_P_Pobreza_1porc=41.1395 if periodo==24</v>
      </c>
    </row>
    <row r="28" spans="1:24" x14ac:dyDescent="0.3">
      <c r="A28" t="s">
        <v>3</v>
      </c>
      <c r="B28" s="3">
        <v>25</v>
      </c>
      <c r="C28">
        <v>97.299639999999997</v>
      </c>
      <c r="D28" s="7" t="str">
        <f t="shared" si="1"/>
        <v>replace m_PEAO_1porc=97.29964 if periodo==25</v>
      </c>
      <c r="E28" t="s">
        <v>3</v>
      </c>
      <c r="F28" s="3">
        <f t="shared" si="0"/>
        <v>25</v>
      </c>
      <c r="G28">
        <v>7.127059</v>
      </c>
      <c r="H28" s="7" t="str">
        <f t="shared" si="2"/>
        <v>replace m_PEAO_f_1porc=7.127059 if periodo==25</v>
      </c>
      <c r="I28" t="s">
        <v>3</v>
      </c>
      <c r="J28" s="3">
        <v>25</v>
      </c>
      <c r="K28">
        <v>18.334579999999999</v>
      </c>
      <c r="L28" s="7" t="str">
        <f t="shared" si="3"/>
        <v>replace m_PEAO_inf_d_1porc=18.33458 if periodo==25</v>
      </c>
      <c r="M28" t="s">
        <v>3</v>
      </c>
      <c r="N28" s="3">
        <v>25</v>
      </c>
      <c r="O28">
        <v>90.172579999999996</v>
      </c>
      <c r="P28" s="7" t="str">
        <f t="shared" si="4"/>
        <v>replace m_PEAO_inf_1porc=90.17258 if periodo==25</v>
      </c>
      <c r="Q28" t="s">
        <v>3</v>
      </c>
      <c r="R28" s="3">
        <v>25</v>
      </c>
      <c r="S28">
        <v>105.49550000000001</v>
      </c>
      <c r="T28" s="7" t="str">
        <f t="shared" si="5"/>
        <v>replace m_ingreso_peao_1porc=105.4955 if periodo==25</v>
      </c>
      <c r="U28" t="s">
        <v>3</v>
      </c>
      <c r="V28" s="3">
        <v>25</v>
      </c>
      <c r="W28">
        <v>41.139499999999998</v>
      </c>
      <c r="X28" s="7" t="str">
        <f t="shared" si="6"/>
        <v>replace m_P_Pobreza_1porc=41.1395 if periodo==25</v>
      </c>
    </row>
    <row r="29" spans="1:24" x14ac:dyDescent="0.3">
      <c r="A29" t="s">
        <v>3</v>
      </c>
      <c r="B29" s="3">
        <v>26</v>
      </c>
      <c r="C29">
        <v>97.299639999999997</v>
      </c>
      <c r="D29" s="7" t="str">
        <f t="shared" si="1"/>
        <v>replace m_PEAO_1porc=97.29964 if periodo==26</v>
      </c>
      <c r="E29" t="s">
        <v>3</v>
      </c>
      <c r="F29" s="3">
        <f t="shared" si="0"/>
        <v>26</v>
      </c>
      <c r="G29">
        <v>7.127059</v>
      </c>
      <c r="H29" s="7" t="str">
        <f t="shared" si="2"/>
        <v>replace m_PEAO_f_1porc=7.127059 if periodo==26</v>
      </c>
      <c r="I29" t="s">
        <v>3</v>
      </c>
      <c r="J29" s="3">
        <v>26</v>
      </c>
      <c r="K29">
        <v>18.334579999999999</v>
      </c>
      <c r="L29" s="7" t="str">
        <f t="shared" si="3"/>
        <v>replace m_PEAO_inf_d_1porc=18.33458 if periodo==26</v>
      </c>
      <c r="M29" t="s">
        <v>3</v>
      </c>
      <c r="N29" s="3">
        <v>26</v>
      </c>
      <c r="O29">
        <v>90.172579999999996</v>
      </c>
      <c r="P29" s="7" t="str">
        <f t="shared" si="4"/>
        <v>replace m_PEAO_inf_1porc=90.17258 if periodo==26</v>
      </c>
      <c r="Q29" t="s">
        <v>3</v>
      </c>
      <c r="R29" s="3">
        <v>26</v>
      </c>
      <c r="S29">
        <v>105.49550000000001</v>
      </c>
      <c r="T29" s="7" t="str">
        <f t="shared" si="5"/>
        <v>replace m_ingreso_peao_1porc=105.4955 if periodo==26</v>
      </c>
      <c r="U29" t="s">
        <v>3</v>
      </c>
      <c r="V29" s="3">
        <v>26</v>
      </c>
      <c r="W29">
        <v>41.139499999999998</v>
      </c>
      <c r="X29" s="7" t="str">
        <f t="shared" si="6"/>
        <v>replace m_P_Pobreza_1porc=41.1395 if periodo==26</v>
      </c>
    </row>
    <row r="30" spans="1:24" x14ac:dyDescent="0.3">
      <c r="A30" t="s">
        <v>3</v>
      </c>
      <c r="B30" s="3">
        <v>27</v>
      </c>
      <c r="C30">
        <v>97.299639999999997</v>
      </c>
      <c r="D30" s="7" t="str">
        <f t="shared" si="1"/>
        <v>replace m_PEAO_1porc=97.29964 if periodo==27</v>
      </c>
      <c r="E30" t="s">
        <v>3</v>
      </c>
      <c r="F30" s="3">
        <f t="shared" si="0"/>
        <v>27</v>
      </c>
      <c r="G30">
        <v>7.127059</v>
      </c>
      <c r="H30" s="7" t="str">
        <f t="shared" si="2"/>
        <v>replace m_PEAO_f_1porc=7.127059 if periodo==27</v>
      </c>
      <c r="I30" t="s">
        <v>3</v>
      </c>
      <c r="J30" s="3">
        <v>27</v>
      </c>
      <c r="K30">
        <v>18.334579999999999</v>
      </c>
      <c r="L30" s="7" t="str">
        <f t="shared" si="3"/>
        <v>replace m_PEAO_inf_d_1porc=18.33458 if periodo==27</v>
      </c>
      <c r="M30" t="s">
        <v>3</v>
      </c>
      <c r="N30" s="3">
        <v>27</v>
      </c>
      <c r="O30">
        <v>90.172579999999996</v>
      </c>
      <c r="P30" s="7" t="str">
        <f t="shared" si="4"/>
        <v>replace m_PEAO_inf_1porc=90.17258 if periodo==27</v>
      </c>
      <c r="Q30" t="s">
        <v>3</v>
      </c>
      <c r="R30" s="3">
        <v>27</v>
      </c>
      <c r="S30">
        <v>105.49550000000001</v>
      </c>
      <c r="T30" s="7" t="str">
        <f t="shared" si="5"/>
        <v>replace m_ingreso_peao_1porc=105.4955 if periodo==27</v>
      </c>
      <c r="U30" t="s">
        <v>3</v>
      </c>
      <c r="V30" s="3">
        <v>27</v>
      </c>
      <c r="W30">
        <v>41.139499999999998</v>
      </c>
      <c r="X30" s="7" t="str">
        <f t="shared" si="6"/>
        <v>replace m_P_Pobreza_1porc=41.1395 if periodo==27</v>
      </c>
    </row>
    <row r="31" spans="1:24" x14ac:dyDescent="0.3">
      <c r="A31" t="s">
        <v>3</v>
      </c>
      <c r="B31" s="2">
        <v>28</v>
      </c>
      <c r="C31">
        <v>97.299639999999997</v>
      </c>
      <c r="D31" s="7" t="str">
        <f t="shared" si="1"/>
        <v>replace m_PEAO_1porc=97.29964 if periodo==28</v>
      </c>
      <c r="E31" t="s">
        <v>3</v>
      </c>
      <c r="F31" s="3">
        <f t="shared" si="0"/>
        <v>28</v>
      </c>
      <c r="G31">
        <v>7.127059</v>
      </c>
      <c r="H31" s="7" t="str">
        <f t="shared" si="2"/>
        <v>replace m_PEAO_f_1porc=7.127059 if periodo==28</v>
      </c>
      <c r="I31" t="s">
        <v>3</v>
      </c>
      <c r="J31" s="2">
        <v>28</v>
      </c>
      <c r="K31">
        <v>18.334579999999999</v>
      </c>
      <c r="L31" s="7" t="str">
        <f t="shared" si="3"/>
        <v>replace m_PEAO_inf_d_1porc=18.33458 if periodo==28</v>
      </c>
      <c r="M31" t="s">
        <v>3</v>
      </c>
      <c r="N31" s="2">
        <v>28</v>
      </c>
      <c r="O31">
        <v>90.172579999999996</v>
      </c>
      <c r="P31" s="7" t="str">
        <f t="shared" si="4"/>
        <v>replace m_PEAO_inf_1porc=90.17258 if periodo==28</v>
      </c>
      <c r="Q31" t="s">
        <v>3</v>
      </c>
      <c r="R31" s="2">
        <v>28</v>
      </c>
      <c r="S31">
        <v>105.49550000000001</v>
      </c>
      <c r="T31" s="7" t="str">
        <f t="shared" si="5"/>
        <v>replace m_ingreso_peao_1porc=105.4955 if periodo==28</v>
      </c>
      <c r="U31" t="s">
        <v>3</v>
      </c>
      <c r="V31" s="2">
        <v>28</v>
      </c>
      <c r="W31">
        <v>41.139499999999998</v>
      </c>
      <c r="X31" s="7" t="str">
        <f t="shared" si="6"/>
        <v>replace m_P_Pobreza_1porc=41.1395 if periodo==28</v>
      </c>
    </row>
    <row r="32" spans="1:24" x14ac:dyDescent="0.3">
      <c r="A32" t="s">
        <v>3</v>
      </c>
      <c r="B32" s="3">
        <v>29</v>
      </c>
      <c r="C32">
        <v>97.299639999999997</v>
      </c>
      <c r="D32" s="7" t="str">
        <f t="shared" si="1"/>
        <v>replace m_PEAO_1porc=97.29964 if periodo==29</v>
      </c>
      <c r="E32" t="s">
        <v>3</v>
      </c>
      <c r="F32" s="3">
        <f t="shared" si="0"/>
        <v>29</v>
      </c>
      <c r="G32">
        <v>7.127059</v>
      </c>
      <c r="H32" s="7" t="str">
        <f t="shared" si="2"/>
        <v>replace m_PEAO_f_1porc=7.127059 if periodo==29</v>
      </c>
      <c r="I32" t="s">
        <v>3</v>
      </c>
      <c r="J32" s="3">
        <v>29</v>
      </c>
      <c r="K32">
        <v>18.334579999999999</v>
      </c>
      <c r="L32" s="7" t="str">
        <f t="shared" si="3"/>
        <v>replace m_PEAO_inf_d_1porc=18.33458 if periodo==29</v>
      </c>
      <c r="M32" t="s">
        <v>3</v>
      </c>
      <c r="N32" s="3">
        <v>29</v>
      </c>
      <c r="O32">
        <v>90.172579999999996</v>
      </c>
      <c r="P32" s="7" t="str">
        <f t="shared" si="4"/>
        <v>replace m_PEAO_inf_1porc=90.17258 if periodo==29</v>
      </c>
      <c r="Q32" t="s">
        <v>3</v>
      </c>
      <c r="R32" s="3">
        <v>29</v>
      </c>
      <c r="S32">
        <v>105.49550000000001</v>
      </c>
      <c r="T32" s="7" t="str">
        <f t="shared" si="5"/>
        <v>replace m_ingreso_peao_1porc=105.4955 if periodo==29</v>
      </c>
      <c r="U32" t="s">
        <v>3</v>
      </c>
      <c r="V32" s="3">
        <v>29</v>
      </c>
      <c r="W32">
        <v>41.139499999999998</v>
      </c>
      <c r="X32" s="7" t="str">
        <f t="shared" si="6"/>
        <v>replace m_P_Pobreza_1porc=41.1395 if periodo==29</v>
      </c>
    </row>
    <row r="33" spans="1:24" x14ac:dyDescent="0.3">
      <c r="A33" t="s">
        <v>3</v>
      </c>
      <c r="B33" s="3">
        <v>30</v>
      </c>
      <c r="C33">
        <v>97.299639999999997</v>
      </c>
      <c r="D33" s="7" t="str">
        <f t="shared" si="1"/>
        <v>replace m_PEAO_1porc=97.29964 if periodo==30</v>
      </c>
      <c r="E33" t="s">
        <v>3</v>
      </c>
      <c r="F33" s="3">
        <f t="shared" si="0"/>
        <v>30</v>
      </c>
      <c r="G33">
        <v>7.127059</v>
      </c>
      <c r="H33" s="7" t="str">
        <f t="shared" si="2"/>
        <v>replace m_PEAO_f_1porc=7.127059 if periodo==30</v>
      </c>
      <c r="I33" t="s">
        <v>3</v>
      </c>
      <c r="J33" s="3">
        <v>30</v>
      </c>
      <c r="K33">
        <v>18.334579999999999</v>
      </c>
      <c r="L33" s="7" t="str">
        <f t="shared" si="3"/>
        <v>replace m_PEAO_inf_d_1porc=18.33458 if periodo==30</v>
      </c>
      <c r="M33" t="s">
        <v>3</v>
      </c>
      <c r="N33" s="3">
        <v>30</v>
      </c>
      <c r="O33">
        <v>90.172579999999996</v>
      </c>
      <c r="P33" s="7" t="str">
        <f t="shared" si="4"/>
        <v>replace m_PEAO_inf_1porc=90.17258 if periodo==30</v>
      </c>
      <c r="Q33" t="s">
        <v>3</v>
      </c>
      <c r="R33" s="3">
        <v>30</v>
      </c>
      <c r="S33">
        <v>105.49550000000001</v>
      </c>
      <c r="T33" s="7" t="str">
        <f t="shared" si="5"/>
        <v>replace m_ingreso_peao_1porc=105.4955 if periodo==30</v>
      </c>
      <c r="U33" t="s">
        <v>3</v>
      </c>
      <c r="V33" s="3">
        <v>30</v>
      </c>
      <c r="W33">
        <v>41.139499999999998</v>
      </c>
      <c r="X33" s="7" t="str">
        <f t="shared" si="6"/>
        <v>replace m_P_Pobreza_1porc=41.1395 if periodo==30</v>
      </c>
    </row>
    <row r="34" spans="1:24" x14ac:dyDescent="0.3">
      <c r="A34" t="s">
        <v>3</v>
      </c>
      <c r="B34" s="3">
        <v>31</v>
      </c>
      <c r="C34">
        <v>97.299639999999997</v>
      </c>
      <c r="D34" s="7" t="str">
        <f t="shared" si="1"/>
        <v>replace m_PEAO_1porc=97.29964 if periodo==31</v>
      </c>
      <c r="E34" t="s">
        <v>3</v>
      </c>
      <c r="F34" s="3">
        <f t="shared" si="0"/>
        <v>31</v>
      </c>
      <c r="G34">
        <v>7.127059</v>
      </c>
      <c r="H34" s="7" t="str">
        <f t="shared" si="2"/>
        <v>replace m_PEAO_f_1porc=7.127059 if periodo==31</v>
      </c>
      <c r="I34" t="s">
        <v>3</v>
      </c>
      <c r="J34" s="3">
        <v>31</v>
      </c>
      <c r="K34">
        <v>18.334579999999999</v>
      </c>
      <c r="L34" s="7" t="str">
        <f t="shared" si="3"/>
        <v>replace m_PEAO_inf_d_1porc=18.33458 if periodo==31</v>
      </c>
      <c r="M34" t="s">
        <v>3</v>
      </c>
      <c r="N34" s="3">
        <v>31</v>
      </c>
      <c r="O34">
        <v>90.172579999999996</v>
      </c>
      <c r="P34" s="7" t="str">
        <f t="shared" si="4"/>
        <v>replace m_PEAO_inf_1porc=90.17258 if periodo==31</v>
      </c>
      <c r="Q34" t="s">
        <v>3</v>
      </c>
      <c r="R34" s="3">
        <v>31</v>
      </c>
      <c r="S34">
        <v>105.49550000000001</v>
      </c>
      <c r="T34" s="7" t="str">
        <f t="shared" si="5"/>
        <v>replace m_ingreso_peao_1porc=105.4955 if periodo==31</v>
      </c>
      <c r="U34" t="s">
        <v>3</v>
      </c>
      <c r="V34" s="3">
        <v>31</v>
      </c>
      <c r="W34">
        <v>41.139499999999998</v>
      </c>
      <c r="X34" s="7" t="str">
        <f t="shared" si="6"/>
        <v>replace m_P_Pobreza_1porc=41.1395 if periodo==31</v>
      </c>
    </row>
    <row r="35" spans="1:24" x14ac:dyDescent="0.3">
      <c r="A35" t="s">
        <v>3</v>
      </c>
      <c r="B35" s="3">
        <v>32</v>
      </c>
      <c r="C35">
        <v>97.299639999999997</v>
      </c>
      <c r="D35" s="7" t="str">
        <f t="shared" si="1"/>
        <v>replace m_PEAO_1porc=97.29964 if periodo==32</v>
      </c>
      <c r="E35" t="s">
        <v>3</v>
      </c>
      <c r="F35" s="3">
        <f t="shared" si="0"/>
        <v>32</v>
      </c>
      <c r="G35">
        <v>7.127059</v>
      </c>
      <c r="H35" s="7" t="str">
        <f t="shared" si="2"/>
        <v>replace m_PEAO_f_1porc=7.127059 if periodo==32</v>
      </c>
      <c r="I35" t="s">
        <v>3</v>
      </c>
      <c r="J35" s="3">
        <v>32</v>
      </c>
      <c r="K35">
        <v>18.334579999999999</v>
      </c>
      <c r="L35" s="7" t="str">
        <f t="shared" si="3"/>
        <v>replace m_PEAO_inf_d_1porc=18.33458 if periodo==32</v>
      </c>
      <c r="M35" t="s">
        <v>3</v>
      </c>
      <c r="N35" s="3">
        <v>32</v>
      </c>
      <c r="O35">
        <v>90.172579999999996</v>
      </c>
      <c r="P35" s="7" t="str">
        <f t="shared" si="4"/>
        <v>replace m_PEAO_inf_1porc=90.17258 if periodo==32</v>
      </c>
      <c r="Q35" t="s">
        <v>3</v>
      </c>
      <c r="R35" s="3">
        <v>32</v>
      </c>
      <c r="S35">
        <v>105.49550000000001</v>
      </c>
      <c r="T35" s="7" t="str">
        <f t="shared" si="5"/>
        <v>replace m_ingreso_peao_1porc=105.4955 if periodo==32</v>
      </c>
      <c r="U35" t="s">
        <v>3</v>
      </c>
      <c r="V35" s="3">
        <v>32</v>
      </c>
      <c r="W35">
        <v>41.139499999999998</v>
      </c>
      <c r="X35" s="7" t="str">
        <f t="shared" si="6"/>
        <v>replace m_P_Pobreza_1porc=41.1395 if periodo==32</v>
      </c>
    </row>
    <row r="36" spans="1:24" x14ac:dyDescent="0.3">
      <c r="A36" t="s">
        <v>3</v>
      </c>
      <c r="B36" s="3">
        <v>33</v>
      </c>
      <c r="C36">
        <v>97.299639999999997</v>
      </c>
      <c r="D36" s="7" t="str">
        <f t="shared" si="1"/>
        <v>replace m_PEAO_1porc=97.29964 if periodo==33</v>
      </c>
      <c r="E36" t="s">
        <v>3</v>
      </c>
      <c r="F36" s="3">
        <f t="shared" si="0"/>
        <v>33</v>
      </c>
      <c r="G36">
        <v>7.127059</v>
      </c>
      <c r="H36" s="7" t="str">
        <f t="shared" si="2"/>
        <v>replace m_PEAO_f_1porc=7.127059 if periodo==33</v>
      </c>
      <c r="I36" t="s">
        <v>3</v>
      </c>
      <c r="J36" s="3">
        <v>33</v>
      </c>
      <c r="K36">
        <v>18.334579999999999</v>
      </c>
      <c r="L36" s="7" t="str">
        <f t="shared" si="3"/>
        <v>replace m_PEAO_inf_d_1porc=18.33458 if periodo==33</v>
      </c>
      <c r="M36" t="s">
        <v>3</v>
      </c>
      <c r="N36" s="3">
        <v>33</v>
      </c>
      <c r="O36">
        <v>90.172579999999996</v>
      </c>
      <c r="P36" s="7" t="str">
        <f t="shared" si="4"/>
        <v>replace m_PEAO_inf_1porc=90.17258 if periodo==33</v>
      </c>
      <c r="Q36" t="s">
        <v>3</v>
      </c>
      <c r="R36" s="3">
        <v>33</v>
      </c>
      <c r="S36">
        <v>105.49550000000001</v>
      </c>
      <c r="T36" s="7" t="str">
        <f t="shared" si="5"/>
        <v>replace m_ingreso_peao_1porc=105.4955 if periodo==33</v>
      </c>
      <c r="U36" t="s">
        <v>3</v>
      </c>
      <c r="V36" s="3">
        <v>33</v>
      </c>
      <c r="W36">
        <v>41.139499999999998</v>
      </c>
      <c r="X36" s="7" t="str">
        <f t="shared" si="6"/>
        <v>replace m_P_Pobreza_1porc=41.1395 if periodo==33</v>
      </c>
    </row>
    <row r="37" spans="1:24" x14ac:dyDescent="0.3">
      <c r="A37" t="s">
        <v>3</v>
      </c>
      <c r="B37" s="3">
        <v>34</v>
      </c>
      <c r="C37">
        <v>97.299639999999997</v>
      </c>
      <c r="D37" s="7" t="str">
        <f t="shared" si="1"/>
        <v>replace m_PEAO_1porc=97.29964 if periodo==34</v>
      </c>
      <c r="E37" t="s">
        <v>3</v>
      </c>
      <c r="F37" s="3">
        <f t="shared" si="0"/>
        <v>34</v>
      </c>
      <c r="G37">
        <v>7.127059</v>
      </c>
      <c r="H37" s="7" t="str">
        <f t="shared" si="2"/>
        <v>replace m_PEAO_f_1porc=7.127059 if periodo==34</v>
      </c>
      <c r="I37" t="s">
        <v>3</v>
      </c>
      <c r="J37" s="3">
        <v>34</v>
      </c>
      <c r="K37">
        <v>18.334579999999999</v>
      </c>
      <c r="L37" s="7" t="str">
        <f t="shared" si="3"/>
        <v>replace m_PEAO_inf_d_1porc=18.33458 if periodo==34</v>
      </c>
      <c r="M37" t="s">
        <v>3</v>
      </c>
      <c r="N37" s="3">
        <v>34</v>
      </c>
      <c r="O37">
        <v>90.172579999999996</v>
      </c>
      <c r="P37" s="7" t="str">
        <f t="shared" si="4"/>
        <v>replace m_PEAO_inf_1porc=90.17258 if periodo==34</v>
      </c>
      <c r="Q37" t="s">
        <v>3</v>
      </c>
      <c r="R37" s="3">
        <v>34</v>
      </c>
      <c r="S37">
        <v>105.49550000000001</v>
      </c>
      <c r="T37" s="7" t="str">
        <f t="shared" si="5"/>
        <v>replace m_ingreso_peao_1porc=105.4955 if periodo==34</v>
      </c>
      <c r="U37" t="s">
        <v>3</v>
      </c>
      <c r="V37" s="3">
        <v>34</v>
      </c>
      <c r="W37">
        <v>41.139499999999998</v>
      </c>
      <c r="X37" s="7" t="str">
        <f t="shared" si="6"/>
        <v>replace m_P_Pobreza_1porc=41.1395 if periodo==34</v>
      </c>
    </row>
    <row r="38" spans="1:24" x14ac:dyDescent="0.3">
      <c r="A38" t="s">
        <v>3</v>
      </c>
      <c r="B38" s="2">
        <v>35</v>
      </c>
      <c r="C38">
        <v>97.299639999999997</v>
      </c>
      <c r="D38" s="7" t="str">
        <f t="shared" si="1"/>
        <v>replace m_PEAO_1porc=97.29964 if periodo==35</v>
      </c>
      <c r="E38" t="s">
        <v>3</v>
      </c>
      <c r="F38" s="3">
        <f t="shared" si="0"/>
        <v>35</v>
      </c>
      <c r="G38">
        <v>7.127059</v>
      </c>
      <c r="H38" s="7" t="str">
        <f t="shared" si="2"/>
        <v>replace m_PEAO_f_1porc=7.127059 if periodo==35</v>
      </c>
      <c r="I38" t="s">
        <v>3</v>
      </c>
      <c r="J38" s="2">
        <v>35</v>
      </c>
      <c r="K38">
        <v>18.334579999999999</v>
      </c>
      <c r="L38" s="7" t="str">
        <f t="shared" si="3"/>
        <v>replace m_PEAO_inf_d_1porc=18.33458 if periodo==35</v>
      </c>
      <c r="M38" t="s">
        <v>3</v>
      </c>
      <c r="N38" s="2">
        <v>35</v>
      </c>
      <c r="O38">
        <v>90.172579999999996</v>
      </c>
      <c r="P38" s="7" t="str">
        <f t="shared" si="4"/>
        <v>replace m_PEAO_inf_1porc=90.17258 if periodo==35</v>
      </c>
      <c r="Q38" t="s">
        <v>3</v>
      </c>
      <c r="R38" s="2">
        <v>35</v>
      </c>
      <c r="S38">
        <v>105.49550000000001</v>
      </c>
      <c r="T38" s="7" t="str">
        <f t="shared" si="5"/>
        <v>replace m_ingreso_peao_1porc=105.4955 if periodo==35</v>
      </c>
      <c r="U38" t="s">
        <v>3</v>
      </c>
      <c r="V38" s="2">
        <v>35</v>
      </c>
      <c r="W38">
        <v>41.139499999999998</v>
      </c>
      <c r="X38" s="7" t="str">
        <f t="shared" si="6"/>
        <v>replace m_P_Pobreza_1porc=41.1395 if periodo==35</v>
      </c>
    </row>
    <row r="39" spans="1:24" x14ac:dyDescent="0.3">
      <c r="A39" t="s">
        <v>3</v>
      </c>
      <c r="B39" s="3">
        <v>36</v>
      </c>
      <c r="C39">
        <v>97.299639999999997</v>
      </c>
      <c r="D39" s="7" t="str">
        <f t="shared" si="1"/>
        <v>replace m_PEAO_1porc=97.29964 if periodo==36</v>
      </c>
      <c r="E39" t="s">
        <v>3</v>
      </c>
      <c r="F39" s="3">
        <f t="shared" si="0"/>
        <v>36</v>
      </c>
      <c r="G39">
        <v>7.127059</v>
      </c>
      <c r="H39" s="7" t="str">
        <f t="shared" si="2"/>
        <v>replace m_PEAO_f_1porc=7.127059 if periodo==36</v>
      </c>
      <c r="I39" t="s">
        <v>3</v>
      </c>
      <c r="J39" s="3">
        <v>36</v>
      </c>
      <c r="K39">
        <v>18.334579999999999</v>
      </c>
      <c r="L39" s="7" t="str">
        <f t="shared" si="3"/>
        <v>replace m_PEAO_inf_d_1porc=18.33458 if periodo==36</v>
      </c>
      <c r="M39" t="s">
        <v>3</v>
      </c>
      <c r="N39" s="3">
        <v>36</v>
      </c>
      <c r="O39">
        <v>90.172579999999996</v>
      </c>
      <c r="P39" s="7" t="str">
        <f t="shared" si="4"/>
        <v>replace m_PEAO_inf_1porc=90.17258 if periodo==36</v>
      </c>
      <c r="Q39" t="s">
        <v>3</v>
      </c>
      <c r="R39" s="3">
        <v>36</v>
      </c>
      <c r="S39">
        <v>105.49550000000001</v>
      </c>
      <c r="T39" s="7" t="str">
        <f t="shared" si="5"/>
        <v>replace m_ingreso_peao_1porc=105.4955 if periodo==36</v>
      </c>
      <c r="U39" t="s">
        <v>3</v>
      </c>
      <c r="V39" s="3">
        <v>36</v>
      </c>
      <c r="W39">
        <v>41.139499999999998</v>
      </c>
      <c r="X39" s="7" t="str">
        <f t="shared" si="6"/>
        <v>replace m_P_Pobreza_1porc=41.1395 if periodo==36</v>
      </c>
    </row>
    <row r="40" spans="1:24" x14ac:dyDescent="0.3">
      <c r="A40" t="s">
        <v>3</v>
      </c>
      <c r="B40" s="3">
        <v>37</v>
      </c>
      <c r="C40">
        <v>97.299639999999997</v>
      </c>
      <c r="D40" s="7" t="str">
        <f t="shared" si="1"/>
        <v>replace m_PEAO_1porc=97.29964 if periodo==37</v>
      </c>
      <c r="E40" t="s">
        <v>3</v>
      </c>
      <c r="F40" s="3">
        <f t="shared" si="0"/>
        <v>37</v>
      </c>
      <c r="G40">
        <v>7.127059</v>
      </c>
      <c r="H40" s="7" t="str">
        <f t="shared" si="2"/>
        <v>replace m_PEAO_f_1porc=7.127059 if periodo==37</v>
      </c>
      <c r="I40" t="s">
        <v>3</v>
      </c>
      <c r="J40" s="3">
        <v>37</v>
      </c>
      <c r="K40">
        <v>18.334579999999999</v>
      </c>
      <c r="L40" s="7" t="str">
        <f t="shared" si="3"/>
        <v>replace m_PEAO_inf_d_1porc=18.33458 if periodo==37</v>
      </c>
      <c r="M40" t="s">
        <v>3</v>
      </c>
      <c r="N40" s="3">
        <v>37</v>
      </c>
      <c r="O40">
        <v>90.172579999999996</v>
      </c>
      <c r="P40" s="7" t="str">
        <f t="shared" si="4"/>
        <v>replace m_PEAO_inf_1porc=90.17258 if periodo==37</v>
      </c>
      <c r="Q40" t="s">
        <v>3</v>
      </c>
      <c r="R40" s="3">
        <v>37</v>
      </c>
      <c r="S40">
        <v>105.49550000000001</v>
      </c>
      <c r="T40" s="7" t="str">
        <f t="shared" si="5"/>
        <v>replace m_ingreso_peao_1porc=105.4955 if periodo==37</v>
      </c>
      <c r="U40" t="s">
        <v>3</v>
      </c>
      <c r="V40" s="3">
        <v>37</v>
      </c>
      <c r="W40">
        <v>41.139499999999998</v>
      </c>
      <c r="X40" s="7" t="str">
        <f t="shared" si="6"/>
        <v>replace m_P_Pobreza_1porc=41.1395 if periodo==37</v>
      </c>
    </row>
    <row r="41" spans="1:24" x14ac:dyDescent="0.3">
      <c r="A41" t="s">
        <v>3</v>
      </c>
      <c r="B41" s="3">
        <v>38</v>
      </c>
      <c r="C41">
        <v>97.299639999999997</v>
      </c>
      <c r="D41" s="7" t="str">
        <f t="shared" si="1"/>
        <v>replace m_PEAO_1porc=97.29964 if periodo==38</v>
      </c>
      <c r="E41" t="s">
        <v>3</v>
      </c>
      <c r="F41" s="3">
        <f t="shared" si="0"/>
        <v>38</v>
      </c>
      <c r="G41">
        <v>7.127059</v>
      </c>
      <c r="H41" s="7" t="str">
        <f t="shared" si="2"/>
        <v>replace m_PEAO_f_1porc=7.127059 if periodo==38</v>
      </c>
      <c r="I41" t="s">
        <v>3</v>
      </c>
      <c r="J41" s="3">
        <v>38</v>
      </c>
      <c r="K41">
        <v>18.334579999999999</v>
      </c>
      <c r="L41" s="7" t="str">
        <f t="shared" si="3"/>
        <v>replace m_PEAO_inf_d_1porc=18.33458 if periodo==38</v>
      </c>
      <c r="M41" t="s">
        <v>3</v>
      </c>
      <c r="N41" s="3">
        <v>38</v>
      </c>
      <c r="O41">
        <v>90.172579999999996</v>
      </c>
      <c r="P41" s="7" t="str">
        <f t="shared" si="4"/>
        <v>replace m_PEAO_inf_1porc=90.17258 if periodo==38</v>
      </c>
      <c r="Q41" t="s">
        <v>3</v>
      </c>
      <c r="R41" s="3">
        <v>38</v>
      </c>
      <c r="S41">
        <v>105.49550000000001</v>
      </c>
      <c r="T41" s="7" t="str">
        <f t="shared" si="5"/>
        <v>replace m_ingreso_peao_1porc=105.4955 if periodo==38</v>
      </c>
      <c r="U41" t="s">
        <v>3</v>
      </c>
      <c r="V41" s="3">
        <v>38</v>
      </c>
      <c r="W41">
        <v>41.139499999999998</v>
      </c>
      <c r="X41" s="7" t="str">
        <f t="shared" si="6"/>
        <v>replace m_P_Pobreza_1porc=41.1395 if periodo==38</v>
      </c>
    </row>
    <row r="42" spans="1:24" x14ac:dyDescent="0.3">
      <c r="A42" t="s">
        <v>3</v>
      </c>
      <c r="B42" s="3">
        <v>39</v>
      </c>
      <c r="C42">
        <v>97.299639999999997</v>
      </c>
      <c r="D42" s="7" t="str">
        <f t="shared" si="1"/>
        <v>replace m_PEAO_1porc=97.29964 if periodo==39</v>
      </c>
      <c r="E42" t="s">
        <v>3</v>
      </c>
      <c r="F42" s="3">
        <f t="shared" si="0"/>
        <v>39</v>
      </c>
      <c r="G42">
        <v>7.127059</v>
      </c>
      <c r="H42" s="7" t="str">
        <f t="shared" si="2"/>
        <v>replace m_PEAO_f_1porc=7.127059 if periodo==39</v>
      </c>
      <c r="I42" t="s">
        <v>3</v>
      </c>
      <c r="J42" s="3">
        <v>39</v>
      </c>
      <c r="K42">
        <v>18.334579999999999</v>
      </c>
      <c r="L42" s="7" t="str">
        <f t="shared" si="3"/>
        <v>replace m_PEAO_inf_d_1porc=18.33458 if periodo==39</v>
      </c>
      <c r="M42" t="s">
        <v>3</v>
      </c>
      <c r="N42" s="3">
        <v>39</v>
      </c>
      <c r="O42">
        <v>90.172579999999996</v>
      </c>
      <c r="P42" s="7" t="str">
        <f t="shared" si="4"/>
        <v>replace m_PEAO_inf_1porc=90.17258 if periodo==39</v>
      </c>
      <c r="Q42" t="s">
        <v>3</v>
      </c>
      <c r="R42" s="3">
        <v>39</v>
      </c>
      <c r="S42">
        <v>105.49550000000001</v>
      </c>
      <c r="T42" s="7" t="str">
        <f t="shared" si="5"/>
        <v>replace m_ingreso_peao_1porc=105.4955 if periodo==39</v>
      </c>
      <c r="U42" t="s">
        <v>3</v>
      </c>
      <c r="V42" s="3">
        <v>39</v>
      </c>
      <c r="W42">
        <v>41.139499999999998</v>
      </c>
      <c r="X42" s="7" t="str">
        <f t="shared" si="6"/>
        <v>replace m_P_Pobreza_1porc=41.1395 if periodo==39</v>
      </c>
    </row>
    <row r="43" spans="1:24" x14ac:dyDescent="0.3">
      <c r="A43" t="s">
        <v>3</v>
      </c>
      <c r="B43" s="3">
        <v>40</v>
      </c>
      <c r="C43">
        <v>97.299639999999997</v>
      </c>
      <c r="D43" s="7" t="str">
        <f t="shared" si="1"/>
        <v>replace m_PEAO_1porc=97.29964 if periodo==40</v>
      </c>
      <c r="E43" t="s">
        <v>3</v>
      </c>
      <c r="F43" s="3">
        <f t="shared" si="0"/>
        <v>40</v>
      </c>
      <c r="G43">
        <v>7.127059</v>
      </c>
      <c r="H43" s="7" t="str">
        <f t="shared" si="2"/>
        <v>replace m_PEAO_f_1porc=7.127059 if periodo==40</v>
      </c>
      <c r="I43" t="s">
        <v>3</v>
      </c>
      <c r="J43" s="3">
        <f t="shared" ref="J43:J47" si="7">F43</f>
        <v>40</v>
      </c>
      <c r="K43">
        <v>18.334579999999999</v>
      </c>
      <c r="L43" s="7" t="str">
        <f t="shared" si="3"/>
        <v>replace m_PEAO_inf_d_1porc=18.33458 if periodo==40</v>
      </c>
      <c r="M43" t="s">
        <v>3</v>
      </c>
      <c r="N43" s="3">
        <f t="shared" ref="N43:N47" si="8">J43</f>
        <v>40</v>
      </c>
      <c r="O43">
        <v>90.172579999999996</v>
      </c>
      <c r="P43" s="7" t="str">
        <f t="shared" si="4"/>
        <v>replace m_PEAO_inf_1porc=90.17258 if periodo==40</v>
      </c>
      <c r="Q43" t="s">
        <v>3</v>
      </c>
      <c r="R43" s="3">
        <f t="shared" ref="R43:R47" si="9">N43</f>
        <v>40</v>
      </c>
      <c r="S43">
        <v>105.49550000000001</v>
      </c>
      <c r="T43" s="7" t="str">
        <f t="shared" si="5"/>
        <v>replace m_ingreso_peao_1porc=105.4955 if periodo==40</v>
      </c>
      <c r="U43" t="s">
        <v>3</v>
      </c>
      <c r="V43" s="3">
        <f t="shared" ref="V43:V47" si="10">R43</f>
        <v>40</v>
      </c>
      <c r="W43">
        <v>41.139499999999998</v>
      </c>
      <c r="X43" s="7" t="str">
        <f t="shared" si="6"/>
        <v>replace m_P_Pobreza_1porc=41.1395 if periodo==40</v>
      </c>
    </row>
    <row r="44" spans="1:24" x14ac:dyDescent="0.3">
      <c r="A44" t="s">
        <v>3</v>
      </c>
      <c r="B44" s="3">
        <v>41</v>
      </c>
      <c r="C44">
        <v>97.299639999999997</v>
      </c>
      <c r="D44" s="7" t="str">
        <f t="shared" ref="D44:D47" si="11">"replace "&amp;MID(C$3,5,100)&amp;"="&amp;C44&amp;" if periodo=="&amp;B44</f>
        <v>replace m_PEAO_1porc=97.29964 if periodo==41</v>
      </c>
      <c r="E44" t="s">
        <v>3</v>
      </c>
      <c r="F44" s="3">
        <f t="shared" si="0"/>
        <v>41</v>
      </c>
      <c r="G44">
        <v>7.127059</v>
      </c>
      <c r="H44" s="7" t="str">
        <f t="shared" ref="H44:H47" si="12">"replace "&amp;MID(G$3,5,100)&amp;"="&amp;G44&amp;" if periodo=="&amp;F44</f>
        <v>replace m_PEAO_f_1porc=7.127059 if periodo==41</v>
      </c>
      <c r="I44" t="s">
        <v>3</v>
      </c>
      <c r="J44" s="3">
        <f t="shared" si="7"/>
        <v>41</v>
      </c>
      <c r="K44">
        <v>18.334579999999999</v>
      </c>
      <c r="L44" s="7" t="str">
        <f t="shared" ref="L44:L47" si="13">"replace "&amp;MID(K$3,5,100)&amp;"="&amp;K44&amp;" if periodo=="&amp;J44</f>
        <v>replace m_PEAO_inf_d_1porc=18.33458 if periodo==41</v>
      </c>
      <c r="M44" t="s">
        <v>3</v>
      </c>
      <c r="N44" s="3">
        <f t="shared" si="8"/>
        <v>41</v>
      </c>
      <c r="O44">
        <v>90.172579999999996</v>
      </c>
      <c r="P44" s="7" t="str">
        <f t="shared" ref="P44:P47" si="14">"replace "&amp;MID(O$3,5,100)&amp;"="&amp;O44&amp;" if periodo=="&amp;N44</f>
        <v>replace m_PEAO_inf_1porc=90.17258 if periodo==41</v>
      </c>
      <c r="Q44" t="s">
        <v>3</v>
      </c>
      <c r="R44" s="3">
        <f t="shared" si="9"/>
        <v>41</v>
      </c>
      <c r="S44">
        <v>105.49550000000001</v>
      </c>
      <c r="T44" s="7" t="str">
        <f t="shared" ref="T44:T47" si="15">"replace "&amp;MID(S$3,5,100)&amp;"="&amp;S44&amp;" if periodo=="&amp;R44</f>
        <v>replace m_ingreso_peao_1porc=105.4955 if periodo==41</v>
      </c>
      <c r="U44" t="s">
        <v>3</v>
      </c>
      <c r="V44" s="3">
        <f t="shared" si="10"/>
        <v>41</v>
      </c>
      <c r="W44">
        <v>41.139499999999998</v>
      </c>
      <c r="X44" s="7" t="str">
        <f t="shared" ref="X44:X47" si="16">"replace "&amp;MID(W$3,5,100)&amp;"="&amp;W44&amp;" if periodo=="&amp;V44</f>
        <v>replace m_P_Pobreza_1porc=41.1395 if periodo==41</v>
      </c>
    </row>
    <row r="45" spans="1:24" x14ac:dyDescent="0.3">
      <c r="A45" t="s">
        <v>3</v>
      </c>
      <c r="B45" s="3">
        <v>42</v>
      </c>
      <c r="C45">
        <v>97.299639999999997</v>
      </c>
      <c r="D45" s="7" t="str">
        <f t="shared" si="11"/>
        <v>replace m_PEAO_1porc=97.29964 if periodo==42</v>
      </c>
      <c r="E45" t="s">
        <v>3</v>
      </c>
      <c r="F45" s="3">
        <f t="shared" si="0"/>
        <v>42</v>
      </c>
      <c r="G45">
        <v>7.127059</v>
      </c>
      <c r="H45" s="7" t="str">
        <f t="shared" si="12"/>
        <v>replace m_PEAO_f_1porc=7.127059 if periodo==42</v>
      </c>
      <c r="I45" t="s">
        <v>3</v>
      </c>
      <c r="J45" s="3">
        <f t="shared" si="7"/>
        <v>42</v>
      </c>
      <c r="K45">
        <v>18.334579999999999</v>
      </c>
      <c r="L45" s="7" t="str">
        <f t="shared" si="13"/>
        <v>replace m_PEAO_inf_d_1porc=18.33458 if periodo==42</v>
      </c>
      <c r="M45" t="s">
        <v>3</v>
      </c>
      <c r="N45" s="3">
        <f t="shared" si="8"/>
        <v>42</v>
      </c>
      <c r="O45">
        <v>90.172579999999996</v>
      </c>
      <c r="P45" s="7" t="str">
        <f t="shared" si="14"/>
        <v>replace m_PEAO_inf_1porc=90.17258 if periodo==42</v>
      </c>
      <c r="Q45" t="s">
        <v>3</v>
      </c>
      <c r="R45" s="3">
        <f t="shared" si="9"/>
        <v>42</v>
      </c>
      <c r="S45">
        <v>105.49550000000001</v>
      </c>
      <c r="T45" s="7" t="str">
        <f t="shared" si="15"/>
        <v>replace m_ingreso_peao_1porc=105.4955 if periodo==42</v>
      </c>
      <c r="U45" t="s">
        <v>3</v>
      </c>
      <c r="V45" s="3">
        <f t="shared" si="10"/>
        <v>42</v>
      </c>
      <c r="W45">
        <v>41.139499999999998</v>
      </c>
      <c r="X45" s="7" t="str">
        <f t="shared" si="16"/>
        <v>replace m_P_Pobreza_1porc=41.1395 if periodo==42</v>
      </c>
    </row>
    <row r="46" spans="1:24" x14ac:dyDescent="0.3">
      <c r="A46" t="s">
        <v>3</v>
      </c>
      <c r="B46" s="3">
        <v>43</v>
      </c>
      <c r="C46">
        <v>97.299639999999997</v>
      </c>
      <c r="D46" s="7" t="str">
        <f t="shared" si="11"/>
        <v>replace m_PEAO_1porc=97.29964 if periodo==43</v>
      </c>
      <c r="E46" t="s">
        <v>3</v>
      </c>
      <c r="F46" s="3">
        <f t="shared" si="0"/>
        <v>43</v>
      </c>
      <c r="G46">
        <v>7.127059</v>
      </c>
      <c r="H46" s="7" t="str">
        <f t="shared" si="12"/>
        <v>replace m_PEAO_f_1porc=7.127059 if periodo==43</v>
      </c>
      <c r="I46" t="s">
        <v>3</v>
      </c>
      <c r="J46" s="3">
        <f t="shared" si="7"/>
        <v>43</v>
      </c>
      <c r="K46">
        <v>18.334579999999999</v>
      </c>
      <c r="L46" s="7" t="str">
        <f t="shared" si="13"/>
        <v>replace m_PEAO_inf_d_1porc=18.33458 if periodo==43</v>
      </c>
      <c r="M46" t="s">
        <v>3</v>
      </c>
      <c r="N46" s="3">
        <f t="shared" si="8"/>
        <v>43</v>
      </c>
      <c r="O46">
        <v>90.172579999999996</v>
      </c>
      <c r="P46" s="7" t="str">
        <f t="shared" si="14"/>
        <v>replace m_PEAO_inf_1porc=90.17258 if periodo==43</v>
      </c>
      <c r="Q46" t="s">
        <v>3</v>
      </c>
      <c r="R46" s="3">
        <f t="shared" si="9"/>
        <v>43</v>
      </c>
      <c r="S46">
        <v>105.49550000000001</v>
      </c>
      <c r="T46" s="7" t="str">
        <f t="shared" si="15"/>
        <v>replace m_ingreso_peao_1porc=105.4955 if periodo==43</v>
      </c>
      <c r="U46" t="s">
        <v>3</v>
      </c>
      <c r="V46" s="3">
        <f t="shared" si="10"/>
        <v>43</v>
      </c>
      <c r="W46">
        <v>41.139499999999998</v>
      </c>
      <c r="X46" s="7" t="str">
        <f t="shared" si="16"/>
        <v>replace m_P_Pobreza_1porc=41.1395 if periodo==43</v>
      </c>
    </row>
    <row r="47" spans="1:24" x14ac:dyDescent="0.3">
      <c r="A47" t="s">
        <v>3</v>
      </c>
      <c r="B47" s="3">
        <v>44</v>
      </c>
      <c r="C47">
        <v>97.299639999999997</v>
      </c>
      <c r="D47" s="7" t="str">
        <f t="shared" si="11"/>
        <v>replace m_PEAO_1porc=97.29964 if periodo==44</v>
      </c>
      <c r="E47" t="s">
        <v>3</v>
      </c>
      <c r="F47" s="3">
        <f>B47</f>
        <v>44</v>
      </c>
      <c r="G47">
        <v>7.127059</v>
      </c>
      <c r="H47" s="7" t="str">
        <f t="shared" si="12"/>
        <v>replace m_PEAO_f_1porc=7.127059 if periodo==44</v>
      </c>
      <c r="I47" t="s">
        <v>3</v>
      </c>
      <c r="J47" s="3">
        <f>F47</f>
        <v>44</v>
      </c>
      <c r="K47">
        <v>18.334579999999999</v>
      </c>
      <c r="L47" s="7" t="str">
        <f t="shared" si="13"/>
        <v>replace m_PEAO_inf_d_1porc=18.33458 if periodo==44</v>
      </c>
      <c r="M47" t="s">
        <v>3</v>
      </c>
      <c r="N47" s="3">
        <f>J47</f>
        <v>44</v>
      </c>
      <c r="O47">
        <v>90.172579999999996</v>
      </c>
      <c r="P47" s="7" t="str">
        <f t="shared" si="14"/>
        <v>replace m_PEAO_inf_1porc=90.17258 if periodo==44</v>
      </c>
      <c r="Q47" t="s">
        <v>3</v>
      </c>
      <c r="R47" s="3">
        <f>N47</f>
        <v>44</v>
      </c>
      <c r="S47">
        <v>105.49550000000001</v>
      </c>
      <c r="T47" s="7" t="str">
        <f t="shared" si="15"/>
        <v>replace m_ingreso_peao_1porc=105.4955 if periodo==44</v>
      </c>
      <c r="U47" t="s">
        <v>3</v>
      </c>
      <c r="V47" s="3">
        <f>R47</f>
        <v>44</v>
      </c>
      <c r="W47">
        <v>41.139499999999998</v>
      </c>
      <c r="X47" s="7" t="str">
        <f t="shared" si="16"/>
        <v>replace m_P_Pobreza_1porc=41.1395 if periodo==44</v>
      </c>
    </row>
    <row r="48" spans="1:24" x14ac:dyDescent="0.3">
      <c r="A48" t="s">
        <v>3</v>
      </c>
      <c r="D48" s="7" t="str">
        <f>"drop "&amp;B2</f>
        <v>drop m_p1_PEAO_1porc</v>
      </c>
      <c r="E48" t="s">
        <v>3</v>
      </c>
      <c r="H48" s="7" t="str">
        <f>"drop "&amp;F2</f>
        <v>drop m_p1_PEAO_f_1porc</v>
      </c>
      <c r="I48" t="s">
        <v>3</v>
      </c>
      <c r="J48" s="3"/>
      <c r="L48" s="7" t="str">
        <f>"drop "&amp;J2</f>
        <v>drop m_p1_PEAO_inf_d_1porc</v>
      </c>
      <c r="M48" t="s">
        <v>3</v>
      </c>
      <c r="N48" s="3"/>
      <c r="P48" s="7" t="str">
        <f>"drop "&amp;N2</f>
        <v>drop m_p1_PEAO_inf_1porc</v>
      </c>
      <c r="Q48" t="s">
        <v>3</v>
      </c>
      <c r="R48" s="3"/>
      <c r="T48" s="7" t="str">
        <f>"drop "&amp;R2</f>
        <v>drop m_p1_ingreso_peao_1porc</v>
      </c>
      <c r="U48" t="s">
        <v>3</v>
      </c>
      <c r="V48" s="3"/>
      <c r="X48" s="7" t="str">
        <f>"drop "&amp;V2</f>
        <v>drop m_p1_P_Pobreza_1porc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4DFF-DAC5-48E5-A54F-1376370D7155}">
  <dimension ref="A1:X44"/>
  <sheetViews>
    <sheetView topLeftCell="H16" workbookViewId="0">
      <selection activeCell="N47" sqref="N47"/>
    </sheetView>
  </sheetViews>
  <sheetFormatPr baseColWidth="10" defaultRowHeight="14.4" x14ac:dyDescent="0.3"/>
  <cols>
    <col min="2" max="2" width="26.5546875" style="3" customWidth="1"/>
    <col min="3" max="3" width="16.109375" customWidth="1"/>
    <col min="4" max="4" width="19.33203125" style="7" customWidth="1"/>
    <col min="6" max="6" width="10.6640625" style="3" customWidth="1"/>
    <col min="8" max="8" width="37.44140625" style="7" customWidth="1"/>
    <col min="10" max="10" width="20.33203125" customWidth="1"/>
    <col min="12" max="12" width="37.44140625" style="7" customWidth="1"/>
    <col min="14" max="14" width="20.33203125" customWidth="1"/>
    <col min="16" max="16" width="37.44140625" style="7" customWidth="1"/>
    <col min="18" max="18" width="20.33203125" customWidth="1"/>
    <col min="20" max="20" width="37.44140625" style="7" customWidth="1"/>
    <col min="22" max="22" width="20.33203125" customWidth="1"/>
    <col min="24" max="24" width="37.44140625" style="7" customWidth="1"/>
  </cols>
  <sheetData>
    <row r="1" spans="1:24" s="1" customFormat="1" ht="28.8" x14ac:dyDescent="0.3">
      <c r="A1" s="1" t="s">
        <v>4</v>
      </c>
      <c r="B1" s="4" t="s">
        <v>0</v>
      </c>
      <c r="C1" s="5" t="s">
        <v>2</v>
      </c>
      <c r="D1" s="6" t="s">
        <v>1</v>
      </c>
      <c r="E1" s="1" t="s">
        <v>6</v>
      </c>
      <c r="F1" s="4" t="s">
        <v>0</v>
      </c>
      <c r="G1" s="5" t="s">
        <v>2</v>
      </c>
      <c r="H1" s="6" t="s">
        <v>1</v>
      </c>
      <c r="I1" s="1" t="s">
        <v>13</v>
      </c>
      <c r="J1" s="4" t="s">
        <v>0</v>
      </c>
      <c r="K1" s="5" t="s">
        <v>2</v>
      </c>
      <c r="L1" s="6" t="s">
        <v>1</v>
      </c>
      <c r="M1" s="1" t="s">
        <v>8</v>
      </c>
      <c r="N1" s="4" t="s">
        <v>0</v>
      </c>
      <c r="O1" s="5" t="s">
        <v>2</v>
      </c>
      <c r="P1" s="6" t="s">
        <v>1</v>
      </c>
      <c r="Q1" s="1" t="s">
        <v>10</v>
      </c>
      <c r="R1" s="4" t="s">
        <v>0</v>
      </c>
      <c r="S1" s="5" t="s">
        <v>2</v>
      </c>
      <c r="T1" s="6" t="s">
        <v>1</v>
      </c>
      <c r="U1" s="1" t="s">
        <v>5</v>
      </c>
      <c r="V1" s="4" t="s">
        <v>0</v>
      </c>
      <c r="W1" s="5" t="s">
        <v>2</v>
      </c>
      <c r="X1" s="6" t="s">
        <v>1</v>
      </c>
    </row>
    <row r="2" spans="1:24" x14ac:dyDescent="0.3">
      <c r="A2" t="s">
        <v>12</v>
      </c>
      <c r="B2" s="2" t="str">
        <f>"m_p1_"&amp;A$1&amp;"_05porc"</f>
        <v>m_p1_peao_05porc</v>
      </c>
      <c r="C2" s="3" t="str">
        <f>"mean("  &amp;A$1&amp;")"</f>
        <v>mean(peao)</v>
      </c>
      <c r="D2" s="7" t="str">
        <f>"egen "&amp;B2&amp;"="&amp;C2&amp;" if "&amp;A2&amp;"=="&amp;""""&amp;"CONTROL"&amp;""""&amp;" &amp;"&amp;" periodo&lt;=36"</f>
        <v>egen m_p1_peao_05porc=mean(peao) if CORTEAL05=="CONTROL" &amp; periodo&lt;=36</v>
      </c>
      <c r="E2" t="str">
        <f>A2</f>
        <v>CORTEAL05</v>
      </c>
      <c r="F2" s="2" t="str">
        <f>"m_p1_"&amp;E$1&amp;"_05porc"</f>
        <v>m_p1_PEAO_f_05porc</v>
      </c>
      <c r="G2" s="3" t="str">
        <f>"mean("  &amp;E$1&amp;")"</f>
        <v>mean(PEAO_f)</v>
      </c>
      <c r="H2" s="7" t="str">
        <f>"egen "&amp;F2&amp;"="&amp;G2&amp;" if "&amp;E2&amp;"=="&amp;""""&amp;"CONTROL"&amp;""""&amp;" &amp;"&amp;" periodo&lt;=36"</f>
        <v>egen m_p1_PEAO_f_05porc=mean(PEAO_f) if CORTEAL05=="CONTROL" &amp; periodo&lt;=36</v>
      </c>
      <c r="I2" t="str">
        <f>E2</f>
        <v>CORTEAL05</v>
      </c>
      <c r="J2" s="2" t="str">
        <f>"m_p1_"&amp;I$1&amp;"_05porc"</f>
        <v>m_p1_PEAO_inf_d_05porc</v>
      </c>
      <c r="K2" s="3" t="str">
        <f>"mean("  &amp;I$1&amp;")"</f>
        <v>mean(PEAO_inf_d)</v>
      </c>
      <c r="L2" s="7" t="str">
        <f>"egen "&amp;J2&amp;"="&amp;K2&amp;" if "&amp;I2&amp;"=="&amp;""""&amp;"CONTROL"&amp;""""&amp;" &amp;"&amp;" periodo&lt;=36"</f>
        <v>egen m_p1_PEAO_inf_d_05porc=mean(PEAO_inf_d) if CORTEAL05=="CONTROL" &amp; periodo&lt;=36</v>
      </c>
      <c r="M2" t="str">
        <f>I2</f>
        <v>CORTEAL05</v>
      </c>
      <c r="N2" s="2" t="str">
        <f>"m_p1_"&amp;M$1&amp;"_05porc"</f>
        <v>m_p1_PEAO_inf_05porc</v>
      </c>
      <c r="O2" s="3" t="str">
        <f>"mean("  &amp;M$1&amp;")"</f>
        <v>mean(PEAO_inf)</v>
      </c>
      <c r="P2" s="7" t="str">
        <f>"egen "&amp;N2&amp;"="&amp;O2&amp;" if "&amp;M2&amp;"=="&amp;""""&amp;"CONTROL"&amp;""""&amp;" &amp;"&amp;" periodo&lt;=36"</f>
        <v>egen m_p1_PEAO_inf_05porc=mean(PEAO_inf) if CORTEAL05=="CONTROL" &amp; periodo&lt;=36</v>
      </c>
      <c r="Q2" t="str">
        <f>I2</f>
        <v>CORTEAL05</v>
      </c>
      <c r="R2" s="2" t="str">
        <f>"m_p1_"&amp;Q$1&amp;"_05porc"</f>
        <v>m_p1_ingreso_peao_05porc</v>
      </c>
      <c r="S2" s="3" t="str">
        <f>"mean("  &amp;Q$1&amp;")"</f>
        <v>mean(ingreso_peao)</v>
      </c>
      <c r="T2" s="7" t="str">
        <f>"egen "&amp;R2&amp;"="&amp;S2&amp;" if "&amp;Q2&amp;"=="&amp;""""&amp;"CONTROL"&amp;""""&amp;" &amp;"&amp;" periodo&lt;=36"</f>
        <v>egen m_p1_ingreso_peao_05porc=mean(ingreso_peao) if CORTEAL05=="CONTROL" &amp; periodo&lt;=36</v>
      </c>
      <c r="U2" t="str">
        <f>Q2</f>
        <v>CORTEAL05</v>
      </c>
      <c r="V2" s="2" t="str">
        <f>"m_p1_"&amp;U$1&amp;"_05porc"</f>
        <v>m_p1_pobre_05porc</v>
      </c>
      <c r="W2" s="3" t="str">
        <f>"mean("  &amp;U$1&amp;")"</f>
        <v>mean(pobre)</v>
      </c>
      <c r="X2" s="7" t="str">
        <f>"egen "&amp;V2&amp;"="&amp;W2&amp;" if "&amp;U2&amp;"=="&amp;""""&amp;"CONTROL"&amp;""""&amp;" &amp;"&amp;" periodo&lt;=36"</f>
        <v>egen m_p1_pobre_05porc=mean(pobre) if CORTEAL05=="CONTROL" &amp; periodo&lt;=36</v>
      </c>
    </row>
    <row r="3" spans="1:24" x14ac:dyDescent="0.3">
      <c r="A3" t="s">
        <v>12</v>
      </c>
      <c r="B3" s="3" t="str">
        <f>"con_m_"&amp;A$1&amp;"_05porc"</f>
        <v>con_m_peao_05porc</v>
      </c>
      <c r="C3" s="3" t="str">
        <f>B3</f>
        <v>con_m_peao_05porc</v>
      </c>
      <c r="D3" s="7" t="str">
        <f>" "</f>
        <v xml:space="preserve"> </v>
      </c>
      <c r="E3" t="str">
        <f t="shared" ref="E3:E44" si="0">A3</f>
        <v>CORTEAL05</v>
      </c>
      <c r="F3" s="3" t="str">
        <f>"con_m_"&amp;E$1&amp;"_05porc"</f>
        <v>con_m_PEAO_f_05porc</v>
      </c>
      <c r="G3" s="3" t="str">
        <f>F3</f>
        <v>con_m_PEAO_f_05porc</v>
      </c>
      <c r="H3" s="7" t="str">
        <f>" "</f>
        <v xml:space="preserve"> </v>
      </c>
      <c r="I3" t="str">
        <f t="shared" ref="I3:I44" si="1">E3</f>
        <v>CORTEAL05</v>
      </c>
      <c r="J3" s="3" t="str">
        <f>"con_m_"&amp;I$1&amp;"_05porc"</f>
        <v>con_m_PEAO_inf_d_05porc</v>
      </c>
      <c r="K3" s="3" t="str">
        <f>J3</f>
        <v>con_m_PEAO_inf_d_05porc</v>
      </c>
      <c r="L3" s="7" t="str">
        <f>" "</f>
        <v xml:space="preserve"> </v>
      </c>
      <c r="M3" t="str">
        <f t="shared" ref="M3:M44" si="2">I3</f>
        <v>CORTEAL05</v>
      </c>
      <c r="N3" s="3" t="str">
        <f>"con_m_"&amp;M$1&amp;"_05porc"</f>
        <v>con_m_PEAO_inf_05porc</v>
      </c>
      <c r="O3" s="3" t="str">
        <f>N3</f>
        <v>con_m_PEAO_inf_05porc</v>
      </c>
      <c r="P3" s="7" t="str">
        <f>" "</f>
        <v xml:space="preserve"> </v>
      </c>
      <c r="Q3" t="str">
        <f t="shared" ref="Q3:Q44" si="3">I3</f>
        <v>CORTEAL05</v>
      </c>
      <c r="R3" s="3" t="str">
        <f>"con_m_"&amp;Q$1&amp;"_05porc"</f>
        <v>con_m_ingreso_peao_05porc</v>
      </c>
      <c r="S3" s="3" t="str">
        <f>R3</f>
        <v>con_m_ingreso_peao_05porc</v>
      </c>
      <c r="T3" s="7" t="str">
        <f>" "</f>
        <v xml:space="preserve"> </v>
      </c>
      <c r="U3" t="str">
        <f t="shared" ref="U3:U44" si="4">Q3</f>
        <v>CORTEAL05</v>
      </c>
      <c r="V3" s="3" t="str">
        <f>"con_m_"&amp;U$1&amp;"_05porc"</f>
        <v>con_m_pobre_05porc</v>
      </c>
      <c r="W3" s="3" t="str">
        <f>V3</f>
        <v>con_m_pobre_05porc</v>
      </c>
      <c r="X3" s="7" t="str">
        <f>" "</f>
        <v xml:space="preserve"> </v>
      </c>
    </row>
    <row r="4" spans="1:24" x14ac:dyDescent="0.3">
      <c r="A4" t="s">
        <v>12</v>
      </c>
      <c r="B4" s="3">
        <v>1</v>
      </c>
      <c r="C4">
        <v>97.651989999999998</v>
      </c>
      <c r="D4" s="7" t="str">
        <f>"gen "&amp;MID(C$3,5,100)&amp;"="&amp;C4&amp;" if periodo=="&amp;B4</f>
        <v>gen m_peao_05porc=97.65199 if periodo==1</v>
      </c>
      <c r="E4" t="str">
        <f t="shared" si="0"/>
        <v>CORTEAL05</v>
      </c>
      <c r="F4" s="3">
        <v>1</v>
      </c>
      <c r="G4">
        <v>6.4829650000000001</v>
      </c>
      <c r="H4" s="7" t="str">
        <f>"gen "&amp;MID(G$3,5,100)&amp;"="&amp;G4&amp;" if periodo=="&amp;F4</f>
        <v>gen m_PEAO_f_05porc=6.482965 if periodo==1</v>
      </c>
      <c r="I4" t="str">
        <f t="shared" si="1"/>
        <v>CORTEAL05</v>
      </c>
      <c r="J4" s="3">
        <v>1</v>
      </c>
      <c r="K4">
        <v>16.481750000000002</v>
      </c>
      <c r="L4" s="7" t="str">
        <f>"gen "&amp;MID(K$3,5,100)&amp;"="&amp;K4&amp;" if periodo=="&amp;J4</f>
        <v>gen m_PEAO_inf_d_05porc=16.48175 if periodo==1</v>
      </c>
      <c r="M4" t="str">
        <f t="shared" si="2"/>
        <v>CORTEAL05</v>
      </c>
      <c r="N4" s="3">
        <v>1</v>
      </c>
      <c r="O4">
        <v>91.576350000000005</v>
      </c>
      <c r="P4" s="7" t="str">
        <f>"gen "&amp;MID(O$3,5,100)&amp;"="&amp;O4&amp;" if periodo=="&amp;N4</f>
        <v>gen m_PEAO_inf_05porc=91.57635 if periodo==1</v>
      </c>
      <c r="Q4" t="str">
        <f t="shared" si="3"/>
        <v>CORTEAL05</v>
      </c>
      <c r="R4" s="3">
        <v>1</v>
      </c>
      <c r="S4">
        <v>405.26769999999999</v>
      </c>
      <c r="T4" s="7" t="str">
        <f>"gen "&amp;MID(S$3,5,100)&amp;"="&amp;S4&amp;" if periodo=="&amp;R4</f>
        <v>gen m_ingreso_peao_05porc=405.2677 if periodo==1</v>
      </c>
      <c r="U4" t="str">
        <f t="shared" si="4"/>
        <v>CORTEAL05</v>
      </c>
      <c r="V4" s="3">
        <v>1</v>
      </c>
      <c r="W4">
        <v>44.004150000000003</v>
      </c>
      <c r="X4" s="7" t="str">
        <f>"gen "&amp;MID(W$3,5,100)&amp;"="&amp;W4&amp;" if periodo=="&amp;V4</f>
        <v>gen m_pobre_05porc=44.00415 if periodo==1</v>
      </c>
    </row>
    <row r="5" spans="1:24" x14ac:dyDescent="0.3">
      <c r="A5" t="s">
        <v>12</v>
      </c>
      <c r="B5" s="3">
        <v>2</v>
      </c>
      <c r="C5">
        <v>97.651989999999998</v>
      </c>
      <c r="D5" s="7" t="str">
        <f>"replace "&amp;MID(C$3,5,100)&amp;"="&amp;C5&amp;" if periodo=="&amp;B5</f>
        <v>replace m_peao_05porc=97.65199 if periodo==2</v>
      </c>
      <c r="E5" t="str">
        <f t="shared" si="0"/>
        <v>CORTEAL05</v>
      </c>
      <c r="F5" s="3">
        <v>2</v>
      </c>
      <c r="G5">
        <v>6.4829650000000001</v>
      </c>
      <c r="H5" s="7" t="str">
        <f>"replace "&amp;MID(G$3,5,100)&amp;"="&amp;G5&amp;" if periodo=="&amp;F5</f>
        <v>replace m_PEAO_f_05porc=6.482965 if periodo==2</v>
      </c>
      <c r="I5" t="str">
        <f t="shared" si="1"/>
        <v>CORTEAL05</v>
      </c>
      <c r="J5" s="3">
        <v>2</v>
      </c>
      <c r="K5">
        <v>16.481750000000002</v>
      </c>
      <c r="L5" s="7" t="str">
        <f>"replace "&amp;MID(K$3,5,100)&amp;"="&amp;K5&amp;" if periodo=="&amp;J5</f>
        <v>replace m_PEAO_inf_d_05porc=16.48175 if periodo==2</v>
      </c>
      <c r="M5" t="str">
        <f t="shared" si="2"/>
        <v>CORTEAL05</v>
      </c>
      <c r="N5" s="3">
        <v>2</v>
      </c>
      <c r="O5">
        <v>91.576350000000005</v>
      </c>
      <c r="P5" s="7" t="str">
        <f>"replace "&amp;MID(O$3,5,100)&amp;"="&amp;O5&amp;" if periodo=="&amp;N5</f>
        <v>replace m_PEAO_inf_05porc=91.57635 if periodo==2</v>
      </c>
      <c r="Q5" t="str">
        <f t="shared" si="3"/>
        <v>CORTEAL05</v>
      </c>
      <c r="R5" s="3">
        <v>2</v>
      </c>
      <c r="S5">
        <v>405.26769999999999</v>
      </c>
      <c r="T5" s="7" t="str">
        <f>"replace "&amp;MID(S$3,5,100)&amp;"="&amp;S5&amp;" if periodo=="&amp;R5</f>
        <v>replace m_ingreso_peao_05porc=405.2677 if periodo==2</v>
      </c>
      <c r="U5" t="str">
        <f t="shared" si="4"/>
        <v>CORTEAL05</v>
      </c>
      <c r="V5" s="3">
        <v>2</v>
      </c>
      <c r="W5">
        <v>44.004150000000003</v>
      </c>
      <c r="X5" s="7" t="str">
        <f>"replace "&amp;MID(W$3,5,100)&amp;"="&amp;W5&amp;" if periodo=="&amp;V5</f>
        <v>replace m_pobre_05porc=44.00415 if periodo==2</v>
      </c>
    </row>
    <row r="6" spans="1:24" x14ac:dyDescent="0.3">
      <c r="A6" t="s">
        <v>12</v>
      </c>
      <c r="B6" s="3">
        <v>3</v>
      </c>
      <c r="C6">
        <v>97.651989999999998</v>
      </c>
      <c r="D6" s="7" t="str">
        <f t="shared" ref="D6:D43" si="5">"replace "&amp;MID(C$3,5,100)&amp;"="&amp;C6&amp;" if periodo=="&amp;B6</f>
        <v>replace m_peao_05porc=97.65199 if periodo==3</v>
      </c>
      <c r="E6" t="str">
        <f t="shared" si="0"/>
        <v>CORTEAL05</v>
      </c>
      <c r="F6" s="3">
        <v>3</v>
      </c>
      <c r="G6">
        <v>6.4829650000000001</v>
      </c>
      <c r="H6" s="7" t="str">
        <f t="shared" ref="H6:H43" si="6">"replace "&amp;MID(G$3,5,100)&amp;"="&amp;G6&amp;" if periodo=="&amp;F6</f>
        <v>replace m_PEAO_f_05porc=6.482965 if periodo==3</v>
      </c>
      <c r="I6" t="str">
        <f t="shared" si="1"/>
        <v>CORTEAL05</v>
      </c>
      <c r="J6" s="3">
        <v>3</v>
      </c>
      <c r="K6">
        <v>16.481750000000002</v>
      </c>
      <c r="L6" s="7" t="str">
        <f t="shared" ref="L6:L43" si="7">"replace "&amp;MID(K$3,5,100)&amp;"="&amp;K6&amp;" if periodo=="&amp;J6</f>
        <v>replace m_PEAO_inf_d_05porc=16.48175 if periodo==3</v>
      </c>
      <c r="M6" t="str">
        <f t="shared" si="2"/>
        <v>CORTEAL05</v>
      </c>
      <c r="N6" s="3">
        <v>3</v>
      </c>
      <c r="O6">
        <v>91.576350000000005</v>
      </c>
      <c r="P6" s="7" t="str">
        <f t="shared" ref="P6:P43" si="8">"replace "&amp;MID(O$3,5,100)&amp;"="&amp;O6&amp;" if periodo=="&amp;N6</f>
        <v>replace m_PEAO_inf_05porc=91.57635 if periodo==3</v>
      </c>
      <c r="Q6" t="str">
        <f t="shared" si="3"/>
        <v>CORTEAL05</v>
      </c>
      <c r="R6" s="3">
        <v>3</v>
      </c>
      <c r="S6">
        <v>405.26769999999999</v>
      </c>
      <c r="T6" s="7" t="str">
        <f t="shared" ref="T6:T43" si="9">"replace "&amp;MID(S$3,5,100)&amp;"="&amp;S6&amp;" if periodo=="&amp;R6</f>
        <v>replace m_ingreso_peao_05porc=405.2677 if periodo==3</v>
      </c>
      <c r="U6" t="str">
        <f t="shared" si="4"/>
        <v>CORTEAL05</v>
      </c>
      <c r="V6" s="3">
        <v>3</v>
      </c>
      <c r="W6">
        <v>44.004150000000003</v>
      </c>
      <c r="X6" s="7" t="str">
        <f t="shared" ref="X6:X43" si="10">"replace "&amp;MID(W$3,5,100)&amp;"="&amp;W6&amp;" if periodo=="&amp;V6</f>
        <v>replace m_pobre_05porc=44.00415 if periodo==3</v>
      </c>
    </row>
    <row r="7" spans="1:24" x14ac:dyDescent="0.3">
      <c r="A7" t="s">
        <v>12</v>
      </c>
      <c r="B7" s="3">
        <v>4</v>
      </c>
      <c r="C7">
        <v>97.651989999999998</v>
      </c>
      <c r="D7" s="7" t="str">
        <f t="shared" si="5"/>
        <v>replace m_peao_05porc=97.65199 if periodo==4</v>
      </c>
      <c r="E7" t="str">
        <f t="shared" si="0"/>
        <v>CORTEAL05</v>
      </c>
      <c r="F7" s="3">
        <v>4</v>
      </c>
      <c r="G7">
        <v>6.4829650000000001</v>
      </c>
      <c r="H7" s="7" t="str">
        <f t="shared" si="6"/>
        <v>replace m_PEAO_f_05porc=6.482965 if periodo==4</v>
      </c>
      <c r="I7" t="str">
        <f t="shared" si="1"/>
        <v>CORTEAL05</v>
      </c>
      <c r="J7" s="3">
        <v>4</v>
      </c>
      <c r="K7">
        <v>16.481750000000002</v>
      </c>
      <c r="L7" s="7" t="str">
        <f t="shared" si="7"/>
        <v>replace m_PEAO_inf_d_05porc=16.48175 if periodo==4</v>
      </c>
      <c r="M7" t="str">
        <f t="shared" si="2"/>
        <v>CORTEAL05</v>
      </c>
      <c r="N7" s="3">
        <v>4</v>
      </c>
      <c r="O7">
        <v>91.576350000000005</v>
      </c>
      <c r="P7" s="7" t="str">
        <f t="shared" si="8"/>
        <v>replace m_PEAO_inf_05porc=91.57635 if periodo==4</v>
      </c>
      <c r="Q7" t="str">
        <f t="shared" si="3"/>
        <v>CORTEAL05</v>
      </c>
      <c r="R7" s="3">
        <v>4</v>
      </c>
      <c r="S7">
        <v>405.26769999999999</v>
      </c>
      <c r="T7" s="7" t="str">
        <f t="shared" si="9"/>
        <v>replace m_ingreso_peao_05porc=405.2677 if periodo==4</v>
      </c>
      <c r="U7" t="str">
        <f t="shared" si="4"/>
        <v>CORTEAL05</v>
      </c>
      <c r="V7" s="3">
        <v>4</v>
      </c>
      <c r="W7">
        <v>44.004150000000003</v>
      </c>
      <c r="X7" s="7" t="str">
        <f t="shared" si="10"/>
        <v>replace m_pobre_05porc=44.00415 if periodo==4</v>
      </c>
    </row>
    <row r="8" spans="1:24" x14ac:dyDescent="0.3">
      <c r="A8" t="s">
        <v>12</v>
      </c>
      <c r="B8" s="3">
        <v>5</v>
      </c>
      <c r="C8">
        <v>97.651989999999998</v>
      </c>
      <c r="D8" s="7" t="str">
        <f t="shared" si="5"/>
        <v>replace m_peao_05porc=97.65199 if periodo==5</v>
      </c>
      <c r="E8" t="str">
        <f t="shared" si="0"/>
        <v>CORTEAL05</v>
      </c>
      <c r="F8" s="3">
        <v>5</v>
      </c>
      <c r="G8">
        <v>6.4829650000000001</v>
      </c>
      <c r="H8" s="7" t="str">
        <f t="shared" si="6"/>
        <v>replace m_PEAO_f_05porc=6.482965 if periodo==5</v>
      </c>
      <c r="I8" t="str">
        <f t="shared" si="1"/>
        <v>CORTEAL05</v>
      </c>
      <c r="J8" s="3">
        <v>5</v>
      </c>
      <c r="K8">
        <v>16.481750000000002</v>
      </c>
      <c r="L8" s="7" t="str">
        <f t="shared" si="7"/>
        <v>replace m_PEAO_inf_d_05porc=16.48175 if periodo==5</v>
      </c>
      <c r="M8" t="str">
        <f t="shared" si="2"/>
        <v>CORTEAL05</v>
      </c>
      <c r="N8" s="3">
        <v>5</v>
      </c>
      <c r="O8">
        <v>91.576350000000005</v>
      </c>
      <c r="P8" s="7" t="str">
        <f t="shared" si="8"/>
        <v>replace m_PEAO_inf_05porc=91.57635 if periodo==5</v>
      </c>
      <c r="Q8" t="str">
        <f t="shared" si="3"/>
        <v>CORTEAL05</v>
      </c>
      <c r="R8" s="3">
        <v>5</v>
      </c>
      <c r="S8">
        <v>405.26769999999999</v>
      </c>
      <c r="T8" s="7" t="str">
        <f t="shared" si="9"/>
        <v>replace m_ingreso_peao_05porc=405.2677 if periodo==5</v>
      </c>
      <c r="U8" t="str">
        <f t="shared" si="4"/>
        <v>CORTEAL05</v>
      </c>
      <c r="V8" s="3">
        <v>5</v>
      </c>
      <c r="W8">
        <v>44.004150000000003</v>
      </c>
      <c r="X8" s="7" t="str">
        <f t="shared" si="10"/>
        <v>replace m_pobre_05porc=44.00415 if periodo==5</v>
      </c>
    </row>
    <row r="9" spans="1:24" x14ac:dyDescent="0.3">
      <c r="A9" t="s">
        <v>12</v>
      </c>
      <c r="B9" s="3">
        <v>6</v>
      </c>
      <c r="C9">
        <v>97.651989999999998</v>
      </c>
      <c r="D9" s="7" t="str">
        <f t="shared" si="5"/>
        <v>replace m_peao_05porc=97.65199 if periodo==6</v>
      </c>
      <c r="E9" t="str">
        <f t="shared" si="0"/>
        <v>CORTEAL05</v>
      </c>
      <c r="F9" s="3">
        <v>6</v>
      </c>
      <c r="G9">
        <v>6.4829650000000001</v>
      </c>
      <c r="H9" s="7" t="str">
        <f t="shared" si="6"/>
        <v>replace m_PEAO_f_05porc=6.482965 if periodo==6</v>
      </c>
      <c r="I9" t="str">
        <f t="shared" si="1"/>
        <v>CORTEAL05</v>
      </c>
      <c r="J9" s="3">
        <v>6</v>
      </c>
      <c r="K9">
        <v>16.481750000000002</v>
      </c>
      <c r="L9" s="7" t="str">
        <f t="shared" si="7"/>
        <v>replace m_PEAO_inf_d_05porc=16.48175 if periodo==6</v>
      </c>
      <c r="M9" t="str">
        <f t="shared" si="2"/>
        <v>CORTEAL05</v>
      </c>
      <c r="N9" s="3">
        <v>6</v>
      </c>
      <c r="O9">
        <v>91.576350000000005</v>
      </c>
      <c r="P9" s="7" t="str">
        <f t="shared" si="8"/>
        <v>replace m_PEAO_inf_05porc=91.57635 if periodo==6</v>
      </c>
      <c r="Q9" t="str">
        <f t="shared" si="3"/>
        <v>CORTEAL05</v>
      </c>
      <c r="R9" s="3">
        <v>6</v>
      </c>
      <c r="S9">
        <v>405.26769999999999</v>
      </c>
      <c r="T9" s="7" t="str">
        <f t="shared" si="9"/>
        <v>replace m_ingreso_peao_05porc=405.2677 if periodo==6</v>
      </c>
      <c r="U9" t="str">
        <f t="shared" si="4"/>
        <v>CORTEAL05</v>
      </c>
      <c r="V9" s="3">
        <v>6</v>
      </c>
      <c r="W9">
        <v>44.004150000000003</v>
      </c>
      <c r="X9" s="7" t="str">
        <f t="shared" si="10"/>
        <v>replace m_pobre_05porc=44.00415 if periodo==6</v>
      </c>
    </row>
    <row r="10" spans="1:24" x14ac:dyDescent="0.3">
      <c r="A10" t="s">
        <v>12</v>
      </c>
      <c r="B10" s="2">
        <v>7</v>
      </c>
      <c r="C10">
        <v>97.651989999999998</v>
      </c>
      <c r="D10" s="7" t="str">
        <f t="shared" si="5"/>
        <v>replace m_peao_05porc=97.65199 if periodo==7</v>
      </c>
      <c r="E10" t="str">
        <f t="shared" si="0"/>
        <v>CORTEAL05</v>
      </c>
      <c r="F10" s="2">
        <v>7</v>
      </c>
      <c r="G10">
        <v>6.4829650000000001</v>
      </c>
      <c r="H10" s="7" t="str">
        <f t="shared" si="6"/>
        <v>replace m_PEAO_f_05porc=6.482965 if periodo==7</v>
      </c>
      <c r="I10" t="str">
        <f t="shared" si="1"/>
        <v>CORTEAL05</v>
      </c>
      <c r="J10" s="2">
        <v>7</v>
      </c>
      <c r="K10">
        <v>16.481750000000002</v>
      </c>
      <c r="L10" s="7" t="str">
        <f t="shared" si="7"/>
        <v>replace m_PEAO_inf_d_05porc=16.48175 if periodo==7</v>
      </c>
      <c r="M10" t="str">
        <f t="shared" si="2"/>
        <v>CORTEAL05</v>
      </c>
      <c r="N10" s="2">
        <v>7</v>
      </c>
      <c r="O10">
        <v>91.576350000000005</v>
      </c>
      <c r="P10" s="7" t="str">
        <f t="shared" si="8"/>
        <v>replace m_PEAO_inf_05porc=91.57635 if periodo==7</v>
      </c>
      <c r="Q10" t="str">
        <f t="shared" si="3"/>
        <v>CORTEAL05</v>
      </c>
      <c r="R10" s="2">
        <v>7</v>
      </c>
      <c r="S10">
        <v>405.26769999999999</v>
      </c>
      <c r="T10" s="7" t="str">
        <f t="shared" si="9"/>
        <v>replace m_ingreso_peao_05porc=405.2677 if periodo==7</v>
      </c>
      <c r="U10" t="str">
        <f t="shared" si="4"/>
        <v>CORTEAL05</v>
      </c>
      <c r="V10" s="2">
        <v>7</v>
      </c>
      <c r="W10">
        <v>44.004150000000003</v>
      </c>
      <c r="X10" s="7" t="str">
        <f t="shared" si="10"/>
        <v>replace m_pobre_05porc=44.00415 if periodo==7</v>
      </c>
    </row>
    <row r="11" spans="1:24" x14ac:dyDescent="0.3">
      <c r="A11" t="s">
        <v>12</v>
      </c>
      <c r="B11" s="3">
        <v>8</v>
      </c>
      <c r="C11">
        <v>97.651989999999998</v>
      </c>
      <c r="D11" s="7" t="str">
        <f t="shared" si="5"/>
        <v>replace m_peao_05porc=97.65199 if periodo==8</v>
      </c>
      <c r="E11" t="str">
        <f t="shared" si="0"/>
        <v>CORTEAL05</v>
      </c>
      <c r="F11" s="3">
        <v>8</v>
      </c>
      <c r="G11">
        <v>6.4829650000000001</v>
      </c>
      <c r="H11" s="7" t="str">
        <f t="shared" si="6"/>
        <v>replace m_PEAO_f_05porc=6.482965 if periodo==8</v>
      </c>
      <c r="I11" t="str">
        <f t="shared" si="1"/>
        <v>CORTEAL05</v>
      </c>
      <c r="J11" s="3">
        <v>8</v>
      </c>
      <c r="K11">
        <v>16.481750000000002</v>
      </c>
      <c r="L11" s="7" t="str">
        <f t="shared" si="7"/>
        <v>replace m_PEAO_inf_d_05porc=16.48175 if periodo==8</v>
      </c>
      <c r="M11" t="str">
        <f t="shared" si="2"/>
        <v>CORTEAL05</v>
      </c>
      <c r="N11" s="3">
        <v>8</v>
      </c>
      <c r="O11">
        <v>91.576350000000005</v>
      </c>
      <c r="P11" s="7" t="str">
        <f t="shared" si="8"/>
        <v>replace m_PEAO_inf_05porc=91.57635 if periodo==8</v>
      </c>
      <c r="Q11" t="str">
        <f t="shared" si="3"/>
        <v>CORTEAL05</v>
      </c>
      <c r="R11" s="3">
        <v>8</v>
      </c>
      <c r="S11">
        <v>405.26769999999999</v>
      </c>
      <c r="T11" s="7" t="str">
        <f t="shared" si="9"/>
        <v>replace m_ingreso_peao_05porc=405.2677 if periodo==8</v>
      </c>
      <c r="U11" t="str">
        <f t="shared" si="4"/>
        <v>CORTEAL05</v>
      </c>
      <c r="V11" s="3">
        <v>8</v>
      </c>
      <c r="W11">
        <v>44.004150000000003</v>
      </c>
      <c r="X11" s="7" t="str">
        <f t="shared" si="10"/>
        <v>replace m_pobre_05porc=44.00415 if periodo==8</v>
      </c>
    </row>
    <row r="12" spans="1:24" x14ac:dyDescent="0.3">
      <c r="A12" t="s">
        <v>12</v>
      </c>
      <c r="B12" s="3">
        <v>9</v>
      </c>
      <c r="C12">
        <v>97.651989999999998</v>
      </c>
      <c r="D12" s="7" t="str">
        <f t="shared" si="5"/>
        <v>replace m_peao_05porc=97.65199 if periodo==9</v>
      </c>
      <c r="E12" t="str">
        <f t="shared" si="0"/>
        <v>CORTEAL05</v>
      </c>
      <c r="F12" s="3">
        <v>9</v>
      </c>
      <c r="G12">
        <v>6.4829650000000001</v>
      </c>
      <c r="H12" s="7" t="str">
        <f t="shared" si="6"/>
        <v>replace m_PEAO_f_05porc=6.482965 if periodo==9</v>
      </c>
      <c r="I12" t="str">
        <f t="shared" si="1"/>
        <v>CORTEAL05</v>
      </c>
      <c r="J12" s="3">
        <v>9</v>
      </c>
      <c r="K12">
        <v>16.481750000000002</v>
      </c>
      <c r="L12" s="7" t="str">
        <f t="shared" si="7"/>
        <v>replace m_PEAO_inf_d_05porc=16.48175 if periodo==9</v>
      </c>
      <c r="M12" t="str">
        <f t="shared" si="2"/>
        <v>CORTEAL05</v>
      </c>
      <c r="N12" s="3">
        <v>9</v>
      </c>
      <c r="O12">
        <v>91.576350000000005</v>
      </c>
      <c r="P12" s="7" t="str">
        <f t="shared" si="8"/>
        <v>replace m_PEAO_inf_05porc=91.57635 if periodo==9</v>
      </c>
      <c r="Q12" t="str">
        <f t="shared" si="3"/>
        <v>CORTEAL05</v>
      </c>
      <c r="R12" s="3">
        <v>9</v>
      </c>
      <c r="S12">
        <v>405.26769999999999</v>
      </c>
      <c r="T12" s="7" t="str">
        <f t="shared" si="9"/>
        <v>replace m_ingreso_peao_05porc=405.2677 if periodo==9</v>
      </c>
      <c r="U12" t="str">
        <f t="shared" si="4"/>
        <v>CORTEAL05</v>
      </c>
      <c r="V12" s="3">
        <v>9</v>
      </c>
      <c r="W12">
        <v>44.004150000000003</v>
      </c>
      <c r="X12" s="7" t="str">
        <f t="shared" si="10"/>
        <v>replace m_pobre_05porc=44.00415 if periodo==9</v>
      </c>
    </row>
    <row r="13" spans="1:24" x14ac:dyDescent="0.3">
      <c r="A13" t="s">
        <v>12</v>
      </c>
      <c r="B13" s="3">
        <v>10</v>
      </c>
      <c r="C13">
        <v>97.651989999999998</v>
      </c>
      <c r="D13" s="7" t="str">
        <f t="shared" si="5"/>
        <v>replace m_peao_05porc=97.65199 if periodo==10</v>
      </c>
      <c r="E13" t="str">
        <f t="shared" si="0"/>
        <v>CORTEAL05</v>
      </c>
      <c r="F13" s="3">
        <v>10</v>
      </c>
      <c r="G13">
        <v>6.4829650000000001</v>
      </c>
      <c r="H13" s="7" t="str">
        <f t="shared" si="6"/>
        <v>replace m_PEAO_f_05porc=6.482965 if periodo==10</v>
      </c>
      <c r="I13" t="str">
        <f t="shared" si="1"/>
        <v>CORTEAL05</v>
      </c>
      <c r="J13" s="3">
        <v>10</v>
      </c>
      <c r="K13">
        <v>16.481750000000002</v>
      </c>
      <c r="L13" s="7" t="str">
        <f t="shared" si="7"/>
        <v>replace m_PEAO_inf_d_05porc=16.48175 if periodo==10</v>
      </c>
      <c r="M13" t="str">
        <f t="shared" si="2"/>
        <v>CORTEAL05</v>
      </c>
      <c r="N13" s="3">
        <v>10</v>
      </c>
      <c r="O13">
        <v>91.576350000000005</v>
      </c>
      <c r="P13" s="7" t="str">
        <f t="shared" si="8"/>
        <v>replace m_PEAO_inf_05porc=91.57635 if periodo==10</v>
      </c>
      <c r="Q13" t="str">
        <f t="shared" si="3"/>
        <v>CORTEAL05</v>
      </c>
      <c r="R13" s="3">
        <v>10</v>
      </c>
      <c r="S13">
        <v>405.26769999999999</v>
      </c>
      <c r="T13" s="7" t="str">
        <f t="shared" si="9"/>
        <v>replace m_ingreso_peao_05porc=405.2677 if periodo==10</v>
      </c>
      <c r="U13" t="str">
        <f t="shared" si="4"/>
        <v>CORTEAL05</v>
      </c>
      <c r="V13" s="3">
        <v>10</v>
      </c>
      <c r="W13">
        <v>44.004150000000003</v>
      </c>
      <c r="X13" s="7" t="str">
        <f t="shared" si="10"/>
        <v>replace m_pobre_05porc=44.00415 if periodo==10</v>
      </c>
    </row>
    <row r="14" spans="1:24" x14ac:dyDescent="0.3">
      <c r="A14" t="s">
        <v>12</v>
      </c>
      <c r="B14" s="3">
        <v>11</v>
      </c>
      <c r="C14">
        <v>97.651989999999998</v>
      </c>
      <c r="D14" s="7" t="str">
        <f t="shared" si="5"/>
        <v>replace m_peao_05porc=97.65199 if periodo==11</v>
      </c>
      <c r="E14" t="str">
        <f t="shared" si="0"/>
        <v>CORTEAL05</v>
      </c>
      <c r="F14" s="3">
        <v>11</v>
      </c>
      <c r="G14">
        <v>6.4829650000000001</v>
      </c>
      <c r="H14" s="7" t="str">
        <f t="shared" si="6"/>
        <v>replace m_PEAO_f_05porc=6.482965 if periodo==11</v>
      </c>
      <c r="I14" t="str">
        <f t="shared" si="1"/>
        <v>CORTEAL05</v>
      </c>
      <c r="J14" s="3">
        <v>11</v>
      </c>
      <c r="K14">
        <v>16.481750000000002</v>
      </c>
      <c r="L14" s="7" t="str">
        <f t="shared" si="7"/>
        <v>replace m_PEAO_inf_d_05porc=16.48175 if periodo==11</v>
      </c>
      <c r="M14" t="str">
        <f t="shared" si="2"/>
        <v>CORTEAL05</v>
      </c>
      <c r="N14" s="3">
        <v>11</v>
      </c>
      <c r="O14">
        <v>91.576350000000005</v>
      </c>
      <c r="P14" s="7" t="str">
        <f t="shared" si="8"/>
        <v>replace m_PEAO_inf_05porc=91.57635 if periodo==11</v>
      </c>
      <c r="Q14" t="str">
        <f t="shared" si="3"/>
        <v>CORTEAL05</v>
      </c>
      <c r="R14" s="3">
        <v>11</v>
      </c>
      <c r="S14">
        <v>405.26769999999999</v>
      </c>
      <c r="T14" s="7" t="str">
        <f t="shared" si="9"/>
        <v>replace m_ingreso_peao_05porc=405.2677 if periodo==11</v>
      </c>
      <c r="U14" t="str">
        <f t="shared" si="4"/>
        <v>CORTEAL05</v>
      </c>
      <c r="V14" s="3">
        <v>11</v>
      </c>
      <c r="W14">
        <v>44.004150000000003</v>
      </c>
      <c r="X14" s="7" t="str">
        <f t="shared" si="10"/>
        <v>replace m_pobre_05porc=44.00415 if periodo==11</v>
      </c>
    </row>
    <row r="15" spans="1:24" x14ac:dyDescent="0.3">
      <c r="A15" t="s">
        <v>12</v>
      </c>
      <c r="B15" s="3">
        <v>12</v>
      </c>
      <c r="C15">
        <v>97.651989999999998</v>
      </c>
      <c r="D15" s="7" t="str">
        <f t="shared" si="5"/>
        <v>replace m_peao_05porc=97.65199 if periodo==12</v>
      </c>
      <c r="E15" t="str">
        <f t="shared" si="0"/>
        <v>CORTEAL05</v>
      </c>
      <c r="F15" s="3">
        <v>12</v>
      </c>
      <c r="G15">
        <v>6.4829650000000001</v>
      </c>
      <c r="H15" s="7" t="str">
        <f t="shared" si="6"/>
        <v>replace m_PEAO_f_05porc=6.482965 if periodo==12</v>
      </c>
      <c r="I15" t="str">
        <f t="shared" si="1"/>
        <v>CORTEAL05</v>
      </c>
      <c r="J15" s="3">
        <v>12</v>
      </c>
      <c r="K15">
        <v>16.481750000000002</v>
      </c>
      <c r="L15" s="7" t="str">
        <f t="shared" si="7"/>
        <v>replace m_PEAO_inf_d_05porc=16.48175 if periodo==12</v>
      </c>
      <c r="M15" t="str">
        <f t="shared" si="2"/>
        <v>CORTEAL05</v>
      </c>
      <c r="N15" s="3">
        <v>12</v>
      </c>
      <c r="O15">
        <v>91.576350000000005</v>
      </c>
      <c r="P15" s="7" t="str">
        <f t="shared" si="8"/>
        <v>replace m_PEAO_inf_05porc=91.57635 if periodo==12</v>
      </c>
      <c r="Q15" t="str">
        <f t="shared" si="3"/>
        <v>CORTEAL05</v>
      </c>
      <c r="R15" s="3">
        <v>12</v>
      </c>
      <c r="S15">
        <v>405.26769999999999</v>
      </c>
      <c r="T15" s="7" t="str">
        <f t="shared" si="9"/>
        <v>replace m_ingreso_peao_05porc=405.2677 if periodo==12</v>
      </c>
      <c r="U15" t="str">
        <f t="shared" si="4"/>
        <v>CORTEAL05</v>
      </c>
      <c r="V15" s="3">
        <v>12</v>
      </c>
      <c r="W15">
        <v>44.004150000000003</v>
      </c>
      <c r="X15" s="7" t="str">
        <f t="shared" si="10"/>
        <v>replace m_pobre_05porc=44.00415 if periodo==12</v>
      </c>
    </row>
    <row r="16" spans="1:24" x14ac:dyDescent="0.3">
      <c r="A16" t="s">
        <v>12</v>
      </c>
      <c r="B16" s="3">
        <v>13</v>
      </c>
      <c r="C16">
        <v>97.651989999999998</v>
      </c>
      <c r="D16" s="7" t="str">
        <f t="shared" si="5"/>
        <v>replace m_peao_05porc=97.65199 if periodo==13</v>
      </c>
      <c r="E16" t="str">
        <f t="shared" si="0"/>
        <v>CORTEAL05</v>
      </c>
      <c r="F16" s="3">
        <v>13</v>
      </c>
      <c r="G16">
        <v>6.4829650000000001</v>
      </c>
      <c r="H16" s="7" t="str">
        <f t="shared" si="6"/>
        <v>replace m_PEAO_f_05porc=6.482965 if periodo==13</v>
      </c>
      <c r="I16" t="str">
        <f t="shared" si="1"/>
        <v>CORTEAL05</v>
      </c>
      <c r="J16" s="3">
        <v>13</v>
      </c>
      <c r="K16">
        <v>16.481750000000002</v>
      </c>
      <c r="L16" s="7" t="str">
        <f t="shared" si="7"/>
        <v>replace m_PEAO_inf_d_05porc=16.48175 if periodo==13</v>
      </c>
      <c r="M16" t="str">
        <f t="shared" si="2"/>
        <v>CORTEAL05</v>
      </c>
      <c r="N16" s="3">
        <v>13</v>
      </c>
      <c r="O16">
        <v>91.576350000000005</v>
      </c>
      <c r="P16" s="7" t="str">
        <f t="shared" si="8"/>
        <v>replace m_PEAO_inf_05porc=91.57635 if periodo==13</v>
      </c>
      <c r="Q16" t="str">
        <f t="shared" si="3"/>
        <v>CORTEAL05</v>
      </c>
      <c r="R16" s="3">
        <v>13</v>
      </c>
      <c r="S16">
        <v>405.26769999999999</v>
      </c>
      <c r="T16" s="7" t="str">
        <f t="shared" si="9"/>
        <v>replace m_ingreso_peao_05porc=405.2677 if periodo==13</v>
      </c>
      <c r="U16" t="str">
        <f t="shared" si="4"/>
        <v>CORTEAL05</v>
      </c>
      <c r="V16" s="3">
        <v>13</v>
      </c>
      <c r="W16">
        <v>44.004150000000003</v>
      </c>
      <c r="X16" s="7" t="str">
        <f t="shared" si="10"/>
        <v>replace m_pobre_05porc=44.00415 if periodo==13</v>
      </c>
    </row>
    <row r="17" spans="1:24" x14ac:dyDescent="0.3">
      <c r="A17" t="s">
        <v>12</v>
      </c>
      <c r="B17" s="2">
        <v>14</v>
      </c>
      <c r="C17">
        <v>97.651989999999998</v>
      </c>
      <c r="D17" s="7" t="str">
        <f t="shared" si="5"/>
        <v>replace m_peao_05porc=97.65199 if periodo==14</v>
      </c>
      <c r="E17" t="str">
        <f t="shared" si="0"/>
        <v>CORTEAL05</v>
      </c>
      <c r="F17" s="2">
        <v>14</v>
      </c>
      <c r="G17">
        <v>6.4829650000000001</v>
      </c>
      <c r="H17" s="7" t="str">
        <f t="shared" si="6"/>
        <v>replace m_PEAO_f_05porc=6.482965 if periodo==14</v>
      </c>
      <c r="I17" t="str">
        <f t="shared" si="1"/>
        <v>CORTEAL05</v>
      </c>
      <c r="J17" s="2">
        <v>14</v>
      </c>
      <c r="K17">
        <v>16.481750000000002</v>
      </c>
      <c r="L17" s="7" t="str">
        <f t="shared" si="7"/>
        <v>replace m_PEAO_inf_d_05porc=16.48175 if periodo==14</v>
      </c>
      <c r="M17" t="str">
        <f t="shared" si="2"/>
        <v>CORTEAL05</v>
      </c>
      <c r="N17" s="2">
        <v>14</v>
      </c>
      <c r="O17">
        <v>91.576350000000005</v>
      </c>
      <c r="P17" s="7" t="str">
        <f t="shared" si="8"/>
        <v>replace m_PEAO_inf_05porc=91.57635 if periodo==14</v>
      </c>
      <c r="Q17" t="str">
        <f t="shared" si="3"/>
        <v>CORTEAL05</v>
      </c>
      <c r="R17" s="2">
        <v>14</v>
      </c>
      <c r="S17">
        <v>405.26769999999999</v>
      </c>
      <c r="T17" s="7" t="str">
        <f t="shared" si="9"/>
        <v>replace m_ingreso_peao_05porc=405.2677 if periodo==14</v>
      </c>
      <c r="U17" t="str">
        <f t="shared" si="4"/>
        <v>CORTEAL05</v>
      </c>
      <c r="V17" s="2">
        <v>14</v>
      </c>
      <c r="W17">
        <v>44.004150000000003</v>
      </c>
      <c r="X17" s="7" t="str">
        <f t="shared" si="10"/>
        <v>replace m_pobre_05porc=44.00415 if periodo==14</v>
      </c>
    </row>
    <row r="18" spans="1:24" x14ac:dyDescent="0.3">
      <c r="A18" t="s">
        <v>12</v>
      </c>
      <c r="B18" s="3">
        <v>15</v>
      </c>
      <c r="C18">
        <v>97.651989999999998</v>
      </c>
      <c r="D18" s="7" t="str">
        <f t="shared" si="5"/>
        <v>replace m_peao_05porc=97.65199 if periodo==15</v>
      </c>
      <c r="E18" t="str">
        <f t="shared" si="0"/>
        <v>CORTEAL05</v>
      </c>
      <c r="F18" s="3">
        <v>15</v>
      </c>
      <c r="G18">
        <v>6.4829650000000001</v>
      </c>
      <c r="H18" s="7" t="str">
        <f t="shared" si="6"/>
        <v>replace m_PEAO_f_05porc=6.482965 if periodo==15</v>
      </c>
      <c r="I18" t="str">
        <f t="shared" si="1"/>
        <v>CORTEAL05</v>
      </c>
      <c r="J18" s="3">
        <v>15</v>
      </c>
      <c r="K18">
        <v>16.481750000000002</v>
      </c>
      <c r="L18" s="7" t="str">
        <f t="shared" si="7"/>
        <v>replace m_PEAO_inf_d_05porc=16.48175 if periodo==15</v>
      </c>
      <c r="M18" t="str">
        <f t="shared" si="2"/>
        <v>CORTEAL05</v>
      </c>
      <c r="N18" s="3">
        <v>15</v>
      </c>
      <c r="O18">
        <v>91.576350000000005</v>
      </c>
      <c r="P18" s="7" t="str">
        <f t="shared" si="8"/>
        <v>replace m_PEAO_inf_05porc=91.57635 if periodo==15</v>
      </c>
      <c r="Q18" t="str">
        <f t="shared" si="3"/>
        <v>CORTEAL05</v>
      </c>
      <c r="R18" s="3">
        <v>15</v>
      </c>
      <c r="S18">
        <v>405.26769999999999</v>
      </c>
      <c r="T18" s="7" t="str">
        <f t="shared" si="9"/>
        <v>replace m_ingreso_peao_05porc=405.2677 if periodo==15</v>
      </c>
      <c r="U18" t="str">
        <f t="shared" si="4"/>
        <v>CORTEAL05</v>
      </c>
      <c r="V18" s="3">
        <v>15</v>
      </c>
      <c r="W18">
        <v>44.004150000000003</v>
      </c>
      <c r="X18" s="7" t="str">
        <f t="shared" si="10"/>
        <v>replace m_pobre_05porc=44.00415 if periodo==15</v>
      </c>
    </row>
    <row r="19" spans="1:24" x14ac:dyDescent="0.3">
      <c r="A19" t="s">
        <v>12</v>
      </c>
      <c r="B19" s="3">
        <v>16</v>
      </c>
      <c r="C19">
        <v>97.651989999999998</v>
      </c>
      <c r="D19" s="7" t="str">
        <f t="shared" si="5"/>
        <v>replace m_peao_05porc=97.65199 if periodo==16</v>
      </c>
      <c r="E19" t="str">
        <f t="shared" si="0"/>
        <v>CORTEAL05</v>
      </c>
      <c r="F19" s="3">
        <v>16</v>
      </c>
      <c r="G19">
        <v>6.4829650000000001</v>
      </c>
      <c r="H19" s="7" t="str">
        <f t="shared" si="6"/>
        <v>replace m_PEAO_f_05porc=6.482965 if periodo==16</v>
      </c>
      <c r="I19" t="str">
        <f t="shared" si="1"/>
        <v>CORTEAL05</v>
      </c>
      <c r="J19" s="3">
        <v>16</v>
      </c>
      <c r="K19">
        <v>16.481750000000002</v>
      </c>
      <c r="L19" s="7" t="str">
        <f t="shared" si="7"/>
        <v>replace m_PEAO_inf_d_05porc=16.48175 if periodo==16</v>
      </c>
      <c r="M19" t="str">
        <f t="shared" si="2"/>
        <v>CORTEAL05</v>
      </c>
      <c r="N19" s="3">
        <v>16</v>
      </c>
      <c r="O19">
        <v>91.576350000000005</v>
      </c>
      <c r="P19" s="7" t="str">
        <f t="shared" si="8"/>
        <v>replace m_PEAO_inf_05porc=91.57635 if periodo==16</v>
      </c>
      <c r="Q19" t="str">
        <f t="shared" si="3"/>
        <v>CORTEAL05</v>
      </c>
      <c r="R19" s="3">
        <v>16</v>
      </c>
      <c r="S19">
        <v>405.26769999999999</v>
      </c>
      <c r="T19" s="7" t="str">
        <f t="shared" si="9"/>
        <v>replace m_ingreso_peao_05porc=405.2677 if periodo==16</v>
      </c>
      <c r="U19" t="str">
        <f t="shared" si="4"/>
        <v>CORTEAL05</v>
      </c>
      <c r="V19" s="3">
        <v>16</v>
      </c>
      <c r="W19">
        <v>44.004150000000003</v>
      </c>
      <c r="X19" s="7" t="str">
        <f t="shared" si="10"/>
        <v>replace m_pobre_05porc=44.00415 if periodo==16</v>
      </c>
    </row>
    <row r="20" spans="1:24" x14ac:dyDescent="0.3">
      <c r="A20" t="s">
        <v>12</v>
      </c>
      <c r="B20" s="3">
        <v>17</v>
      </c>
      <c r="C20">
        <v>97.651989999999998</v>
      </c>
      <c r="D20" s="7" t="str">
        <f t="shared" si="5"/>
        <v>replace m_peao_05porc=97.65199 if periodo==17</v>
      </c>
      <c r="E20" t="str">
        <f t="shared" si="0"/>
        <v>CORTEAL05</v>
      </c>
      <c r="F20" s="3">
        <v>17</v>
      </c>
      <c r="G20">
        <v>6.4829650000000001</v>
      </c>
      <c r="H20" s="7" t="str">
        <f t="shared" si="6"/>
        <v>replace m_PEAO_f_05porc=6.482965 if periodo==17</v>
      </c>
      <c r="I20" t="str">
        <f t="shared" si="1"/>
        <v>CORTEAL05</v>
      </c>
      <c r="J20" s="3">
        <v>17</v>
      </c>
      <c r="K20">
        <v>16.481750000000002</v>
      </c>
      <c r="L20" s="7" t="str">
        <f t="shared" si="7"/>
        <v>replace m_PEAO_inf_d_05porc=16.48175 if periodo==17</v>
      </c>
      <c r="M20" t="str">
        <f t="shared" si="2"/>
        <v>CORTEAL05</v>
      </c>
      <c r="N20" s="3">
        <v>17</v>
      </c>
      <c r="O20">
        <v>91.576350000000005</v>
      </c>
      <c r="P20" s="7" t="str">
        <f t="shared" si="8"/>
        <v>replace m_PEAO_inf_05porc=91.57635 if periodo==17</v>
      </c>
      <c r="Q20" t="str">
        <f t="shared" si="3"/>
        <v>CORTEAL05</v>
      </c>
      <c r="R20" s="3">
        <v>17</v>
      </c>
      <c r="S20">
        <v>405.26769999999999</v>
      </c>
      <c r="T20" s="7" t="str">
        <f t="shared" si="9"/>
        <v>replace m_ingreso_peao_05porc=405.2677 if periodo==17</v>
      </c>
      <c r="U20" t="str">
        <f t="shared" si="4"/>
        <v>CORTEAL05</v>
      </c>
      <c r="V20" s="3">
        <v>17</v>
      </c>
      <c r="W20">
        <v>44.004150000000003</v>
      </c>
      <c r="X20" s="7" t="str">
        <f t="shared" si="10"/>
        <v>replace m_pobre_05porc=44.00415 if periodo==17</v>
      </c>
    </row>
    <row r="21" spans="1:24" x14ac:dyDescent="0.3">
      <c r="A21" t="s">
        <v>12</v>
      </c>
      <c r="B21" s="3">
        <v>18</v>
      </c>
      <c r="C21">
        <v>97.651989999999998</v>
      </c>
      <c r="D21" s="7" t="str">
        <f t="shared" si="5"/>
        <v>replace m_peao_05porc=97.65199 if periodo==18</v>
      </c>
      <c r="E21" t="str">
        <f t="shared" si="0"/>
        <v>CORTEAL05</v>
      </c>
      <c r="F21" s="3">
        <v>18</v>
      </c>
      <c r="G21">
        <v>6.4829650000000001</v>
      </c>
      <c r="H21" s="7" t="str">
        <f t="shared" si="6"/>
        <v>replace m_PEAO_f_05porc=6.482965 if periodo==18</v>
      </c>
      <c r="I21" t="str">
        <f t="shared" si="1"/>
        <v>CORTEAL05</v>
      </c>
      <c r="J21" s="3">
        <v>18</v>
      </c>
      <c r="K21">
        <v>16.481750000000002</v>
      </c>
      <c r="L21" s="7" t="str">
        <f t="shared" si="7"/>
        <v>replace m_PEAO_inf_d_05porc=16.48175 if periodo==18</v>
      </c>
      <c r="M21" t="str">
        <f t="shared" si="2"/>
        <v>CORTEAL05</v>
      </c>
      <c r="N21" s="3">
        <v>18</v>
      </c>
      <c r="O21">
        <v>91.576350000000005</v>
      </c>
      <c r="P21" s="7" t="str">
        <f t="shared" si="8"/>
        <v>replace m_PEAO_inf_05porc=91.57635 if periodo==18</v>
      </c>
      <c r="Q21" t="str">
        <f t="shared" si="3"/>
        <v>CORTEAL05</v>
      </c>
      <c r="R21" s="3">
        <v>18</v>
      </c>
      <c r="S21">
        <v>405.26769999999999</v>
      </c>
      <c r="T21" s="7" t="str">
        <f t="shared" si="9"/>
        <v>replace m_ingreso_peao_05porc=405.2677 if periodo==18</v>
      </c>
      <c r="U21" t="str">
        <f t="shared" si="4"/>
        <v>CORTEAL05</v>
      </c>
      <c r="V21" s="3">
        <v>18</v>
      </c>
      <c r="W21">
        <v>44.004150000000003</v>
      </c>
      <c r="X21" s="7" t="str">
        <f t="shared" si="10"/>
        <v>replace m_pobre_05porc=44.00415 if periodo==18</v>
      </c>
    </row>
    <row r="22" spans="1:24" x14ac:dyDescent="0.3">
      <c r="A22" t="s">
        <v>12</v>
      </c>
      <c r="B22" s="3">
        <v>19</v>
      </c>
      <c r="C22">
        <v>97.651989999999998</v>
      </c>
      <c r="D22" s="7" t="str">
        <f t="shared" si="5"/>
        <v>replace m_peao_05porc=97.65199 if periodo==19</v>
      </c>
      <c r="E22" t="str">
        <f t="shared" si="0"/>
        <v>CORTEAL05</v>
      </c>
      <c r="F22" s="3">
        <v>19</v>
      </c>
      <c r="G22">
        <v>6.4829650000000001</v>
      </c>
      <c r="H22" s="7" t="str">
        <f t="shared" si="6"/>
        <v>replace m_PEAO_f_05porc=6.482965 if periodo==19</v>
      </c>
      <c r="I22" t="str">
        <f t="shared" si="1"/>
        <v>CORTEAL05</v>
      </c>
      <c r="J22" s="3">
        <v>19</v>
      </c>
      <c r="K22">
        <v>16.481750000000002</v>
      </c>
      <c r="L22" s="7" t="str">
        <f t="shared" si="7"/>
        <v>replace m_PEAO_inf_d_05porc=16.48175 if periodo==19</v>
      </c>
      <c r="M22" t="str">
        <f t="shared" si="2"/>
        <v>CORTEAL05</v>
      </c>
      <c r="N22" s="3">
        <v>19</v>
      </c>
      <c r="O22">
        <v>91.576350000000005</v>
      </c>
      <c r="P22" s="7" t="str">
        <f t="shared" si="8"/>
        <v>replace m_PEAO_inf_05porc=91.57635 if periodo==19</v>
      </c>
      <c r="Q22" t="str">
        <f t="shared" si="3"/>
        <v>CORTEAL05</v>
      </c>
      <c r="R22" s="3">
        <v>19</v>
      </c>
      <c r="S22">
        <v>405.26769999999999</v>
      </c>
      <c r="T22" s="7" t="str">
        <f t="shared" si="9"/>
        <v>replace m_ingreso_peao_05porc=405.2677 if periodo==19</v>
      </c>
      <c r="U22" t="str">
        <f t="shared" si="4"/>
        <v>CORTEAL05</v>
      </c>
      <c r="V22" s="3">
        <v>19</v>
      </c>
      <c r="W22">
        <v>44.004150000000003</v>
      </c>
      <c r="X22" s="7" t="str">
        <f t="shared" si="10"/>
        <v>replace m_pobre_05porc=44.00415 if periodo==19</v>
      </c>
    </row>
    <row r="23" spans="1:24" x14ac:dyDescent="0.3">
      <c r="A23" t="s">
        <v>12</v>
      </c>
      <c r="B23" s="3">
        <v>20</v>
      </c>
      <c r="C23">
        <v>97.651989999999998</v>
      </c>
      <c r="D23" s="7" t="str">
        <f t="shared" si="5"/>
        <v>replace m_peao_05porc=97.65199 if periodo==20</v>
      </c>
      <c r="E23" t="str">
        <f t="shared" si="0"/>
        <v>CORTEAL05</v>
      </c>
      <c r="F23" s="3">
        <v>20</v>
      </c>
      <c r="G23">
        <v>6.4829650000000001</v>
      </c>
      <c r="H23" s="7" t="str">
        <f t="shared" si="6"/>
        <v>replace m_PEAO_f_05porc=6.482965 if periodo==20</v>
      </c>
      <c r="I23" t="str">
        <f t="shared" si="1"/>
        <v>CORTEAL05</v>
      </c>
      <c r="J23" s="3">
        <v>20</v>
      </c>
      <c r="K23">
        <v>16.481750000000002</v>
      </c>
      <c r="L23" s="7" t="str">
        <f t="shared" si="7"/>
        <v>replace m_PEAO_inf_d_05porc=16.48175 if periodo==20</v>
      </c>
      <c r="M23" t="str">
        <f t="shared" si="2"/>
        <v>CORTEAL05</v>
      </c>
      <c r="N23" s="3">
        <v>20</v>
      </c>
      <c r="O23">
        <v>91.576350000000005</v>
      </c>
      <c r="P23" s="7" t="str">
        <f t="shared" si="8"/>
        <v>replace m_PEAO_inf_05porc=91.57635 if periodo==20</v>
      </c>
      <c r="Q23" t="str">
        <f t="shared" si="3"/>
        <v>CORTEAL05</v>
      </c>
      <c r="R23" s="3">
        <v>20</v>
      </c>
      <c r="S23">
        <v>405.26769999999999</v>
      </c>
      <c r="T23" s="7" t="str">
        <f t="shared" si="9"/>
        <v>replace m_ingreso_peao_05porc=405.2677 if periodo==20</v>
      </c>
      <c r="U23" t="str">
        <f t="shared" si="4"/>
        <v>CORTEAL05</v>
      </c>
      <c r="V23" s="3">
        <v>20</v>
      </c>
      <c r="W23">
        <v>44.004150000000003</v>
      </c>
      <c r="X23" s="7" t="str">
        <f t="shared" si="10"/>
        <v>replace m_pobre_05porc=44.00415 if periodo==20</v>
      </c>
    </row>
    <row r="24" spans="1:24" x14ac:dyDescent="0.3">
      <c r="A24" t="s">
        <v>12</v>
      </c>
      <c r="B24" s="2">
        <v>21</v>
      </c>
      <c r="C24">
        <v>97.651989999999998</v>
      </c>
      <c r="D24" s="7" t="str">
        <f t="shared" si="5"/>
        <v>replace m_peao_05porc=97.65199 if periodo==21</v>
      </c>
      <c r="E24" t="str">
        <f t="shared" si="0"/>
        <v>CORTEAL05</v>
      </c>
      <c r="F24" s="2">
        <v>21</v>
      </c>
      <c r="G24">
        <v>6.4829650000000001</v>
      </c>
      <c r="H24" s="7" t="str">
        <f t="shared" si="6"/>
        <v>replace m_PEAO_f_05porc=6.482965 if periodo==21</v>
      </c>
      <c r="I24" t="str">
        <f t="shared" si="1"/>
        <v>CORTEAL05</v>
      </c>
      <c r="J24" s="2">
        <v>21</v>
      </c>
      <c r="K24">
        <v>16.481750000000002</v>
      </c>
      <c r="L24" s="7" t="str">
        <f t="shared" si="7"/>
        <v>replace m_PEAO_inf_d_05porc=16.48175 if periodo==21</v>
      </c>
      <c r="M24" t="str">
        <f t="shared" si="2"/>
        <v>CORTEAL05</v>
      </c>
      <c r="N24" s="2">
        <v>21</v>
      </c>
      <c r="O24">
        <v>91.576350000000005</v>
      </c>
      <c r="P24" s="7" t="str">
        <f t="shared" si="8"/>
        <v>replace m_PEAO_inf_05porc=91.57635 if periodo==21</v>
      </c>
      <c r="Q24" t="str">
        <f t="shared" si="3"/>
        <v>CORTEAL05</v>
      </c>
      <c r="R24" s="2">
        <v>21</v>
      </c>
      <c r="S24">
        <v>405.26769999999999</v>
      </c>
      <c r="T24" s="7" t="str">
        <f t="shared" si="9"/>
        <v>replace m_ingreso_peao_05porc=405.2677 if periodo==21</v>
      </c>
      <c r="U24" t="str">
        <f t="shared" si="4"/>
        <v>CORTEAL05</v>
      </c>
      <c r="V24" s="2">
        <v>21</v>
      </c>
      <c r="W24">
        <v>44.004150000000003</v>
      </c>
      <c r="X24" s="7" t="str">
        <f t="shared" si="10"/>
        <v>replace m_pobre_05porc=44.00415 if periodo==21</v>
      </c>
    </row>
    <row r="25" spans="1:24" x14ac:dyDescent="0.3">
      <c r="A25" t="s">
        <v>12</v>
      </c>
      <c r="B25" s="3">
        <v>22</v>
      </c>
      <c r="C25">
        <v>97.651989999999998</v>
      </c>
      <c r="D25" s="7" t="str">
        <f t="shared" si="5"/>
        <v>replace m_peao_05porc=97.65199 if periodo==22</v>
      </c>
      <c r="E25" t="str">
        <f t="shared" si="0"/>
        <v>CORTEAL05</v>
      </c>
      <c r="F25" s="3">
        <v>22</v>
      </c>
      <c r="G25">
        <v>6.4829650000000001</v>
      </c>
      <c r="H25" s="7" t="str">
        <f t="shared" si="6"/>
        <v>replace m_PEAO_f_05porc=6.482965 if periodo==22</v>
      </c>
      <c r="I25" t="str">
        <f t="shared" si="1"/>
        <v>CORTEAL05</v>
      </c>
      <c r="J25" s="3">
        <v>22</v>
      </c>
      <c r="K25">
        <v>16.481750000000002</v>
      </c>
      <c r="L25" s="7" t="str">
        <f t="shared" si="7"/>
        <v>replace m_PEAO_inf_d_05porc=16.48175 if periodo==22</v>
      </c>
      <c r="M25" t="str">
        <f t="shared" si="2"/>
        <v>CORTEAL05</v>
      </c>
      <c r="N25" s="3">
        <v>22</v>
      </c>
      <c r="O25">
        <v>91.576350000000005</v>
      </c>
      <c r="P25" s="7" t="str">
        <f t="shared" si="8"/>
        <v>replace m_PEAO_inf_05porc=91.57635 if periodo==22</v>
      </c>
      <c r="Q25" t="str">
        <f t="shared" si="3"/>
        <v>CORTEAL05</v>
      </c>
      <c r="R25" s="3">
        <v>22</v>
      </c>
      <c r="S25">
        <v>405.26769999999999</v>
      </c>
      <c r="T25" s="7" t="str">
        <f t="shared" si="9"/>
        <v>replace m_ingreso_peao_05porc=405.2677 if periodo==22</v>
      </c>
      <c r="U25" t="str">
        <f t="shared" si="4"/>
        <v>CORTEAL05</v>
      </c>
      <c r="V25" s="3">
        <v>22</v>
      </c>
      <c r="W25">
        <v>44.004150000000003</v>
      </c>
      <c r="X25" s="7" t="str">
        <f t="shared" si="10"/>
        <v>replace m_pobre_05porc=44.00415 if periodo==22</v>
      </c>
    </row>
    <row r="26" spans="1:24" x14ac:dyDescent="0.3">
      <c r="A26" t="s">
        <v>12</v>
      </c>
      <c r="B26" s="3">
        <v>23</v>
      </c>
      <c r="C26">
        <v>97.651989999999998</v>
      </c>
      <c r="D26" s="7" t="str">
        <f t="shared" si="5"/>
        <v>replace m_peao_05porc=97.65199 if periodo==23</v>
      </c>
      <c r="E26" t="str">
        <f t="shared" si="0"/>
        <v>CORTEAL05</v>
      </c>
      <c r="F26" s="3">
        <v>23</v>
      </c>
      <c r="G26">
        <v>6.4829650000000001</v>
      </c>
      <c r="H26" s="7" t="str">
        <f t="shared" si="6"/>
        <v>replace m_PEAO_f_05porc=6.482965 if periodo==23</v>
      </c>
      <c r="I26" t="str">
        <f t="shared" si="1"/>
        <v>CORTEAL05</v>
      </c>
      <c r="J26" s="3">
        <v>23</v>
      </c>
      <c r="K26">
        <v>16.481750000000002</v>
      </c>
      <c r="L26" s="7" t="str">
        <f t="shared" si="7"/>
        <v>replace m_PEAO_inf_d_05porc=16.48175 if periodo==23</v>
      </c>
      <c r="M26" t="str">
        <f t="shared" si="2"/>
        <v>CORTEAL05</v>
      </c>
      <c r="N26" s="3">
        <v>23</v>
      </c>
      <c r="O26">
        <v>91.576350000000005</v>
      </c>
      <c r="P26" s="7" t="str">
        <f t="shared" si="8"/>
        <v>replace m_PEAO_inf_05porc=91.57635 if periodo==23</v>
      </c>
      <c r="Q26" t="str">
        <f t="shared" si="3"/>
        <v>CORTEAL05</v>
      </c>
      <c r="R26" s="3">
        <v>23</v>
      </c>
      <c r="S26">
        <v>405.26769999999999</v>
      </c>
      <c r="T26" s="7" t="str">
        <f t="shared" si="9"/>
        <v>replace m_ingreso_peao_05porc=405.2677 if periodo==23</v>
      </c>
      <c r="U26" t="str">
        <f t="shared" si="4"/>
        <v>CORTEAL05</v>
      </c>
      <c r="V26" s="3">
        <v>23</v>
      </c>
      <c r="W26">
        <v>44.004150000000003</v>
      </c>
      <c r="X26" s="7" t="str">
        <f t="shared" si="10"/>
        <v>replace m_pobre_05porc=44.00415 if periodo==23</v>
      </c>
    </row>
    <row r="27" spans="1:24" x14ac:dyDescent="0.3">
      <c r="A27" t="s">
        <v>12</v>
      </c>
      <c r="B27" s="3">
        <v>24</v>
      </c>
      <c r="C27">
        <v>97.651989999999998</v>
      </c>
      <c r="D27" s="7" t="str">
        <f t="shared" si="5"/>
        <v>replace m_peao_05porc=97.65199 if periodo==24</v>
      </c>
      <c r="E27" t="str">
        <f t="shared" si="0"/>
        <v>CORTEAL05</v>
      </c>
      <c r="F27" s="3">
        <v>24</v>
      </c>
      <c r="G27">
        <v>6.4829650000000001</v>
      </c>
      <c r="H27" s="7" t="str">
        <f t="shared" si="6"/>
        <v>replace m_PEAO_f_05porc=6.482965 if periodo==24</v>
      </c>
      <c r="I27" t="str">
        <f t="shared" si="1"/>
        <v>CORTEAL05</v>
      </c>
      <c r="J27" s="3">
        <v>24</v>
      </c>
      <c r="K27">
        <v>16.481750000000002</v>
      </c>
      <c r="L27" s="7" t="str">
        <f t="shared" si="7"/>
        <v>replace m_PEAO_inf_d_05porc=16.48175 if periodo==24</v>
      </c>
      <c r="M27" t="str">
        <f t="shared" si="2"/>
        <v>CORTEAL05</v>
      </c>
      <c r="N27" s="3">
        <v>24</v>
      </c>
      <c r="O27">
        <v>91.576350000000005</v>
      </c>
      <c r="P27" s="7" t="str">
        <f t="shared" si="8"/>
        <v>replace m_PEAO_inf_05porc=91.57635 if periodo==24</v>
      </c>
      <c r="Q27" t="str">
        <f t="shared" si="3"/>
        <v>CORTEAL05</v>
      </c>
      <c r="R27" s="3">
        <v>24</v>
      </c>
      <c r="S27">
        <v>405.26769999999999</v>
      </c>
      <c r="T27" s="7" t="str">
        <f t="shared" si="9"/>
        <v>replace m_ingreso_peao_05porc=405.2677 if periodo==24</v>
      </c>
      <c r="U27" t="str">
        <f t="shared" si="4"/>
        <v>CORTEAL05</v>
      </c>
      <c r="V27" s="3">
        <v>24</v>
      </c>
      <c r="W27">
        <v>44.004150000000003</v>
      </c>
      <c r="X27" s="7" t="str">
        <f t="shared" si="10"/>
        <v>replace m_pobre_05porc=44.00415 if periodo==24</v>
      </c>
    </row>
    <row r="28" spans="1:24" x14ac:dyDescent="0.3">
      <c r="A28" t="s">
        <v>12</v>
      </c>
      <c r="B28" s="3">
        <v>25</v>
      </c>
      <c r="C28">
        <v>97.651989999999998</v>
      </c>
      <c r="D28" s="7" t="str">
        <f t="shared" si="5"/>
        <v>replace m_peao_05porc=97.65199 if periodo==25</v>
      </c>
      <c r="E28" t="str">
        <f t="shared" si="0"/>
        <v>CORTEAL05</v>
      </c>
      <c r="F28" s="3">
        <v>25</v>
      </c>
      <c r="G28">
        <v>6.4829650000000001</v>
      </c>
      <c r="H28" s="7" t="str">
        <f t="shared" si="6"/>
        <v>replace m_PEAO_f_05porc=6.482965 if periodo==25</v>
      </c>
      <c r="I28" t="str">
        <f t="shared" si="1"/>
        <v>CORTEAL05</v>
      </c>
      <c r="J28" s="3">
        <v>25</v>
      </c>
      <c r="K28">
        <v>16.481750000000002</v>
      </c>
      <c r="L28" s="7" t="str">
        <f t="shared" si="7"/>
        <v>replace m_PEAO_inf_d_05porc=16.48175 if periodo==25</v>
      </c>
      <c r="M28" t="str">
        <f t="shared" si="2"/>
        <v>CORTEAL05</v>
      </c>
      <c r="N28" s="3">
        <v>25</v>
      </c>
      <c r="O28">
        <v>91.576350000000005</v>
      </c>
      <c r="P28" s="7" t="str">
        <f t="shared" si="8"/>
        <v>replace m_PEAO_inf_05porc=91.57635 if periodo==25</v>
      </c>
      <c r="Q28" t="str">
        <f t="shared" si="3"/>
        <v>CORTEAL05</v>
      </c>
      <c r="R28" s="3">
        <v>25</v>
      </c>
      <c r="S28">
        <v>405.26769999999999</v>
      </c>
      <c r="T28" s="7" t="str">
        <f t="shared" si="9"/>
        <v>replace m_ingreso_peao_05porc=405.2677 if periodo==25</v>
      </c>
      <c r="U28" t="str">
        <f t="shared" si="4"/>
        <v>CORTEAL05</v>
      </c>
      <c r="V28" s="3">
        <v>25</v>
      </c>
      <c r="W28">
        <v>44.004150000000003</v>
      </c>
      <c r="X28" s="7" t="str">
        <f t="shared" si="10"/>
        <v>replace m_pobre_05porc=44.00415 if periodo==25</v>
      </c>
    </row>
    <row r="29" spans="1:24" x14ac:dyDescent="0.3">
      <c r="A29" t="s">
        <v>12</v>
      </c>
      <c r="B29" s="3">
        <v>26</v>
      </c>
      <c r="C29">
        <v>97.651989999999998</v>
      </c>
      <c r="D29" s="7" t="str">
        <f t="shared" si="5"/>
        <v>replace m_peao_05porc=97.65199 if periodo==26</v>
      </c>
      <c r="E29" t="str">
        <f t="shared" si="0"/>
        <v>CORTEAL05</v>
      </c>
      <c r="F29" s="3">
        <v>26</v>
      </c>
      <c r="G29">
        <v>6.4829650000000001</v>
      </c>
      <c r="H29" s="7" t="str">
        <f t="shared" si="6"/>
        <v>replace m_PEAO_f_05porc=6.482965 if periodo==26</v>
      </c>
      <c r="I29" t="str">
        <f t="shared" si="1"/>
        <v>CORTEAL05</v>
      </c>
      <c r="J29" s="3">
        <v>26</v>
      </c>
      <c r="K29">
        <v>16.481750000000002</v>
      </c>
      <c r="L29" s="7" t="str">
        <f t="shared" si="7"/>
        <v>replace m_PEAO_inf_d_05porc=16.48175 if periodo==26</v>
      </c>
      <c r="M29" t="str">
        <f t="shared" si="2"/>
        <v>CORTEAL05</v>
      </c>
      <c r="N29" s="3">
        <v>26</v>
      </c>
      <c r="O29">
        <v>91.576350000000005</v>
      </c>
      <c r="P29" s="7" t="str">
        <f t="shared" si="8"/>
        <v>replace m_PEAO_inf_05porc=91.57635 if periodo==26</v>
      </c>
      <c r="Q29" t="str">
        <f t="shared" si="3"/>
        <v>CORTEAL05</v>
      </c>
      <c r="R29" s="3">
        <v>26</v>
      </c>
      <c r="S29">
        <v>405.26769999999999</v>
      </c>
      <c r="T29" s="7" t="str">
        <f t="shared" si="9"/>
        <v>replace m_ingreso_peao_05porc=405.2677 if periodo==26</v>
      </c>
      <c r="U29" t="str">
        <f t="shared" si="4"/>
        <v>CORTEAL05</v>
      </c>
      <c r="V29" s="3">
        <v>26</v>
      </c>
      <c r="W29">
        <v>44.004150000000003</v>
      </c>
      <c r="X29" s="7" t="str">
        <f t="shared" si="10"/>
        <v>replace m_pobre_05porc=44.00415 if periodo==26</v>
      </c>
    </row>
    <row r="30" spans="1:24" x14ac:dyDescent="0.3">
      <c r="A30" t="s">
        <v>12</v>
      </c>
      <c r="B30" s="3">
        <v>27</v>
      </c>
      <c r="C30">
        <v>97.651989999999998</v>
      </c>
      <c r="D30" s="7" t="str">
        <f t="shared" si="5"/>
        <v>replace m_peao_05porc=97.65199 if periodo==27</v>
      </c>
      <c r="E30" t="str">
        <f t="shared" si="0"/>
        <v>CORTEAL05</v>
      </c>
      <c r="F30" s="3">
        <v>27</v>
      </c>
      <c r="G30">
        <v>6.4829650000000001</v>
      </c>
      <c r="H30" s="7" t="str">
        <f t="shared" si="6"/>
        <v>replace m_PEAO_f_05porc=6.482965 if periodo==27</v>
      </c>
      <c r="I30" t="str">
        <f t="shared" si="1"/>
        <v>CORTEAL05</v>
      </c>
      <c r="J30" s="3">
        <v>27</v>
      </c>
      <c r="K30">
        <v>16.481750000000002</v>
      </c>
      <c r="L30" s="7" t="str">
        <f t="shared" si="7"/>
        <v>replace m_PEAO_inf_d_05porc=16.48175 if periodo==27</v>
      </c>
      <c r="M30" t="str">
        <f t="shared" si="2"/>
        <v>CORTEAL05</v>
      </c>
      <c r="N30" s="3">
        <v>27</v>
      </c>
      <c r="O30">
        <v>91.576350000000005</v>
      </c>
      <c r="P30" s="7" t="str">
        <f t="shared" si="8"/>
        <v>replace m_PEAO_inf_05porc=91.57635 if periodo==27</v>
      </c>
      <c r="Q30" t="str">
        <f t="shared" si="3"/>
        <v>CORTEAL05</v>
      </c>
      <c r="R30" s="3">
        <v>27</v>
      </c>
      <c r="S30">
        <v>405.26769999999999</v>
      </c>
      <c r="T30" s="7" t="str">
        <f t="shared" si="9"/>
        <v>replace m_ingreso_peao_05porc=405.2677 if periodo==27</v>
      </c>
      <c r="U30" t="str">
        <f t="shared" si="4"/>
        <v>CORTEAL05</v>
      </c>
      <c r="V30" s="3">
        <v>27</v>
      </c>
      <c r="W30">
        <v>44.004150000000003</v>
      </c>
      <c r="X30" s="7" t="str">
        <f t="shared" si="10"/>
        <v>replace m_pobre_05porc=44.00415 if periodo==27</v>
      </c>
    </row>
    <row r="31" spans="1:24" x14ac:dyDescent="0.3">
      <c r="A31" t="s">
        <v>12</v>
      </c>
      <c r="B31" s="2">
        <v>28</v>
      </c>
      <c r="C31">
        <v>97.651989999999998</v>
      </c>
      <c r="D31" s="7" t="str">
        <f t="shared" si="5"/>
        <v>replace m_peao_05porc=97.65199 if periodo==28</v>
      </c>
      <c r="E31" t="str">
        <f t="shared" si="0"/>
        <v>CORTEAL05</v>
      </c>
      <c r="F31" s="2">
        <v>28</v>
      </c>
      <c r="G31">
        <v>6.4829650000000001</v>
      </c>
      <c r="H31" s="7" t="str">
        <f t="shared" si="6"/>
        <v>replace m_PEAO_f_05porc=6.482965 if periodo==28</v>
      </c>
      <c r="I31" t="str">
        <f t="shared" si="1"/>
        <v>CORTEAL05</v>
      </c>
      <c r="J31" s="2">
        <v>28</v>
      </c>
      <c r="K31">
        <v>16.481750000000002</v>
      </c>
      <c r="L31" s="7" t="str">
        <f t="shared" si="7"/>
        <v>replace m_PEAO_inf_d_05porc=16.48175 if periodo==28</v>
      </c>
      <c r="M31" t="str">
        <f t="shared" si="2"/>
        <v>CORTEAL05</v>
      </c>
      <c r="N31" s="2">
        <v>28</v>
      </c>
      <c r="O31">
        <v>91.576350000000005</v>
      </c>
      <c r="P31" s="7" t="str">
        <f t="shared" si="8"/>
        <v>replace m_PEAO_inf_05porc=91.57635 if periodo==28</v>
      </c>
      <c r="Q31" t="str">
        <f t="shared" si="3"/>
        <v>CORTEAL05</v>
      </c>
      <c r="R31" s="2">
        <v>28</v>
      </c>
      <c r="S31">
        <v>405.26769999999999</v>
      </c>
      <c r="T31" s="7" t="str">
        <f t="shared" si="9"/>
        <v>replace m_ingreso_peao_05porc=405.2677 if periodo==28</v>
      </c>
      <c r="U31" t="str">
        <f t="shared" si="4"/>
        <v>CORTEAL05</v>
      </c>
      <c r="V31" s="2">
        <v>28</v>
      </c>
      <c r="W31">
        <v>44.004150000000003</v>
      </c>
      <c r="X31" s="7" t="str">
        <f t="shared" si="10"/>
        <v>replace m_pobre_05porc=44.00415 if periodo==28</v>
      </c>
    </row>
    <row r="32" spans="1:24" x14ac:dyDescent="0.3">
      <c r="A32" t="s">
        <v>12</v>
      </c>
      <c r="B32" s="3">
        <v>29</v>
      </c>
      <c r="C32">
        <v>97.651989999999998</v>
      </c>
      <c r="D32" s="7" t="str">
        <f t="shared" si="5"/>
        <v>replace m_peao_05porc=97.65199 if periodo==29</v>
      </c>
      <c r="E32" t="str">
        <f t="shared" si="0"/>
        <v>CORTEAL05</v>
      </c>
      <c r="F32" s="3">
        <v>29</v>
      </c>
      <c r="G32">
        <v>6.4829650000000001</v>
      </c>
      <c r="H32" s="7" t="str">
        <f t="shared" si="6"/>
        <v>replace m_PEAO_f_05porc=6.482965 if periodo==29</v>
      </c>
      <c r="I32" t="str">
        <f t="shared" si="1"/>
        <v>CORTEAL05</v>
      </c>
      <c r="J32" s="3">
        <v>29</v>
      </c>
      <c r="K32">
        <v>16.481750000000002</v>
      </c>
      <c r="L32" s="7" t="str">
        <f t="shared" si="7"/>
        <v>replace m_PEAO_inf_d_05porc=16.48175 if periodo==29</v>
      </c>
      <c r="M32" t="str">
        <f t="shared" si="2"/>
        <v>CORTEAL05</v>
      </c>
      <c r="N32" s="3">
        <v>29</v>
      </c>
      <c r="O32">
        <v>91.576350000000005</v>
      </c>
      <c r="P32" s="7" t="str">
        <f t="shared" si="8"/>
        <v>replace m_PEAO_inf_05porc=91.57635 if periodo==29</v>
      </c>
      <c r="Q32" t="str">
        <f t="shared" si="3"/>
        <v>CORTEAL05</v>
      </c>
      <c r="R32" s="3">
        <v>29</v>
      </c>
      <c r="S32">
        <v>405.26769999999999</v>
      </c>
      <c r="T32" s="7" t="str">
        <f t="shared" si="9"/>
        <v>replace m_ingreso_peao_05porc=405.2677 if periodo==29</v>
      </c>
      <c r="U32" t="str">
        <f t="shared" si="4"/>
        <v>CORTEAL05</v>
      </c>
      <c r="V32" s="3">
        <v>29</v>
      </c>
      <c r="W32">
        <v>44.004150000000003</v>
      </c>
      <c r="X32" s="7" t="str">
        <f t="shared" si="10"/>
        <v>replace m_pobre_05porc=44.00415 if periodo==29</v>
      </c>
    </row>
    <row r="33" spans="1:24" x14ac:dyDescent="0.3">
      <c r="A33" t="s">
        <v>12</v>
      </c>
      <c r="B33" s="3">
        <v>30</v>
      </c>
      <c r="C33">
        <v>97.651989999999998</v>
      </c>
      <c r="D33" s="7" t="str">
        <f t="shared" si="5"/>
        <v>replace m_peao_05porc=97.65199 if periodo==30</v>
      </c>
      <c r="E33" t="str">
        <f t="shared" si="0"/>
        <v>CORTEAL05</v>
      </c>
      <c r="F33" s="3">
        <v>30</v>
      </c>
      <c r="G33">
        <v>6.4829650000000001</v>
      </c>
      <c r="H33" s="7" t="str">
        <f t="shared" si="6"/>
        <v>replace m_PEAO_f_05porc=6.482965 if periodo==30</v>
      </c>
      <c r="I33" t="str">
        <f t="shared" si="1"/>
        <v>CORTEAL05</v>
      </c>
      <c r="J33" s="3">
        <v>30</v>
      </c>
      <c r="K33">
        <v>16.481750000000002</v>
      </c>
      <c r="L33" s="7" t="str">
        <f t="shared" si="7"/>
        <v>replace m_PEAO_inf_d_05porc=16.48175 if periodo==30</v>
      </c>
      <c r="M33" t="str">
        <f t="shared" si="2"/>
        <v>CORTEAL05</v>
      </c>
      <c r="N33" s="3">
        <v>30</v>
      </c>
      <c r="O33">
        <v>91.576350000000005</v>
      </c>
      <c r="P33" s="7" t="str">
        <f t="shared" si="8"/>
        <v>replace m_PEAO_inf_05porc=91.57635 if periodo==30</v>
      </c>
      <c r="Q33" t="str">
        <f t="shared" si="3"/>
        <v>CORTEAL05</v>
      </c>
      <c r="R33" s="3">
        <v>30</v>
      </c>
      <c r="S33">
        <v>405.26769999999999</v>
      </c>
      <c r="T33" s="7" t="str">
        <f t="shared" si="9"/>
        <v>replace m_ingreso_peao_05porc=405.2677 if periodo==30</v>
      </c>
      <c r="U33" t="str">
        <f t="shared" si="4"/>
        <v>CORTEAL05</v>
      </c>
      <c r="V33" s="3">
        <v>30</v>
      </c>
      <c r="W33">
        <v>44.004150000000003</v>
      </c>
      <c r="X33" s="7" t="str">
        <f t="shared" si="10"/>
        <v>replace m_pobre_05porc=44.00415 if periodo==30</v>
      </c>
    </row>
    <row r="34" spans="1:24" x14ac:dyDescent="0.3">
      <c r="A34" t="s">
        <v>12</v>
      </c>
      <c r="B34" s="3">
        <v>31</v>
      </c>
      <c r="C34">
        <v>97.651989999999998</v>
      </c>
      <c r="D34" s="7" t="str">
        <f t="shared" si="5"/>
        <v>replace m_peao_05porc=97.65199 if periodo==31</v>
      </c>
      <c r="E34" t="str">
        <f t="shared" si="0"/>
        <v>CORTEAL05</v>
      </c>
      <c r="F34" s="3">
        <v>31</v>
      </c>
      <c r="G34">
        <v>6.4829650000000001</v>
      </c>
      <c r="H34" s="7" t="str">
        <f t="shared" si="6"/>
        <v>replace m_PEAO_f_05porc=6.482965 if periodo==31</v>
      </c>
      <c r="I34" t="str">
        <f t="shared" si="1"/>
        <v>CORTEAL05</v>
      </c>
      <c r="J34" s="3">
        <v>31</v>
      </c>
      <c r="K34">
        <v>16.481750000000002</v>
      </c>
      <c r="L34" s="7" t="str">
        <f t="shared" si="7"/>
        <v>replace m_PEAO_inf_d_05porc=16.48175 if periodo==31</v>
      </c>
      <c r="M34" t="str">
        <f t="shared" si="2"/>
        <v>CORTEAL05</v>
      </c>
      <c r="N34" s="3">
        <v>31</v>
      </c>
      <c r="O34">
        <v>91.576350000000005</v>
      </c>
      <c r="P34" s="7" t="str">
        <f t="shared" si="8"/>
        <v>replace m_PEAO_inf_05porc=91.57635 if periodo==31</v>
      </c>
      <c r="Q34" t="str">
        <f t="shared" si="3"/>
        <v>CORTEAL05</v>
      </c>
      <c r="R34" s="3">
        <v>31</v>
      </c>
      <c r="S34">
        <v>405.26769999999999</v>
      </c>
      <c r="T34" s="7" t="str">
        <f t="shared" si="9"/>
        <v>replace m_ingreso_peao_05porc=405.2677 if periodo==31</v>
      </c>
      <c r="U34" t="str">
        <f t="shared" si="4"/>
        <v>CORTEAL05</v>
      </c>
      <c r="V34" s="3">
        <v>31</v>
      </c>
      <c r="W34">
        <v>44.004150000000003</v>
      </c>
      <c r="X34" s="7" t="str">
        <f t="shared" si="10"/>
        <v>replace m_pobre_05porc=44.00415 if periodo==31</v>
      </c>
    </row>
    <row r="35" spans="1:24" x14ac:dyDescent="0.3">
      <c r="A35" t="s">
        <v>12</v>
      </c>
      <c r="B35" s="3">
        <v>32</v>
      </c>
      <c r="C35">
        <v>97.651989999999998</v>
      </c>
      <c r="D35" s="7" t="str">
        <f t="shared" si="5"/>
        <v>replace m_peao_05porc=97.65199 if periodo==32</v>
      </c>
      <c r="E35" t="str">
        <f t="shared" si="0"/>
        <v>CORTEAL05</v>
      </c>
      <c r="F35" s="3">
        <v>32</v>
      </c>
      <c r="G35">
        <v>6.4829650000000001</v>
      </c>
      <c r="H35" s="7" t="str">
        <f t="shared" si="6"/>
        <v>replace m_PEAO_f_05porc=6.482965 if periodo==32</v>
      </c>
      <c r="I35" t="str">
        <f t="shared" si="1"/>
        <v>CORTEAL05</v>
      </c>
      <c r="J35" s="3">
        <v>32</v>
      </c>
      <c r="K35">
        <v>16.481750000000002</v>
      </c>
      <c r="L35" s="7" t="str">
        <f t="shared" si="7"/>
        <v>replace m_PEAO_inf_d_05porc=16.48175 if periodo==32</v>
      </c>
      <c r="M35" t="str">
        <f t="shared" si="2"/>
        <v>CORTEAL05</v>
      </c>
      <c r="N35" s="3">
        <v>32</v>
      </c>
      <c r="O35">
        <v>91.576350000000005</v>
      </c>
      <c r="P35" s="7" t="str">
        <f t="shared" si="8"/>
        <v>replace m_PEAO_inf_05porc=91.57635 if periodo==32</v>
      </c>
      <c r="Q35" t="str">
        <f t="shared" si="3"/>
        <v>CORTEAL05</v>
      </c>
      <c r="R35" s="3">
        <v>32</v>
      </c>
      <c r="S35">
        <v>405.26769999999999</v>
      </c>
      <c r="T35" s="7" t="str">
        <f t="shared" si="9"/>
        <v>replace m_ingreso_peao_05porc=405.2677 if periodo==32</v>
      </c>
      <c r="U35" t="str">
        <f t="shared" si="4"/>
        <v>CORTEAL05</v>
      </c>
      <c r="V35" s="3">
        <v>32</v>
      </c>
      <c r="W35">
        <v>44.004150000000003</v>
      </c>
      <c r="X35" s="7" t="str">
        <f t="shared" si="10"/>
        <v>replace m_pobre_05porc=44.00415 if periodo==32</v>
      </c>
    </row>
    <row r="36" spans="1:24" x14ac:dyDescent="0.3">
      <c r="A36" t="s">
        <v>12</v>
      </c>
      <c r="B36" s="3">
        <v>33</v>
      </c>
      <c r="C36">
        <v>97.651989999999998</v>
      </c>
      <c r="D36" s="7" t="str">
        <f t="shared" si="5"/>
        <v>replace m_peao_05porc=97.65199 if periodo==33</v>
      </c>
      <c r="E36" t="str">
        <f t="shared" si="0"/>
        <v>CORTEAL05</v>
      </c>
      <c r="F36" s="3">
        <v>33</v>
      </c>
      <c r="G36">
        <v>6.4829650000000001</v>
      </c>
      <c r="H36" s="7" t="str">
        <f t="shared" si="6"/>
        <v>replace m_PEAO_f_05porc=6.482965 if periodo==33</v>
      </c>
      <c r="I36" t="str">
        <f t="shared" si="1"/>
        <v>CORTEAL05</v>
      </c>
      <c r="J36" s="3">
        <v>33</v>
      </c>
      <c r="K36">
        <v>16.481750000000002</v>
      </c>
      <c r="L36" s="7" t="str">
        <f t="shared" si="7"/>
        <v>replace m_PEAO_inf_d_05porc=16.48175 if periodo==33</v>
      </c>
      <c r="M36" t="str">
        <f t="shared" si="2"/>
        <v>CORTEAL05</v>
      </c>
      <c r="N36" s="3">
        <v>33</v>
      </c>
      <c r="O36">
        <v>91.576350000000005</v>
      </c>
      <c r="P36" s="7" t="str">
        <f t="shared" si="8"/>
        <v>replace m_PEAO_inf_05porc=91.57635 if periodo==33</v>
      </c>
      <c r="Q36" t="str">
        <f t="shared" si="3"/>
        <v>CORTEAL05</v>
      </c>
      <c r="R36" s="3">
        <v>33</v>
      </c>
      <c r="S36">
        <v>405.26769999999999</v>
      </c>
      <c r="T36" s="7" t="str">
        <f t="shared" si="9"/>
        <v>replace m_ingreso_peao_05porc=405.2677 if periodo==33</v>
      </c>
      <c r="U36" t="str">
        <f t="shared" si="4"/>
        <v>CORTEAL05</v>
      </c>
      <c r="V36" s="3">
        <v>33</v>
      </c>
      <c r="W36">
        <v>44.004150000000003</v>
      </c>
      <c r="X36" s="7" t="str">
        <f t="shared" si="10"/>
        <v>replace m_pobre_05porc=44.00415 if periodo==33</v>
      </c>
    </row>
    <row r="37" spans="1:24" x14ac:dyDescent="0.3">
      <c r="A37" t="s">
        <v>12</v>
      </c>
      <c r="B37" s="3">
        <v>34</v>
      </c>
      <c r="C37">
        <v>97.651989999999998</v>
      </c>
      <c r="D37" s="7" t="str">
        <f t="shared" si="5"/>
        <v>replace m_peao_05porc=97.65199 if periodo==34</v>
      </c>
      <c r="E37" t="str">
        <f t="shared" si="0"/>
        <v>CORTEAL05</v>
      </c>
      <c r="F37" s="3">
        <v>34</v>
      </c>
      <c r="G37">
        <v>6.4829650000000001</v>
      </c>
      <c r="H37" s="7" t="str">
        <f t="shared" si="6"/>
        <v>replace m_PEAO_f_05porc=6.482965 if periodo==34</v>
      </c>
      <c r="I37" t="str">
        <f t="shared" si="1"/>
        <v>CORTEAL05</v>
      </c>
      <c r="J37" s="3">
        <v>34</v>
      </c>
      <c r="K37">
        <v>16.481750000000002</v>
      </c>
      <c r="L37" s="7" t="str">
        <f t="shared" si="7"/>
        <v>replace m_PEAO_inf_d_05porc=16.48175 if periodo==34</v>
      </c>
      <c r="M37" t="str">
        <f t="shared" si="2"/>
        <v>CORTEAL05</v>
      </c>
      <c r="N37" s="3">
        <v>34</v>
      </c>
      <c r="O37">
        <v>91.576350000000005</v>
      </c>
      <c r="P37" s="7" t="str">
        <f t="shared" si="8"/>
        <v>replace m_PEAO_inf_05porc=91.57635 if periodo==34</v>
      </c>
      <c r="Q37" t="str">
        <f t="shared" si="3"/>
        <v>CORTEAL05</v>
      </c>
      <c r="R37" s="3">
        <v>34</v>
      </c>
      <c r="S37">
        <v>405.26769999999999</v>
      </c>
      <c r="T37" s="7" t="str">
        <f t="shared" si="9"/>
        <v>replace m_ingreso_peao_05porc=405.2677 if periodo==34</v>
      </c>
      <c r="U37" t="str">
        <f t="shared" si="4"/>
        <v>CORTEAL05</v>
      </c>
      <c r="V37" s="3">
        <v>34</v>
      </c>
      <c r="W37">
        <v>44.004150000000003</v>
      </c>
      <c r="X37" s="7" t="str">
        <f t="shared" si="10"/>
        <v>replace m_pobre_05porc=44.00415 if periodo==34</v>
      </c>
    </row>
    <row r="38" spans="1:24" x14ac:dyDescent="0.3">
      <c r="A38" t="s">
        <v>12</v>
      </c>
      <c r="B38" s="2">
        <v>35</v>
      </c>
      <c r="C38">
        <v>97.651989999999998</v>
      </c>
      <c r="D38" s="7" t="str">
        <f t="shared" si="5"/>
        <v>replace m_peao_05porc=97.65199 if periodo==35</v>
      </c>
      <c r="E38" t="str">
        <f t="shared" si="0"/>
        <v>CORTEAL05</v>
      </c>
      <c r="F38" s="2">
        <v>35</v>
      </c>
      <c r="G38">
        <v>6.4829650000000001</v>
      </c>
      <c r="H38" s="7" t="str">
        <f t="shared" si="6"/>
        <v>replace m_PEAO_f_05porc=6.482965 if periodo==35</v>
      </c>
      <c r="I38" t="str">
        <f t="shared" si="1"/>
        <v>CORTEAL05</v>
      </c>
      <c r="J38" s="2">
        <v>35</v>
      </c>
      <c r="K38">
        <v>16.481750000000002</v>
      </c>
      <c r="L38" s="7" t="str">
        <f t="shared" si="7"/>
        <v>replace m_PEAO_inf_d_05porc=16.48175 if periodo==35</v>
      </c>
      <c r="M38" t="str">
        <f t="shared" si="2"/>
        <v>CORTEAL05</v>
      </c>
      <c r="N38" s="2">
        <v>35</v>
      </c>
      <c r="O38">
        <v>91.576350000000005</v>
      </c>
      <c r="P38" s="7" t="str">
        <f t="shared" si="8"/>
        <v>replace m_PEAO_inf_05porc=91.57635 if periodo==35</v>
      </c>
      <c r="Q38" t="str">
        <f t="shared" si="3"/>
        <v>CORTEAL05</v>
      </c>
      <c r="R38" s="2">
        <v>35</v>
      </c>
      <c r="S38">
        <v>405.26769999999999</v>
      </c>
      <c r="T38" s="7" t="str">
        <f t="shared" si="9"/>
        <v>replace m_ingreso_peao_05porc=405.2677 if periodo==35</v>
      </c>
      <c r="U38" t="str">
        <f t="shared" si="4"/>
        <v>CORTEAL05</v>
      </c>
      <c r="V38" s="2">
        <v>35</v>
      </c>
      <c r="W38">
        <v>44.004150000000003</v>
      </c>
      <c r="X38" s="7" t="str">
        <f t="shared" si="10"/>
        <v>replace m_pobre_05porc=44.00415 if periodo==35</v>
      </c>
    </row>
    <row r="39" spans="1:24" x14ac:dyDescent="0.3">
      <c r="A39" t="s">
        <v>12</v>
      </c>
      <c r="B39" s="3">
        <v>36</v>
      </c>
      <c r="C39">
        <v>97.651989999999998</v>
      </c>
      <c r="D39" s="7" t="str">
        <f t="shared" si="5"/>
        <v>replace m_peao_05porc=97.65199 if periodo==36</v>
      </c>
      <c r="E39" t="str">
        <f t="shared" si="0"/>
        <v>CORTEAL05</v>
      </c>
      <c r="F39" s="3">
        <v>36</v>
      </c>
      <c r="G39">
        <v>6.4829650000000001</v>
      </c>
      <c r="H39" s="7" t="str">
        <f t="shared" si="6"/>
        <v>replace m_PEAO_f_05porc=6.482965 if periodo==36</v>
      </c>
      <c r="I39" t="str">
        <f t="shared" si="1"/>
        <v>CORTEAL05</v>
      </c>
      <c r="J39" s="3">
        <v>36</v>
      </c>
      <c r="K39">
        <v>16.481750000000002</v>
      </c>
      <c r="L39" s="7" t="str">
        <f t="shared" si="7"/>
        <v>replace m_PEAO_inf_d_05porc=16.48175 if periodo==36</v>
      </c>
      <c r="M39" t="str">
        <f t="shared" si="2"/>
        <v>CORTEAL05</v>
      </c>
      <c r="N39" s="3">
        <v>36</v>
      </c>
      <c r="O39">
        <v>91.576350000000005</v>
      </c>
      <c r="P39" s="7" t="str">
        <f t="shared" si="8"/>
        <v>replace m_PEAO_inf_05porc=91.57635 if periodo==36</v>
      </c>
      <c r="Q39" t="str">
        <f t="shared" si="3"/>
        <v>CORTEAL05</v>
      </c>
      <c r="R39" s="3">
        <v>36</v>
      </c>
      <c r="S39">
        <v>405.26769999999999</v>
      </c>
      <c r="T39" s="7" t="str">
        <f t="shared" si="9"/>
        <v>replace m_ingreso_peao_05porc=405.2677 if periodo==36</v>
      </c>
      <c r="U39" t="str">
        <f t="shared" si="4"/>
        <v>CORTEAL05</v>
      </c>
      <c r="V39" s="3">
        <v>36</v>
      </c>
      <c r="W39">
        <v>44.004150000000003</v>
      </c>
      <c r="X39" s="7" t="str">
        <f t="shared" si="10"/>
        <v>replace m_pobre_05porc=44.00415 if periodo==36</v>
      </c>
    </row>
    <row r="40" spans="1:24" x14ac:dyDescent="0.3">
      <c r="A40" t="s">
        <v>12</v>
      </c>
      <c r="B40" s="3">
        <v>37</v>
      </c>
      <c r="C40">
        <v>97.651989999999998</v>
      </c>
      <c r="D40" s="7" t="str">
        <f t="shared" si="5"/>
        <v>replace m_peao_05porc=97.65199 if periodo==37</v>
      </c>
      <c r="E40" t="str">
        <f t="shared" si="0"/>
        <v>CORTEAL05</v>
      </c>
      <c r="F40" s="3">
        <v>37</v>
      </c>
      <c r="G40">
        <v>6.4829650000000001</v>
      </c>
      <c r="H40" s="7" t="str">
        <f t="shared" si="6"/>
        <v>replace m_PEAO_f_05porc=6.482965 if periodo==37</v>
      </c>
      <c r="I40" t="str">
        <f t="shared" si="1"/>
        <v>CORTEAL05</v>
      </c>
      <c r="J40" s="3">
        <v>37</v>
      </c>
      <c r="K40">
        <v>16.481750000000002</v>
      </c>
      <c r="L40" s="7" t="str">
        <f t="shared" si="7"/>
        <v>replace m_PEAO_inf_d_05porc=16.48175 if periodo==37</v>
      </c>
      <c r="M40" t="str">
        <f t="shared" si="2"/>
        <v>CORTEAL05</v>
      </c>
      <c r="N40" s="3">
        <v>37</v>
      </c>
      <c r="O40">
        <v>91.576350000000005</v>
      </c>
      <c r="P40" s="7" t="str">
        <f t="shared" si="8"/>
        <v>replace m_PEAO_inf_05porc=91.57635 if periodo==37</v>
      </c>
      <c r="Q40" t="str">
        <f t="shared" si="3"/>
        <v>CORTEAL05</v>
      </c>
      <c r="R40" s="3">
        <v>37</v>
      </c>
      <c r="S40">
        <v>405.26769999999999</v>
      </c>
      <c r="T40" s="7" t="str">
        <f t="shared" si="9"/>
        <v>replace m_ingreso_peao_05porc=405.2677 if periodo==37</v>
      </c>
      <c r="U40" t="str">
        <f t="shared" si="4"/>
        <v>CORTEAL05</v>
      </c>
      <c r="V40" s="3">
        <v>37</v>
      </c>
      <c r="W40">
        <v>44.004150000000003</v>
      </c>
      <c r="X40" s="7" t="str">
        <f t="shared" si="10"/>
        <v>replace m_pobre_05porc=44.00415 if periodo==37</v>
      </c>
    </row>
    <row r="41" spans="1:24" x14ac:dyDescent="0.3">
      <c r="A41" t="s">
        <v>12</v>
      </c>
      <c r="B41" s="3">
        <v>38</v>
      </c>
      <c r="C41">
        <v>97.651989999999998</v>
      </c>
      <c r="D41" s="7" t="str">
        <f t="shared" si="5"/>
        <v>replace m_peao_05porc=97.65199 if periodo==38</v>
      </c>
      <c r="E41" t="str">
        <f t="shared" si="0"/>
        <v>CORTEAL05</v>
      </c>
      <c r="F41" s="3">
        <v>38</v>
      </c>
      <c r="G41">
        <v>6.4829650000000001</v>
      </c>
      <c r="H41" s="7" t="str">
        <f t="shared" si="6"/>
        <v>replace m_PEAO_f_05porc=6.482965 if periodo==38</v>
      </c>
      <c r="I41" t="str">
        <f t="shared" si="1"/>
        <v>CORTEAL05</v>
      </c>
      <c r="J41" s="3">
        <v>38</v>
      </c>
      <c r="K41">
        <v>16.481750000000002</v>
      </c>
      <c r="L41" s="7" t="str">
        <f t="shared" si="7"/>
        <v>replace m_PEAO_inf_d_05porc=16.48175 if periodo==38</v>
      </c>
      <c r="M41" t="str">
        <f t="shared" si="2"/>
        <v>CORTEAL05</v>
      </c>
      <c r="N41" s="3">
        <v>38</v>
      </c>
      <c r="O41">
        <v>91.576350000000005</v>
      </c>
      <c r="P41" s="7" t="str">
        <f t="shared" si="8"/>
        <v>replace m_PEAO_inf_05porc=91.57635 if periodo==38</v>
      </c>
      <c r="Q41" t="str">
        <f t="shared" si="3"/>
        <v>CORTEAL05</v>
      </c>
      <c r="R41" s="3">
        <v>38</v>
      </c>
      <c r="S41">
        <v>405.26769999999999</v>
      </c>
      <c r="T41" s="7" t="str">
        <f t="shared" si="9"/>
        <v>replace m_ingreso_peao_05porc=405.2677 if periodo==38</v>
      </c>
      <c r="U41" t="str">
        <f t="shared" si="4"/>
        <v>CORTEAL05</v>
      </c>
      <c r="V41" s="3">
        <v>38</v>
      </c>
      <c r="W41">
        <v>44.004150000000003</v>
      </c>
      <c r="X41" s="7" t="str">
        <f t="shared" si="10"/>
        <v>replace m_pobre_05porc=44.00415 if periodo==38</v>
      </c>
    </row>
    <row r="42" spans="1:24" x14ac:dyDescent="0.3">
      <c r="A42" t="s">
        <v>12</v>
      </c>
      <c r="B42" s="3">
        <v>39</v>
      </c>
      <c r="C42">
        <v>97.651989999999998</v>
      </c>
      <c r="D42" s="7" t="str">
        <f t="shared" si="5"/>
        <v>replace m_peao_05porc=97.65199 if periodo==39</v>
      </c>
      <c r="E42" t="str">
        <f t="shared" si="0"/>
        <v>CORTEAL05</v>
      </c>
      <c r="F42" s="3">
        <v>39</v>
      </c>
      <c r="G42">
        <v>6.4829650000000001</v>
      </c>
      <c r="H42" s="7" t="str">
        <f t="shared" si="6"/>
        <v>replace m_PEAO_f_05porc=6.482965 if periodo==39</v>
      </c>
      <c r="I42" t="str">
        <f t="shared" si="1"/>
        <v>CORTEAL05</v>
      </c>
      <c r="J42" s="3">
        <v>39</v>
      </c>
      <c r="K42">
        <v>16.481750000000002</v>
      </c>
      <c r="L42" s="7" t="str">
        <f t="shared" si="7"/>
        <v>replace m_PEAO_inf_d_05porc=16.48175 if periodo==39</v>
      </c>
      <c r="M42" t="str">
        <f t="shared" si="2"/>
        <v>CORTEAL05</v>
      </c>
      <c r="N42" s="3">
        <v>39</v>
      </c>
      <c r="O42">
        <v>91.576350000000005</v>
      </c>
      <c r="P42" s="7" t="str">
        <f t="shared" si="8"/>
        <v>replace m_PEAO_inf_05porc=91.57635 if periodo==39</v>
      </c>
      <c r="Q42" t="str">
        <f t="shared" si="3"/>
        <v>CORTEAL05</v>
      </c>
      <c r="R42" s="3">
        <v>39</v>
      </c>
      <c r="S42">
        <v>405.26769999999999</v>
      </c>
      <c r="T42" s="7" t="str">
        <f t="shared" si="9"/>
        <v>replace m_ingreso_peao_05porc=405.2677 if periodo==39</v>
      </c>
      <c r="U42" t="str">
        <f t="shared" si="4"/>
        <v>CORTEAL05</v>
      </c>
      <c r="V42" s="3">
        <v>39</v>
      </c>
      <c r="W42">
        <v>44.004150000000003</v>
      </c>
      <c r="X42" s="7" t="str">
        <f t="shared" si="10"/>
        <v>replace m_pobre_05porc=44.00415 if periodo==39</v>
      </c>
    </row>
    <row r="43" spans="1:24" x14ac:dyDescent="0.3">
      <c r="A43" t="s">
        <v>12</v>
      </c>
      <c r="B43" s="3">
        <v>40</v>
      </c>
      <c r="C43">
        <v>97.651989999999998</v>
      </c>
      <c r="D43" s="7" t="str">
        <f t="shared" si="5"/>
        <v>replace m_peao_05porc=97.65199 if periodo==40</v>
      </c>
      <c r="E43" t="str">
        <f t="shared" si="0"/>
        <v>CORTEAL05</v>
      </c>
      <c r="F43" s="3">
        <v>40</v>
      </c>
      <c r="G43">
        <v>6.4829650000000001</v>
      </c>
      <c r="H43" s="7" t="str">
        <f t="shared" si="6"/>
        <v>replace m_PEAO_f_05porc=6.482965 if periodo==40</v>
      </c>
      <c r="I43" t="str">
        <f t="shared" si="1"/>
        <v>CORTEAL05</v>
      </c>
      <c r="J43" s="3">
        <v>40</v>
      </c>
      <c r="K43">
        <v>16.481750000000002</v>
      </c>
      <c r="L43" s="7" t="str">
        <f t="shared" si="7"/>
        <v>replace m_PEAO_inf_d_05porc=16.48175 if periodo==40</v>
      </c>
      <c r="M43" t="str">
        <f t="shared" si="2"/>
        <v>CORTEAL05</v>
      </c>
      <c r="N43" s="3">
        <v>40</v>
      </c>
      <c r="O43">
        <v>91.576350000000005</v>
      </c>
      <c r="P43" s="7" t="str">
        <f t="shared" si="8"/>
        <v>replace m_PEAO_inf_05porc=91.57635 if periodo==40</v>
      </c>
      <c r="Q43" t="str">
        <f t="shared" si="3"/>
        <v>CORTEAL05</v>
      </c>
      <c r="R43" s="3">
        <v>40</v>
      </c>
      <c r="S43">
        <v>405.26769999999999</v>
      </c>
      <c r="T43" s="7" t="str">
        <f t="shared" si="9"/>
        <v>replace m_ingreso_peao_05porc=405.2677 if periodo==40</v>
      </c>
      <c r="U43" t="str">
        <f t="shared" si="4"/>
        <v>CORTEAL05</v>
      </c>
      <c r="V43" s="3">
        <v>40</v>
      </c>
      <c r="W43">
        <v>44.004150000000003</v>
      </c>
      <c r="X43" s="7" t="str">
        <f t="shared" si="10"/>
        <v>replace m_pobre_05porc=44.00415 if periodo==40</v>
      </c>
    </row>
    <row r="44" spans="1:24" x14ac:dyDescent="0.3">
      <c r="A44" t="s">
        <v>12</v>
      </c>
      <c r="D44" s="7" t="str">
        <f>"drop "&amp;B2</f>
        <v>drop m_p1_peao_05porc</v>
      </c>
      <c r="E44" t="str">
        <f t="shared" si="0"/>
        <v>CORTEAL05</v>
      </c>
      <c r="H44" s="7" t="str">
        <f>"drop "&amp;F2</f>
        <v>drop m_p1_PEAO_f_05porc</v>
      </c>
      <c r="I44" t="str">
        <f t="shared" si="1"/>
        <v>CORTEAL05</v>
      </c>
      <c r="J44" s="3"/>
      <c r="L44" s="7" t="str">
        <f>"drop "&amp;J2</f>
        <v>drop m_p1_PEAO_inf_d_05porc</v>
      </c>
      <c r="M44" t="str">
        <f t="shared" si="2"/>
        <v>CORTEAL05</v>
      </c>
      <c r="N44" s="3"/>
      <c r="P44" s="7" t="str">
        <f>"drop "&amp;N2</f>
        <v>drop m_p1_PEAO_inf_05porc</v>
      </c>
      <c r="Q44" t="str">
        <f t="shared" si="3"/>
        <v>CORTEAL05</v>
      </c>
      <c r="R44" s="3"/>
      <c r="T44" s="7" t="str">
        <f>"drop "&amp;R2</f>
        <v>drop m_p1_ingreso_peao_05porc</v>
      </c>
      <c r="U44" t="str">
        <f t="shared" si="4"/>
        <v>CORTEAL05</v>
      </c>
      <c r="V44" s="3"/>
      <c r="X44" s="7" t="str">
        <f>"drop "&amp;V2</f>
        <v>drop m_p1_pobre_05porc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1%_21032022</vt:lpstr>
      <vt:lpstr>0.5%_21082021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Silupu</dc:creator>
  <cp:lastModifiedBy>Rodrigo Silupu</cp:lastModifiedBy>
  <dcterms:created xsi:type="dcterms:W3CDTF">2021-08-02T00:02:04Z</dcterms:created>
  <dcterms:modified xsi:type="dcterms:W3CDTF">2022-05-11T21:52:59Z</dcterms:modified>
</cp:coreProperties>
</file>